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tabRatio="793" activeTab="5"/>
  </bookViews>
  <sheets>
    <sheet name="Monitoria Anual - 1" sheetId="1" r:id="rId1"/>
    <sheet name="Painel de Gestão - 1" sheetId="2" r:id="rId2"/>
    <sheet name="Monitoria Anual - 2" sheetId="44" r:id="rId3"/>
    <sheet name="Painel de Gestão - 2" sheetId="45" r:id="rId4"/>
    <sheet name="Monitoria Anual - 3" sheetId="46" r:id="rId5"/>
    <sheet name="Painel de Gestão - 3" sheetId="47" r:id="rId6"/>
    <sheet name="Monitoria Anual - 4" sheetId="48" r:id="rId7"/>
    <sheet name="Painel de Gestão - 4" sheetId="49" r:id="rId8"/>
    <sheet name="Monitoria Final" sheetId="35" r:id="rId9"/>
    <sheet name="Painel de Gestão Final" sheetId="36" r:id="rId10"/>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0" i="46" l="1"/>
  <c r="C67" i="44"/>
  <c r="C63" i="1"/>
  <c r="D5" i="2" l="1"/>
  <c r="J32" i="2"/>
  <c r="F15" i="2"/>
  <c r="J38" i="49"/>
  <c r="I38" i="49"/>
  <c r="H38" i="49"/>
  <c r="G38" i="49"/>
  <c r="F38" i="49"/>
  <c r="E38" i="49"/>
  <c r="J37" i="49"/>
  <c r="I37" i="49"/>
  <c r="H37" i="49"/>
  <c r="G37" i="49"/>
  <c r="F37" i="49"/>
  <c r="E37" i="49"/>
  <c r="J36" i="49"/>
  <c r="I36" i="49"/>
  <c r="H36" i="49"/>
  <c r="G36" i="49"/>
  <c r="F36" i="49"/>
  <c r="E36" i="49"/>
  <c r="J35" i="49"/>
  <c r="I35" i="49"/>
  <c r="H35" i="49"/>
  <c r="G35" i="49"/>
  <c r="F35" i="49"/>
  <c r="E35" i="49"/>
  <c r="J34" i="49"/>
  <c r="I34" i="49"/>
  <c r="H34" i="49"/>
  <c r="G34" i="49"/>
  <c r="F34" i="49"/>
  <c r="E34" i="49"/>
  <c r="J33" i="49"/>
  <c r="I33" i="49"/>
  <c r="H33" i="49"/>
  <c r="G33" i="49"/>
  <c r="F33" i="49"/>
  <c r="E33" i="49"/>
  <c r="J32" i="49"/>
  <c r="I32" i="49"/>
  <c r="H32" i="49"/>
  <c r="G32" i="49"/>
  <c r="F32" i="49"/>
  <c r="E32" i="49"/>
  <c r="D29" i="49"/>
  <c r="D24" i="49"/>
  <c r="D23" i="49"/>
  <c r="C70" i="48"/>
  <c r="F21" i="49" s="1"/>
  <c r="AA20" i="49" a="1"/>
  <c r="AA20" i="49" s="1"/>
  <c r="Z20" i="49" a="1"/>
  <c r="Z20" i="49" s="1"/>
  <c r="D20" i="49"/>
  <c r="AA19" i="49" a="1"/>
  <c r="AA19" i="49" s="1"/>
  <c r="Z19" i="49" a="1"/>
  <c r="Z19" i="49" s="1"/>
  <c r="D19" i="49"/>
  <c r="AA18" i="49" a="1"/>
  <c r="AA18" i="49" s="1"/>
  <c r="Z18" i="49" a="1"/>
  <c r="Z18" i="49" s="1"/>
  <c r="D18" i="49"/>
  <c r="AA17" i="49" a="1"/>
  <c r="AA17" i="49" s="1"/>
  <c r="Z17" i="49" a="1"/>
  <c r="Z17" i="49" s="1"/>
  <c r="D17" i="49"/>
  <c r="AA16" i="49"/>
  <c r="Z16" i="49"/>
  <c r="D16" i="49"/>
  <c r="F15" i="49"/>
  <c r="D7" i="49"/>
  <c r="D5" i="49"/>
  <c r="B3" i="49"/>
  <c r="D37" i="49"/>
  <c r="D36" i="49"/>
  <c r="D35" i="49"/>
  <c r="D32" i="49"/>
  <c r="E26" i="36"/>
  <c r="D26" i="36" s="1"/>
  <c r="F26" i="36"/>
  <c r="G26" i="36"/>
  <c r="E27" i="36"/>
  <c r="D27" i="36" s="1"/>
  <c r="F27" i="36"/>
  <c r="G27" i="36"/>
  <c r="E28" i="36"/>
  <c r="D28" i="36" s="1"/>
  <c r="F28" i="36"/>
  <c r="G28" i="36"/>
  <c r="E29" i="36"/>
  <c r="D29" i="36" s="1"/>
  <c r="F29" i="36"/>
  <c r="G29" i="36"/>
  <c r="E30" i="36"/>
  <c r="D30" i="36" s="1"/>
  <c r="F30" i="36"/>
  <c r="G30" i="36"/>
  <c r="E31" i="36"/>
  <c r="D31" i="36" s="1"/>
  <c r="F31" i="36"/>
  <c r="G31" i="36"/>
  <c r="E25" i="36"/>
  <c r="D25" i="36" s="1"/>
  <c r="F25" i="36"/>
  <c r="G25" i="36"/>
  <c r="J38" i="47"/>
  <c r="I38" i="47"/>
  <c r="H38" i="47"/>
  <c r="G38" i="47"/>
  <c r="F38" i="47"/>
  <c r="E38" i="47"/>
  <c r="J37" i="47"/>
  <c r="I37" i="47"/>
  <c r="H37" i="47"/>
  <c r="G37" i="47"/>
  <c r="F37" i="47"/>
  <c r="E37" i="47"/>
  <c r="J36" i="47"/>
  <c r="I36" i="47"/>
  <c r="H36" i="47"/>
  <c r="G36" i="47"/>
  <c r="F36" i="47"/>
  <c r="E36" i="47"/>
  <c r="J35" i="47"/>
  <c r="I35" i="47"/>
  <c r="H35" i="47"/>
  <c r="G35" i="47"/>
  <c r="F35" i="47"/>
  <c r="E35" i="47"/>
  <c r="J34" i="47"/>
  <c r="I34" i="47"/>
  <c r="H34" i="47"/>
  <c r="G34" i="47"/>
  <c r="F34" i="47"/>
  <c r="E34" i="47"/>
  <c r="J33" i="47"/>
  <c r="I33" i="47"/>
  <c r="H33" i="47"/>
  <c r="G33" i="47"/>
  <c r="F33" i="47"/>
  <c r="E33" i="47"/>
  <c r="J32" i="47"/>
  <c r="I32" i="47"/>
  <c r="H32" i="47"/>
  <c r="G32" i="47"/>
  <c r="F32" i="47"/>
  <c r="E32" i="47"/>
  <c r="D29" i="47"/>
  <c r="D24" i="47"/>
  <c r="D23" i="47"/>
  <c r="F21" i="47"/>
  <c r="AA20" i="47" a="1"/>
  <c r="AA20" i="47" s="1"/>
  <c r="Z20" i="47" a="1"/>
  <c r="Z20" i="47" s="1"/>
  <c r="D20" i="47"/>
  <c r="AA19" i="47" a="1"/>
  <c r="AA19" i="47" s="1"/>
  <c r="Z19" i="47" a="1"/>
  <c r="Z19" i="47" s="1"/>
  <c r="D19" i="47"/>
  <c r="AA18" i="47" a="1"/>
  <c r="AA18" i="47" s="1"/>
  <c r="Z18" i="47" a="1"/>
  <c r="Z18" i="47" s="1"/>
  <c r="D18" i="47"/>
  <c r="AA17" i="47" a="1"/>
  <c r="AA17" i="47" s="1"/>
  <c r="Z17" i="47" a="1"/>
  <c r="Z17" i="47" s="1"/>
  <c r="D17" i="47"/>
  <c r="AA16" i="47"/>
  <c r="Z16" i="47"/>
  <c r="D16" i="47"/>
  <c r="F15" i="47"/>
  <c r="D7" i="47"/>
  <c r="D5" i="47"/>
  <c r="B3" i="47"/>
  <c r="D37" i="47"/>
  <c r="D33" i="47"/>
  <c r="J38" i="45"/>
  <c r="I38" i="45"/>
  <c r="H38" i="45"/>
  <c r="G38" i="45"/>
  <c r="F38" i="45"/>
  <c r="E38" i="45"/>
  <c r="J37" i="45"/>
  <c r="I37" i="45"/>
  <c r="H37" i="45"/>
  <c r="G37" i="45"/>
  <c r="F37" i="45"/>
  <c r="E37" i="45"/>
  <c r="J36" i="45"/>
  <c r="I36" i="45"/>
  <c r="H36" i="45"/>
  <c r="G36" i="45"/>
  <c r="F36" i="45"/>
  <c r="E36" i="45"/>
  <c r="J35" i="45"/>
  <c r="I35" i="45"/>
  <c r="H35" i="45"/>
  <c r="G35" i="45"/>
  <c r="F35" i="45"/>
  <c r="E35" i="45"/>
  <c r="J34" i="45"/>
  <c r="I34" i="45"/>
  <c r="H34" i="45"/>
  <c r="G34" i="45"/>
  <c r="F34" i="45"/>
  <c r="E34" i="45"/>
  <c r="J33" i="45"/>
  <c r="I33" i="45"/>
  <c r="H33" i="45"/>
  <c r="G33" i="45"/>
  <c r="F33" i="45"/>
  <c r="E33" i="45"/>
  <c r="J32" i="45"/>
  <c r="I32" i="45"/>
  <c r="H32" i="45"/>
  <c r="G32" i="45"/>
  <c r="F32" i="45"/>
  <c r="E32" i="45"/>
  <c r="D29" i="45"/>
  <c r="D24" i="45"/>
  <c r="D23" i="45"/>
  <c r="F21" i="45"/>
  <c r="AA20" i="45" a="1"/>
  <c r="AA20" i="45" s="1"/>
  <c r="Z20" i="45" a="1"/>
  <c r="Z20" i="45" s="1"/>
  <c r="D20" i="45"/>
  <c r="AA19" i="45" a="1"/>
  <c r="AA19" i="45" s="1"/>
  <c r="Z19" i="45" a="1"/>
  <c r="Z19" i="45" s="1"/>
  <c r="D19" i="45"/>
  <c r="AA18" i="45" a="1"/>
  <c r="AA18" i="45" s="1"/>
  <c r="Z18" i="45" a="1"/>
  <c r="Z18" i="45" s="1"/>
  <c r="D18" i="45"/>
  <c r="AA17" i="45" a="1"/>
  <c r="AA17" i="45" s="1"/>
  <c r="Z17" i="45" a="1"/>
  <c r="Z17" i="45" s="1"/>
  <c r="D17" i="45"/>
  <c r="AA16" i="45"/>
  <c r="Z16" i="45"/>
  <c r="D16" i="45"/>
  <c r="F15" i="45"/>
  <c r="D7" i="45"/>
  <c r="D5" i="45"/>
  <c r="B3" i="45"/>
  <c r="D37" i="45"/>
  <c r="D36" i="45"/>
  <c r="D35" i="45"/>
  <c r="D33" i="45"/>
  <c r="D32" i="45"/>
  <c r="F34" i="2"/>
  <c r="G34" i="2"/>
  <c r="H34" i="2"/>
  <c r="I34" i="2"/>
  <c r="J34" i="2"/>
  <c r="F35" i="2"/>
  <c r="G35" i="2"/>
  <c r="H35" i="2"/>
  <c r="I35" i="2"/>
  <c r="J35" i="2"/>
  <c r="F36" i="2"/>
  <c r="G36" i="2"/>
  <c r="H36" i="2"/>
  <c r="I36" i="2"/>
  <c r="J36" i="2"/>
  <c r="F33" i="2"/>
  <c r="G33" i="2"/>
  <c r="H33" i="2"/>
  <c r="I33" i="2"/>
  <c r="J33" i="2"/>
  <c r="F32" i="2"/>
  <c r="G32" i="2"/>
  <c r="H32" i="2"/>
  <c r="I32" i="2"/>
  <c r="AA16" i="2"/>
  <c r="Z16" i="2"/>
  <c r="Z17" i="2" a="1"/>
  <c r="Z17" i="2" s="1"/>
  <c r="D18" i="2"/>
  <c r="Z18" i="2" a="1"/>
  <c r="Z18" i="2" s="1"/>
  <c r="AA18" i="2" a="1"/>
  <c r="AA18" i="2" s="1"/>
  <c r="AA20" i="2" a="1"/>
  <c r="AA20" i="2" s="1"/>
  <c r="Z20" i="2" a="1"/>
  <c r="Z20" i="2" s="1"/>
  <c r="AA19" i="2" a="1"/>
  <c r="AA19" i="2" s="1"/>
  <c r="Z19" i="2" a="1"/>
  <c r="Z19" i="2" s="1"/>
  <c r="AA17" i="2" a="1"/>
  <c r="AA17" i="2" s="1"/>
  <c r="AB17" i="2" s="1"/>
  <c r="D5" i="36"/>
  <c r="D22" i="36"/>
  <c r="D17" i="36"/>
  <c r="D16" i="36"/>
  <c r="D15" i="36"/>
  <c r="D18" i="36" s="1"/>
  <c r="D24" i="2"/>
  <c r="D23" i="2"/>
  <c r="D20" i="2"/>
  <c r="D19" i="2"/>
  <c r="D16" i="2"/>
  <c r="D17" i="2"/>
  <c r="D7" i="36"/>
  <c r="B3" i="36"/>
  <c r="F21" i="2"/>
  <c r="D7" i="2"/>
  <c r="E32" i="2"/>
  <c r="G37" i="2"/>
  <c r="H37" i="2"/>
  <c r="I37" i="2"/>
  <c r="J37" i="2"/>
  <c r="G38" i="2"/>
  <c r="H38" i="2"/>
  <c r="I38" i="2"/>
  <c r="F38" i="2"/>
  <c r="J38" i="2"/>
  <c r="F37" i="2"/>
  <c r="E38" i="2"/>
  <c r="E37" i="2"/>
  <c r="E36" i="2"/>
  <c r="E35" i="2"/>
  <c r="E34" i="2"/>
  <c r="E33" i="2"/>
  <c r="D29" i="2"/>
  <c r="B3" i="2"/>
  <c r="D33" i="49" l="1"/>
  <c r="AB16" i="47"/>
  <c r="F16" i="47" s="1"/>
  <c r="D34" i="49"/>
  <c r="D38" i="49"/>
  <c r="AB16" i="49"/>
  <c r="F16" i="49" s="1"/>
  <c r="AB17" i="49"/>
  <c r="F17" i="49" s="1"/>
  <c r="D22" i="49"/>
  <c r="E18" i="49" s="1"/>
  <c r="AB18" i="49"/>
  <c r="F18" i="49" s="1"/>
  <c r="AB19" i="49"/>
  <c r="F19" i="49" s="1"/>
  <c r="D32" i="47"/>
  <c r="D34" i="47"/>
  <c r="D35" i="47"/>
  <c r="D36" i="47"/>
  <c r="D38" i="47"/>
  <c r="D22" i="47"/>
  <c r="E20" i="47" s="1"/>
  <c r="AB17" i="47"/>
  <c r="F17" i="47" s="1"/>
  <c r="AB19" i="47"/>
  <c r="F19" i="47" s="1"/>
  <c r="AB20" i="47"/>
  <c r="F20" i="47" s="1"/>
  <c r="AB18" i="47"/>
  <c r="F18" i="47" s="1"/>
  <c r="AB17" i="45"/>
  <c r="F17" i="45" s="1"/>
  <c r="AB19" i="45"/>
  <c r="F19" i="45" s="1"/>
  <c r="AB16" i="45"/>
  <c r="F16" i="45" s="1"/>
  <c r="D34" i="45"/>
  <c r="D38" i="45"/>
  <c r="D22" i="45"/>
  <c r="E17" i="45" s="1"/>
  <c r="F17" i="2"/>
  <c r="E17" i="36"/>
  <c r="E15" i="36"/>
  <c r="E16" i="36"/>
  <c r="AB20" i="49"/>
  <c r="F20" i="49" s="1"/>
  <c r="AB18" i="45"/>
  <c r="F18" i="45" s="1"/>
  <c r="AB20" i="45"/>
  <c r="F20" i="45" s="1"/>
  <c r="D38" i="2"/>
  <c r="D32" i="2"/>
  <c r="AB19" i="2"/>
  <c r="F19" i="2" s="1"/>
  <c r="D37" i="2"/>
  <c r="D33" i="2"/>
  <c r="D36" i="2"/>
  <c r="D35" i="2"/>
  <c r="D22" i="2"/>
  <c r="E20" i="2" s="1"/>
  <c r="D34" i="2"/>
  <c r="AB16" i="2"/>
  <c r="F16" i="2" s="1"/>
  <c r="AB20" i="2"/>
  <c r="F20" i="2" s="1"/>
  <c r="AB18" i="2"/>
  <c r="F18" i="2" s="1"/>
  <c r="E19" i="49" l="1"/>
  <c r="E20" i="49"/>
  <c r="E16" i="49"/>
  <c r="E22" i="49" s="1"/>
  <c r="E17" i="49"/>
  <c r="E16" i="47"/>
  <c r="E19" i="47"/>
  <c r="E17" i="47"/>
  <c r="F22" i="47"/>
  <c r="G18" i="47" s="1"/>
  <c r="E18" i="47"/>
  <c r="E16" i="45"/>
  <c r="E19" i="45"/>
  <c r="E20" i="45"/>
  <c r="E18" i="45"/>
  <c r="E18" i="36"/>
  <c r="F22" i="49"/>
  <c r="F22" i="45"/>
  <c r="G20" i="45" s="1"/>
  <c r="E17" i="2"/>
  <c r="E19" i="2"/>
  <c r="E18" i="2"/>
  <c r="E16" i="2"/>
  <c r="F22" i="2"/>
  <c r="G18" i="2" s="1"/>
  <c r="G17" i="47" l="1"/>
  <c r="G20" i="47"/>
  <c r="G21" i="47"/>
  <c r="G19" i="47"/>
  <c r="G15" i="47"/>
  <c r="G16" i="47"/>
  <c r="E22" i="47"/>
  <c r="E22" i="45"/>
  <c r="G15" i="49"/>
  <c r="G21" i="49"/>
  <c r="G16" i="49"/>
  <c r="G18" i="49"/>
  <c r="G19" i="49"/>
  <c r="G20" i="49"/>
  <c r="G17" i="49"/>
  <c r="G21" i="45"/>
  <c r="G15" i="45"/>
  <c r="G19" i="45"/>
  <c r="G16" i="45"/>
  <c r="G18" i="45"/>
  <c r="G17" i="45"/>
  <c r="E22" i="2"/>
  <c r="G16" i="2"/>
  <c r="G17" i="2"/>
  <c r="G21" i="2"/>
  <c r="G15" i="2"/>
  <c r="G20" i="2"/>
  <c r="G19" i="2"/>
  <c r="G22" i="47" l="1"/>
  <c r="G22" i="49"/>
  <c r="G22" i="45"/>
  <c r="G22" i="2"/>
</calcChain>
</file>

<file path=xl/sharedStrings.xml><?xml version="1.0" encoding="utf-8"?>
<sst xmlns="http://schemas.openxmlformats.org/spreadsheetml/2006/main" count="2724" uniqueCount="1143">
  <si>
    <t>PLANO DE AÇÃO NACIONAL DE CONSERVAÇÃO DE ESPÉCIES AMEAÇADAS DE EXTINÇÃO - PAN</t>
  </si>
  <si>
    <t>Inserir nome do PAN - completo e resumido, ex: "Plano de Ação Nacional para a Conservação dos Ambientes Coralíneos - PAN Corais"</t>
  </si>
  <si>
    <t>Objetivo geral do PAN</t>
  </si>
  <si>
    <t>Data da monitoria</t>
  </si>
  <si>
    <t>01/10/2016 - 04/10/2016 (virtual)</t>
  </si>
  <si>
    <t>Agrupada</t>
  </si>
  <si>
    <t>Excluída</t>
  </si>
  <si>
    <t>PLANEJAMENTO DO PAN</t>
  </si>
  <si>
    <t xml:space="preserve">SITUAÇÃO ATUAL </t>
  </si>
  <si>
    <t>REPROGRAMAÇÃO DO PAN</t>
  </si>
  <si>
    <t>OBJETIVOS ESPECÍFICOS</t>
  </si>
  <si>
    <t>Nº</t>
  </si>
  <si>
    <t>Ação</t>
  </si>
  <si>
    <t>Produto</t>
  </si>
  <si>
    <t>Resultados esperados</t>
  </si>
  <si>
    <t>Período</t>
  </si>
  <si>
    <t>Articulador</t>
  </si>
  <si>
    <t>Custo estimado (R$)</t>
  </si>
  <si>
    <t>Colaboradores</t>
  </si>
  <si>
    <t>Localização</t>
  </si>
  <si>
    <t>Observações</t>
  </si>
  <si>
    <t>Ação cujo início planejado é posterior ao período monitorado</t>
  </si>
  <si>
    <t>Ação não iniciada ou não concluída</t>
  </si>
  <si>
    <t>Ação em andamento com problemas de realização</t>
  </si>
  <si>
    <t xml:space="preserve">Ação em andamento no período previsto </t>
  </si>
  <si>
    <t>Ação concluída</t>
  </si>
  <si>
    <t>Ação excluída ou agrupada</t>
  </si>
  <si>
    <t>Descrição do andamento da ação</t>
  </si>
  <si>
    <t>Produto obtido</t>
  </si>
  <si>
    <t>Problemas enfrentados que justificam a não execução, a execução parcial da ação, a exclusão ou o agrupamento</t>
  </si>
  <si>
    <t>Responsável pela informação sobre o andamento da ação</t>
  </si>
  <si>
    <t xml:space="preserve">Recomendações ou Observações </t>
  </si>
  <si>
    <t>Revisão do texto da ação</t>
  </si>
  <si>
    <t>Revisão do produto da ação</t>
  </si>
  <si>
    <t>Revisão do Resultado Esperado</t>
  </si>
  <si>
    <t>Revisão da Data de Início</t>
  </si>
  <si>
    <t>Revisão da Data de Término</t>
  </si>
  <si>
    <t>Revisão do articulador da ação</t>
  </si>
  <si>
    <t>Revisão da estimativa do custo global</t>
  </si>
  <si>
    <t>Revisão dos colaboradores</t>
  </si>
  <si>
    <t>Revisão das localidades</t>
  </si>
  <si>
    <t>Revisão Área de Relevância</t>
  </si>
  <si>
    <t>Recomendações e observações</t>
  </si>
  <si>
    <t>Início</t>
  </si>
  <si>
    <t>Fim</t>
  </si>
  <si>
    <t>Localidades</t>
  </si>
  <si>
    <t>Área de relevância</t>
  </si>
  <si>
    <t>Texto objetivo 1</t>
  </si>
  <si>
    <t>1.1</t>
  </si>
  <si>
    <t>x</t>
  </si>
  <si>
    <t>1.2</t>
  </si>
  <si>
    <t>1.3</t>
  </si>
  <si>
    <t>1.4</t>
  </si>
  <si>
    <t>1.5</t>
  </si>
  <si>
    <t>X</t>
  </si>
  <si>
    <t>1.6</t>
  </si>
  <si>
    <t>1.7</t>
  </si>
  <si>
    <t>1.8</t>
  </si>
  <si>
    <t>1.9</t>
  </si>
  <si>
    <t>1.10</t>
  </si>
  <si>
    <t>1.11</t>
  </si>
  <si>
    <t>1.12</t>
  </si>
  <si>
    <t>1.13</t>
  </si>
  <si>
    <t>1.14</t>
  </si>
  <si>
    <t>1.15</t>
  </si>
  <si>
    <t>Texto objetivo 2</t>
  </si>
  <si>
    <t>2.1</t>
  </si>
  <si>
    <t>2.2</t>
  </si>
  <si>
    <t>2.3</t>
  </si>
  <si>
    <t>2.4</t>
  </si>
  <si>
    <t>2.5</t>
  </si>
  <si>
    <t>2.6</t>
  </si>
  <si>
    <t>2.7</t>
  </si>
  <si>
    <t>2.8</t>
  </si>
  <si>
    <t>2.9</t>
  </si>
  <si>
    <t>2.10</t>
  </si>
  <si>
    <t>2.11</t>
  </si>
  <si>
    <t>2.12</t>
  </si>
  <si>
    <t>2.13</t>
  </si>
  <si>
    <t>2.14</t>
  </si>
  <si>
    <t>2.15</t>
  </si>
  <si>
    <t>Texto objetivo 3</t>
  </si>
  <si>
    <t>3.1</t>
  </si>
  <si>
    <t>ação 3</t>
  </si>
  <si>
    <t>3.2</t>
  </si>
  <si>
    <t>3.3</t>
  </si>
  <si>
    <t>3.4</t>
  </si>
  <si>
    <t>3.5</t>
  </si>
  <si>
    <t>3.6</t>
  </si>
  <si>
    <t>3.7</t>
  </si>
  <si>
    <t>3.8</t>
  </si>
  <si>
    <t>3.9</t>
  </si>
  <si>
    <t>3.10</t>
  </si>
  <si>
    <t>3.11</t>
  </si>
  <si>
    <t>3.12</t>
  </si>
  <si>
    <t>3.13</t>
  </si>
  <si>
    <t>3.14</t>
  </si>
  <si>
    <t>3.15</t>
  </si>
  <si>
    <t>Texto objetivo 4</t>
  </si>
  <si>
    <t>4.1</t>
  </si>
  <si>
    <t>ação 4</t>
  </si>
  <si>
    <t>4.2</t>
  </si>
  <si>
    <t>4.3</t>
  </si>
  <si>
    <t>4.4</t>
  </si>
  <si>
    <t>4.5</t>
  </si>
  <si>
    <t>4.6</t>
  </si>
  <si>
    <t>4.7</t>
  </si>
  <si>
    <t>4.8</t>
  </si>
  <si>
    <t>4.9</t>
  </si>
  <si>
    <t>4.10</t>
  </si>
  <si>
    <t>4.11</t>
  </si>
  <si>
    <t>4.12</t>
  </si>
  <si>
    <t>4.13</t>
  </si>
  <si>
    <t>4.14</t>
  </si>
  <si>
    <t>4.15</t>
  </si>
  <si>
    <t>Texto objetivo 5</t>
  </si>
  <si>
    <t>5.1</t>
  </si>
  <si>
    <t>ação 5</t>
  </si>
  <si>
    <t>5.2</t>
  </si>
  <si>
    <t>5.3</t>
  </si>
  <si>
    <t>5.4</t>
  </si>
  <si>
    <t>5.5</t>
  </si>
  <si>
    <t>5.6</t>
  </si>
  <si>
    <t>5.7</t>
  </si>
  <si>
    <t>5.8</t>
  </si>
  <si>
    <t>5.9</t>
  </si>
  <si>
    <t>5.10</t>
  </si>
  <si>
    <t>5.11</t>
  </si>
  <si>
    <t>5.12</t>
  </si>
  <si>
    <t>5.13</t>
  </si>
  <si>
    <t>5.14</t>
  </si>
  <si>
    <t>5.15</t>
  </si>
  <si>
    <t>Texto objetivo 6</t>
  </si>
  <si>
    <t>6.1</t>
  </si>
  <si>
    <t>ação 6</t>
  </si>
  <si>
    <t>6.2</t>
  </si>
  <si>
    <t>6.3</t>
  </si>
  <si>
    <t>6.4</t>
  </si>
  <si>
    <t>6.5</t>
  </si>
  <si>
    <t>6.6</t>
  </si>
  <si>
    <t>6.7</t>
  </si>
  <si>
    <t>6.8</t>
  </si>
  <si>
    <t>6.9</t>
  </si>
  <si>
    <t>6.10</t>
  </si>
  <si>
    <t>6.11</t>
  </si>
  <si>
    <t>6.12</t>
  </si>
  <si>
    <t>6.13</t>
  </si>
  <si>
    <t>6.14</t>
  </si>
  <si>
    <t>6.15</t>
  </si>
  <si>
    <t>Texto objetivo 7</t>
  </si>
  <si>
    <t>7.1</t>
  </si>
  <si>
    <t>ação 7</t>
  </si>
  <si>
    <t>7.2</t>
  </si>
  <si>
    <t>7.3</t>
  </si>
  <si>
    <t>7.4</t>
  </si>
  <si>
    <t>7.5</t>
  </si>
  <si>
    <t>7.6</t>
  </si>
  <si>
    <t>7.7</t>
  </si>
  <si>
    <t>7.8</t>
  </si>
  <si>
    <t>7.9</t>
  </si>
  <si>
    <t>7.10</t>
  </si>
  <si>
    <t>7.11</t>
  </si>
  <si>
    <t>7.12</t>
  </si>
  <si>
    <t>7.13</t>
  </si>
  <si>
    <t>7.14</t>
  </si>
  <si>
    <t>7.15</t>
  </si>
  <si>
    <t>Texto objetivo 8</t>
  </si>
  <si>
    <t>8.1</t>
  </si>
  <si>
    <t>ação 8</t>
  </si>
  <si>
    <t>8.2</t>
  </si>
  <si>
    <t>8.3</t>
  </si>
  <si>
    <t>8.4</t>
  </si>
  <si>
    <t>8.5</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</si>
  <si>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</si>
  <si>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</si>
  <si>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</si>
  <si>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</si>
  <si>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</si>
  <si>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</si>
  <si>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</si>
  <si>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</si>
  <si>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</si>
  <si>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</si>
  <si>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</si>
  <si>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</si>
  <si>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</si>
  <si>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</si>
  <si>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</si>
  <si>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</si>
  <si>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</si>
  <si>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</si>
  <si>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</si>
  <si>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</si>
  <si>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</si>
  <si>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</si>
  <si>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</si>
  <si>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</si>
  <si>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</si>
  <si>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</si>
  <si>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</si>
  <si>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</si>
  <si>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</si>
  <si>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</si>
  <si>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</si>
  <si>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</si>
  <si>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</si>
  <si>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</si>
  <si>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</si>
  <si>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</si>
  <si>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</si>
  <si>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</si>
  <si>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</si>
  <si>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</si>
  <si>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</si>
  <si>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</si>
  <si>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</si>
  <si>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</si>
  <si>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PLANEJAMENTO DE NOVAS AÇÕES</t>
  </si>
  <si>
    <t>NOVAS AÇÕES:</t>
  </si>
  <si>
    <t>OBJETIVO ESPECÍFICO</t>
  </si>
  <si>
    <t>OBJETIVO</t>
  </si>
  <si>
    <t>Objetivo Geral do PAN</t>
  </si>
  <si>
    <t>PAINEL DE GESTÃO DO PAN</t>
  </si>
  <si>
    <t>RESUMO DA SITUAÇÃO DAS AÇÕES DO PAN</t>
  </si>
  <si>
    <t>SITUAÇÃO ATUAL DAS AÇÕES - 1ª MONITORIA (2017)</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</si>
  <si>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</si>
  <si>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</si>
  <si>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</si>
  <si>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</si>
  <si>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</si>
  <si>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</si>
  <si>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</si>
  <si>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</si>
  <si>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</si>
  <si>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</si>
  <si>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</si>
  <si>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t xml:space="preserve"> </t>
    </r>
    <r>
      <rPr>
        <b/>
        <sz val="11"/>
        <color theme="0"/>
        <rFont val="Calibri"/>
        <family val="2"/>
        <scheme val="minor"/>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</si>
  <si>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</si>
  <si>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</si>
  <si>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</si>
  <si>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</si>
  <si>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</si>
  <si>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</si>
  <si>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</si>
  <si>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</si>
  <si>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</si>
  <si>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</si>
  <si>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OBJETIVO 5</t>
  </si>
  <si>
    <t>OBJETIVO 6</t>
  </si>
  <si>
    <t>OBJETIVO 7</t>
  </si>
  <si>
    <t>Salvar o</t>
  </si>
  <si>
    <t>Ação iniciada e não concluída no período previsto</t>
  </si>
  <si>
    <t>SITUAÇÃO ATUAL DAS AÇÕES - MONITORIA FINAL (2017)</t>
  </si>
  <si>
    <t>Não iniciada ou não concluída</t>
  </si>
  <si>
    <t>Iniciada e não concluída no período previsto</t>
  </si>
  <si>
    <t>Concluída</t>
  </si>
  <si>
    <t>TOTAL DE AÇÕES DO PAN</t>
  </si>
  <si>
    <t>1.16</t>
  </si>
  <si>
    <t>Implementação efetiva da Estação Ecológica de Murici/AL.</t>
  </si>
  <si>
    <t>Plano de Manejo implementado.</t>
  </si>
  <si>
    <t>não estimado</t>
  </si>
  <si>
    <t>ESEC/Murici</t>
  </si>
  <si>
    <t>Prioridades: regularização fundiária, operação de fiscalização e combate a desmatamento e caça.</t>
  </si>
  <si>
    <t xml:space="preserve">Criação de RPPN’s na região de Murici/AL, Centro de Endemismo Pernambuco, Mata Atlântica do Leste de Minas, Baixo-Sul, Sul e Litoral Norte da Bahia, Região Serrana e Mata de Tabuleiro do Espírito Santo, Costa Verde e Vale do Paraíba Fluminense e Ponta dos Cardeiros (São Pedro da Aldeia/RJ). </t>
  </si>
  <si>
    <t>RRPN’s criadas.</t>
  </si>
  <si>
    <t>Fragmentos de MA na região de Murici/AL, Centro de Endemismo Pernambuco, Mata Atlântica do Leste de Minas, Baixo-Sul, Sul e Litoral Norte da Bahia, Região Serrana e Mata de Tabuleiro do Espírito Santo, Costa Verde e Vale do Paraíba Fluminense e Ponta dos Cardeiros (São Pedro da Aldeia/RJ).</t>
  </si>
  <si>
    <t>Encaminhar proposta técnica de criação e/ou recategorização de Unidades de Conservação em áreas de ocorrência da espécie Buteogallus aequinoctialis.</t>
  </si>
  <si>
    <t>Proposta encaminhada</t>
  </si>
  <si>
    <t>Área dos municípios de ocorrência atual da espécie (wikiaves)</t>
  </si>
  <si>
    <t>Realizar operações de fiscalização integradas para combate ao desmatamento no Centro de Endemismo Pernambuco, Mata Atlântica do Leste de Minas, Sul e Litoral Norte da Bahia, Região Serrana do Espírito Santo, Vale do Paraíba, Costa Verde e Restinga de Massambaba no Rio de Janeiro.</t>
  </si>
  <si>
    <t>Operações realizadas</t>
  </si>
  <si>
    <t>Centro de Endemismo Pernambuco, Zona da Mata de Alagoas, Mata Atlântica do Leste de Minas, Sul e Litoral Norte da Bahia, Região Serrana do Espírito Santo, Vale do Paraíba, Costa Verde Costa Verde e Restinga de Massambaba no Rio de Janeiro.</t>
  </si>
  <si>
    <t>Encaminhar propostas técnicas de criação de Unidades de Conservação de Proteção Integral na região de Murici e Mata do Catolé/AL, Centro de Endemismo Pernambuco, Mata Atlântica do Leste de Minas, Centro-Sul, Extremo Sul e Serra da Jibóia na Bahia, Região Serrana e Mata de Tabuleiro do Espírito Santo, Vale do Paraíba e Costa Verde no Rio de Janeiro, Serra da Mantiqueira, Urupema e Painel/SC.</t>
  </si>
  <si>
    <t>Propostas encaminhadas</t>
  </si>
  <si>
    <t>Região de Murici e Mata do Catolé/AL, Centro de Endemismo Pernambuco, Mata Atlântica do Leste de Minas, Centro-Sul, Extremo Sul e Serra da Jibóia na Bahia, Região Serrana e Mata de Tabuleiro do Espírito Santo, Vale do Paraíba e Costa Verde no Rio de Janeiro, Serra da Mantiqueira, Urupema e Painel/SC.</t>
  </si>
  <si>
    <t>Prever no plano de manejo das UC’s a necessidade de soltura.</t>
  </si>
  <si>
    <t>Apresentar aos órgãos de desenvolvimento agrário relatório técnico identificando as áreas prioritárias para conservação das Aves do PAN da Mata Atlântica, para que sejam consideradas no processo de assentamento.</t>
  </si>
  <si>
    <t>Relatório técnico entregue, contendo o mapa das IBAs da Mata Atlântica.</t>
  </si>
  <si>
    <t>CEMAVE, OEMAs.</t>
  </si>
  <si>
    <t>IBAs da Mata Atlântica</t>
  </si>
  <si>
    <t>Realizar ações de Educação Ambiental com ênfase na perda de habitat, voltadas para comunidades inseridas e de entorno das áreas prioritárias para conservação das Aves da Mata Atlântica (IBAs).</t>
  </si>
  <si>
    <t>Ações realizadas</t>
  </si>
  <si>
    <t>Municípios abrangidos pelas IBAs</t>
  </si>
  <si>
    <t>Realizar campanhas de divulgação sobre a conservação das Aves da Mata Atlântica.</t>
  </si>
  <si>
    <t>Campanhas realizadas</t>
  </si>
  <si>
    <t>Em todo país</t>
  </si>
  <si>
    <t>Realizar campanhas para sensibilização da sociedade em relação ao consumo correto de produtos florestais que afetem os táxons-alvo do PAN Aves da Mata Atlântica.</t>
  </si>
  <si>
    <t>Vanessa Kanaan</t>
  </si>
  <si>
    <t>Propor a adoção de instrumentos legais (ICMS ecológico, pagamentos por serviços ambientais) que contribuam para redução da perda de habitat dos táxons incluídos no PAN Aves da Mata Atlântica.</t>
  </si>
  <si>
    <t>Proposta enviada pelo ICMBio para as Secretarias de Meio Ambiente estaduais e Assembleias Legislativas.</t>
  </si>
  <si>
    <t>OEMAs, ICMBio.</t>
  </si>
  <si>
    <t>Todos os estados do Domínio da MA</t>
  </si>
  <si>
    <t>Considerar casos bem sucedidos de outros estados.</t>
  </si>
  <si>
    <t>Apresentar o "Relatório Anual de Rotas e Áreas de Concentração de Aves Migratórias no Brasil" aos órgãos ambientais e aos Ministérios Públicos, destacando as áreas de concentração de Amazona pretrei e Amazona vinaecea, em especial as comunidades de Urupema e Painel (SC) e do norte e nordeste do Rio Grande do Sul, alertando quanto aos severos riscos que a instalação de empreendimentos eólicos pode trazer para estas espécies.</t>
  </si>
  <si>
    <t>Relatório apresentado</t>
  </si>
  <si>
    <t>não significativo</t>
  </si>
  <si>
    <t>Municípios onde ocorrem as duas espécies</t>
  </si>
  <si>
    <t>Solicitar e apoiar as OEMAs na elaboração/atualização das listas oficiais de espécies de aves ameaçadas a nível estadual.</t>
  </si>
  <si>
    <t>Ofícios enviados solicitando elaboração; listas estaduais elaboradas.</t>
  </si>
  <si>
    <t>70.000,00/UF</t>
  </si>
  <si>
    <t>Encaminhar aos órgãos licenciadores as áreas prioritárias para conservação dos táxons-alvos do PAN Aves da Mata Atlântica, para que sejam consideradas nos processos de licenciamento.</t>
  </si>
  <si>
    <t>Documento encaminhado pelo ICMBio</t>
  </si>
  <si>
    <t>Propor a inclusão no Plano Estadual de Gerenciamento Costeiro do Estado do Rio de Janeiro de mecanismos visando a preservação da vegetação costeira na área de ocupação de Formicivora littoralis.</t>
  </si>
  <si>
    <t>Eduardo Lardosa (INEA)</t>
  </si>
  <si>
    <t>INEA, UERJ, Instituto Biomas</t>
  </si>
  <si>
    <t>Elaborar o plano de manejo do Parque Estadual da Costa do Sol (PECS) e revisar o plano de manejo das APAs de Massambaba, Sapiatiba e Pau Brasil</t>
  </si>
  <si>
    <t>Plano de Manejo elaborado.</t>
  </si>
  <si>
    <t>Maria Alice S. Alves (UERJ), Denise M. Nogueira (UFRRJ), Amanda Navegantes  (UFRJ), Márcia Tavares (INEA), SAVE Brasil, ICMBio, Consórcio Intermunicipal Lagos São João, Pingo d'Água, Conselho Gestor da APA de Massambaba e Ministério Público</t>
  </si>
  <si>
    <t>Não espacializável</t>
  </si>
  <si>
    <t>CGPRO, Marcelo (PF), Bordini (PRF), IBAMA, OEMAS</t>
  </si>
  <si>
    <t>Em toda Mata Atlântica das regiões Sul e Sudeste.</t>
  </si>
  <si>
    <t>Promover a prática de observação de aves como ferramenta para conservação dos táxons do PAN Aves da Mata Atlântica.</t>
  </si>
  <si>
    <t>Oficinas, palestras, campanhas, e atividades realizadas.</t>
  </si>
  <si>
    <t>Articular junto aos Órgãos Ambientais solicitando que recursos de compensação ambiental, medidas compensatórias, TAC’s e conversão de multas sejam aplicados em ações deste PAN.</t>
  </si>
  <si>
    <t>Ofícios enviados, Atas de reuniões.</t>
  </si>
  <si>
    <t>Promover a conexão de fragmentos, especialmente na região do centro de endemismo de Pernambuco, em colaboração com os setores produtivos locais, como os setores sucro-energético, fruticultor e pecuarista.</t>
  </si>
  <si>
    <t>Fragmentos conectados.</t>
  </si>
  <si>
    <t>IBAs e CEP</t>
  </si>
  <si>
    <t>Apresentar o mapeamento das áreas prioritárias para conservação das aves ameaçadas da Mata Atlântica para a coordenação do projeto “Pacto para Restauração da Mata Atlântica”.</t>
  </si>
  <si>
    <t>Ata de reunião e relatório técnico apresentado à coordenação do projeto em questão.</t>
  </si>
  <si>
    <t>Campanhas informativas realizadas</t>
  </si>
  <si>
    <t>Municípios das áreas de ocorrência destes taxons (wikiaves)</t>
  </si>
  <si>
    <t>Relatórios técnicos</t>
  </si>
  <si>
    <t>Nos remanescente de vegetação nativa na área de distribuição histórica destes taxons</t>
  </si>
  <si>
    <t>Nos remanescente de vegetação nativa na área de ocorrência atual destes taxons</t>
  </si>
  <si>
    <t>Apresentar aos Ministérios Públicos Estaduais e Federal as ações 1.4, 1.11, 2.2, 2.3, 3.2, 3.7, 4.2 e 5.2; solicitando o apoio a esta iniciativa.</t>
  </si>
  <si>
    <t>Ações apresentadas aos MPE e MPF</t>
  </si>
  <si>
    <t>Nos estados do Domínio da MA</t>
  </si>
  <si>
    <t>Realizar estudos ecológicos das espécies alvo deste PAN</t>
  </si>
  <si>
    <t>Estudos realizados</t>
  </si>
  <si>
    <t>No Domínio da MA</t>
  </si>
  <si>
    <t>Manejar para ampliar ou restaurar o habitat de espécies alvo do PAN.</t>
  </si>
  <si>
    <t>Projetos implementados</t>
  </si>
  <si>
    <t>Compilar informações sobre a caça, captura ilegal e tráfico dos táxons do PAN Aves da Mata Atlântica, a fim de identificar áreas prioritárias para ações de fiscalização integrada.</t>
  </si>
  <si>
    <t>Diagnóstico e relatório contendo o mapeamento.</t>
  </si>
  <si>
    <t xml:space="preserve">Realizar ações de fiscalização preventiva e integrada de controle da caça, captura ilegal e tráfico nas áreas de ocorrência dos táxons do PAN Aves da Mata Atlântica. </t>
  </si>
  <si>
    <t>Ações de fiscalização realizadas.</t>
  </si>
  <si>
    <t>200.000,00/operação</t>
  </si>
  <si>
    <t>IPMA, ICMBIO, IBAMA, PRF, PF, OEMAs.</t>
  </si>
  <si>
    <t>Encaminhar ofício ao MP dos estados que não possuem FPI (Fiscalização Preventiva Integrada), para que estas sejam criadas. Incluir os seguintes táxons: lista anexa.</t>
  </si>
  <si>
    <t>Realizar ações de educação ambiental e campanhas de sensibilização contra a caça, captura ilegal, tráfico e soltura indiscriminada que afetem os táxons do PAN.</t>
  </si>
  <si>
    <t>Workshops, oficinas, cartilhas, folder’s, cartazes, documentários, campanha de divulgação audiovisual (radio-TV, redes sociais).</t>
  </si>
  <si>
    <t>Focalizar nas regiões apontadas no mapeamento resultado da ação 3.1</t>
  </si>
  <si>
    <t>Elaboração de guias práticos de identificação de aves da Mata Atlântica voltado para os agentes fiscalizadores.</t>
  </si>
  <si>
    <t>Guias ilustrados contendo informações sobre as espécies.</t>
  </si>
  <si>
    <t>O guia deverá ser de fácil utilização, contendo um índice fotográfico, e informações sobre a espécie como: nome científico, nome comum, status de ameaça, características morfológicas, distribuição geográfica, alimentação, contenção, protocolo emergencial, etc.</t>
  </si>
  <si>
    <t>Criar um cadastro digital de especialistas colaboradores para auxiliar na identificação das espécies apreendidas com foco nos táxons do PAN das Aves da Mata Atlântica.</t>
  </si>
  <si>
    <t>Cadastro criado.</t>
  </si>
  <si>
    <t>Relatórios de operações de fiscalização.</t>
  </si>
  <si>
    <t>Realizar workshops com os órgãos competentes para uniformização de procedimentos com relação à apreensão, resgate, manutenção em cativeiro e destinação de aves silvestres.</t>
  </si>
  <si>
    <t>Workshops realizados entre SZB, OEMAs, ONGs, CETAS, Polícia Civil, Polícia Federal, Polícia Militar e Ambiental, empresas de consultoria, IBAMA, Brigadas Ambientais e órgãos competentes.</t>
  </si>
  <si>
    <t>Todos os estados abrangidos pelo Domínio da MA</t>
  </si>
  <si>
    <t>Estimular a criação de instrumentos normativos estaduais para manejo e autorização de solturas.</t>
  </si>
  <si>
    <t>Propor uma resolução CONAMA com o objetivo da padronização dos procedimentos de soltura no nível nacional.</t>
  </si>
  <si>
    <t>Proposta enviada ao CONAMA</t>
  </si>
  <si>
    <t>Promover campanhas de divulgação sobre os riscos da soltura indiscriminada de animais direcionada aos órgãos de fiscalização.</t>
  </si>
  <si>
    <t>Campanhas realizadas.</t>
  </si>
  <si>
    <t>Elaborar uma lista de instituições aptas a receber espécimes apreendidos de táxons do PAN Aves da Mata Atlântica.</t>
  </si>
  <si>
    <t>Lista elaborada</t>
  </si>
  <si>
    <t>Unificar esta ação com outros PANs. A lista será elaborada no primeiro ano, com revisões/atualizações anuais.</t>
  </si>
  <si>
    <t>Estimular a realização de estudos de biologia, comportamento, variabilidade genética, e avaliação sanitária para os táxons contemplados no PAN Aves da Mata Atlântica, com indicação de realização de programas de soltura.</t>
  </si>
  <si>
    <t>PAN encaminhado para as agencias de fomento.</t>
  </si>
  <si>
    <t>Divulgar entre a comunidade científica a prioridade de pesquisa contemplando os táxons deste PAN.</t>
  </si>
  <si>
    <t>Identificar as espécies exóticas invasoras no domínio Mata Atlântica, que afetam os táxons listados no PAN Aves da Mata Atlântica, para elaboração de uma lista que subsidie ações de controle.</t>
  </si>
  <si>
    <t>Listas estaduais das espécies exóticas invasoras; Relatórios contendo as listas.</t>
  </si>
  <si>
    <t>Consultar lista do Instituto Horus. A lista deverá indicar o tipo/grau de impacto quando for sabido.</t>
  </si>
  <si>
    <t>Estimular ações regionais de controle de espécies exóticas invasoras da fauna e flora na Mata Atlântica, levando em consideração a Estratégia Nacional sobre Espécies Exóticas Invasoras do MMA/CONABIO.</t>
  </si>
  <si>
    <t>Ofícios enviados às OEMAs, Atas de reuniões</t>
  </si>
  <si>
    <t>Programas implementados</t>
  </si>
  <si>
    <t>Fernando Pinto (IPMA - AL), Nicholas Locke (REGUA-RJ), James Simpson (Crax), Vinícius Andrade (IEMA/ES)</t>
  </si>
  <si>
    <t xml:space="preserve">Áreas de ocorrência das espécies </t>
  </si>
  <si>
    <t>o programa de controle deve abordar campanhas de sensibilização enfatizando os problemas causados por espécies exóticas.</t>
  </si>
  <si>
    <t>Programas elaborados e implementados</t>
  </si>
  <si>
    <t>A definir</t>
  </si>
  <si>
    <t>Desenvolver protocolos de monitoramento de longo prazo dos efeitos de mudanças climáticas sobre espécies alvo do PAN.</t>
  </si>
  <si>
    <t>Protocolos elaborados e disponibilizados publicamente</t>
  </si>
  <si>
    <t xml:space="preserve">Implementar estudos de longo prazo para avaliar os efeitos das mudanças climáticas, utilizando protocolos desenvolvidos na ação 6.1 em no mínimo quatro áreas. </t>
  </si>
  <si>
    <t>Relatórios técnicos de acompanhamento.</t>
  </si>
  <si>
    <t>Willian Menq, Eduardo Chiarani, Luciano M. Lima, Henrique Rajão, Helder Araujo, Caio Graco Machado, Marc Petroff.</t>
  </si>
  <si>
    <t>Avaliar e monitorar os efeitos das mudanças climáticas sobre espécies alvo sensíveis a essas mudanças.</t>
  </si>
  <si>
    <t>Maria Lúcia Lorini (UNIRIO)</t>
  </si>
  <si>
    <t>Em todo Domínio</t>
  </si>
  <si>
    <t>Identificar os táxons listados no PAN Aves da Mata Atlântica que necessitam de Programas de Cativeiro, e propor a criação destes programas.</t>
  </si>
  <si>
    <t>Lista de táxons identificados e proposta do Proprama de Cativeiro encaminhada ao ICMBio.</t>
  </si>
  <si>
    <t>Washington de Oliveira - processo para criação científica de fauna silvestre para fins de conservação das seguintes espécies: Aburria jacutinga, Crax blummenbachii, Crypturellus obsoletus, Crypturellus parvirostris, Odontophorus capueira, Penelope obscura, Tinamus solitarius.</t>
  </si>
  <si>
    <t>Identificar dentre os táxons listados no PAN Aves da Mata Atlântica aqueles com necessidade de revigoramento e/ou reintrodução, assim como as áreas prioritárias para soltura dos mesmos.</t>
  </si>
  <si>
    <t>Lista dos táxons e o mapa com as áreas identificadas</t>
  </si>
  <si>
    <t>Projetos implantados</t>
  </si>
  <si>
    <t>Pedro Develey</t>
  </si>
  <si>
    <t>Projeto aprovado no SISBIO: "Revigoramento populacional do bicudinho-do-brejo (Formicivora acutirostris)"   - SISBIO nº 60352</t>
  </si>
  <si>
    <r>
      <t xml:space="preserve">Área de ocupação de </t>
    </r>
    <r>
      <rPr>
        <i/>
        <sz val="12"/>
        <color rgb="FF000000"/>
        <rFont val="Calibri"/>
        <family val="2"/>
      </rPr>
      <t>Formicivora littoralis</t>
    </r>
    <r>
      <rPr>
        <sz val="12"/>
        <color rgb="FF000000"/>
        <rFont val="Calibri"/>
        <family val="2"/>
      </rPr>
      <t>.</t>
    </r>
  </si>
  <si>
    <r>
      <t xml:space="preserve">Realizar campanhas educativas para prevenção e priorização de combate aos incêndios nas áreas de ocorrência dos táxons: </t>
    </r>
    <r>
      <rPr>
        <i/>
        <sz val="12"/>
        <color rgb="FF000000"/>
        <rFont val="Calibri"/>
        <family val="2"/>
      </rPr>
      <t>Formicivora paludicola, Formicivora littoralis, Ortalis guttata remota, Cercomacra brasiliana, Jacamaralcyon tridactyla</t>
    </r>
    <r>
      <rPr>
        <sz val="12"/>
        <color rgb="FF000000"/>
        <rFont val="Calibri"/>
        <family val="2"/>
      </rPr>
      <t>.</t>
    </r>
  </si>
  <si>
    <r>
      <t>Busca por novas populações dos seguintes táxons:</t>
    </r>
    <r>
      <rPr>
        <i/>
        <sz val="12"/>
        <color rgb="FF000000"/>
        <rFont val="Calibri"/>
        <family val="2"/>
      </rPr>
      <t xml:space="preserve"> Calyptura cristata, Claravis geoffroyi, Myrmotherula fluminensis, Pulsatrix perspicillata pulsatrix</t>
    </r>
    <r>
      <rPr>
        <sz val="12"/>
        <color rgb="FF000000"/>
        <rFont val="Calibri"/>
        <family val="2"/>
      </rPr>
      <t>.</t>
    </r>
  </si>
  <si>
    <r>
      <t>Avaliar dados demográficos dos táxons:</t>
    </r>
    <r>
      <rPr>
        <i/>
        <sz val="12"/>
        <color rgb="FF000000"/>
        <rFont val="Calibri"/>
        <family val="2"/>
      </rPr>
      <t xml:space="preserve"> Neomorphus geoffroyi dulcis, Neomorphus geoffroyi geoffroyi,  Nyctibius leucopterus, Ortalis  guttata remota, Sporophila maximiliani,  Morphnus guianensis, Strix huhula albomarginata, Buteogallus aequinoctialis, Harpia  harpyja, Micrastur mintoni, Crax blumenbachii.</t>
    </r>
  </si>
  <si>
    <r>
      <t>Intensificar ações de fiscalização nos criadouros cadastrados no SISPASS e SISFAUNA que contenham táxons do PAN Aves da Mata Atlântica, especialmente S</t>
    </r>
    <r>
      <rPr>
        <i/>
        <sz val="12"/>
        <color rgb="FF000000"/>
        <rFont val="Calibri"/>
        <family val="2"/>
      </rPr>
      <t>porophila falcirostris, S. frontalis, S. pileata e S. maximiliani.</t>
    </r>
  </si>
  <si>
    <r>
      <t xml:space="preserve">Implantar programas de controle de cães e gatos ferais e errantes, em especial nas áreas de ocorrência de </t>
    </r>
    <r>
      <rPr>
        <i/>
        <sz val="12"/>
        <color rgb="FF000000"/>
        <rFont val="Calibri"/>
        <family val="2"/>
      </rPr>
      <t>Pauxi Mitu, Crax blumenbachii, Aburria jacutinga e Tinamus solitarius.</t>
    </r>
  </si>
  <si>
    <r>
      <t xml:space="preserve">Elaborar e executar programas de controle de espécies exóticas invasoras da fauna e flora, em especial </t>
    </r>
    <r>
      <rPr>
        <i/>
        <sz val="12"/>
        <color rgb="FF000000"/>
        <rFont val="Calibri"/>
        <family val="2"/>
      </rPr>
      <t>Callithrix</t>
    </r>
    <r>
      <rPr>
        <sz val="12"/>
        <color rgb="FF000000"/>
        <rFont val="Calibri"/>
        <family val="2"/>
      </rPr>
      <t xml:space="preserve"> spp., javali, casuarina, braquiárias, nas localidades em que as espécies do PAN estão sendo afetadas</t>
    </r>
  </si>
  <si>
    <r>
      <t xml:space="preserve">Implementar projetos de manejo para revigoramento e/ou reintrodução das espécies alvos deste PAN, em especial: </t>
    </r>
    <r>
      <rPr>
        <i/>
        <sz val="12"/>
        <color rgb="FF000000"/>
        <rFont val="Calibri"/>
        <family val="2"/>
      </rPr>
      <t>Myrmotherula snowi, Formicivora paludicola, Formicivora acutirostris, F. erythronotus, F. litorallis, Pauxi mitu, Crax blumembachii, Aburria jacutinga</t>
    </r>
  </si>
  <si>
    <t>Antônio Emanuel Sousa (CEMAVE/ICMBio)</t>
  </si>
  <si>
    <t xml:space="preserve">Fernando Pinto (IPMA/AL) </t>
  </si>
  <si>
    <t xml:space="preserve">Willian Menq (Aves de Rapina) </t>
  </si>
  <si>
    <t xml:space="preserve">Alberto Fonseca (MPE/AL)  </t>
  </si>
  <si>
    <t xml:space="preserve">Alberto Fonseca (MPE/AL) </t>
  </si>
  <si>
    <t>Luciano Lima (Insituto Butantan)</t>
  </si>
  <si>
    <t xml:space="preserve">Barbara Lins (CPRH) </t>
  </si>
  <si>
    <t>Fernando Pinto (IPMA/AL), Barbara Lins (CPRH), Samuel Andrade Neves Costa, OEMAs.</t>
  </si>
  <si>
    <t>Vanessa Kanaan (Espaço Silvestre)</t>
  </si>
  <si>
    <t>Janaina Aguiar (IEF/MG)</t>
  </si>
  <si>
    <t>Ugo Vercillo (MMA)</t>
  </si>
  <si>
    <t>Amanda Galvão (COPAN/ICMBio)</t>
  </si>
  <si>
    <t>Com base no livro Áreas Importantes para a conservação das Aves no Brasil – parte I – Estados do domínio da Mata Atlântica. Glayson A. Bencke, Giovanni N. Mauricio, Pedro Develey (SAVE Brasil) e Jaqueline M. Goerck.</t>
  </si>
  <si>
    <t>Pedro Develey (SAVE Brasil)</t>
  </si>
  <si>
    <t>Maria Alice Alves (UERJ)</t>
  </si>
  <si>
    <t>Maria Alice Alves (UERJ) (UERJ)</t>
  </si>
  <si>
    <t>Marcos Bornschein (UNESP)</t>
  </si>
  <si>
    <t>Alberto Fonseca (MPE/AL) , Fábio Costa (Polícia Federal), AMPF, CNPP.</t>
  </si>
  <si>
    <t>Marcelo Sena Mendes Pereira, Fábio Costa (Polícia Federal), CEMAVE, OEMAs, PRF, PF, IBAMA, PRE.</t>
  </si>
  <si>
    <t>Fábio Costa (Polícia Federal)</t>
  </si>
  <si>
    <t>Vinícius Lopes (IEMA/ES)</t>
  </si>
  <si>
    <t>Sara Alves (INEMA/BA)</t>
  </si>
  <si>
    <t>Willian Menq (Aves de Rapina), Luciano Lima (Insituto Butantan), Henrique Rajão (UERJ), Helder Araújo (UFPB), Pedro Develey (SAVE Brasil), Marc Petroff (Pró-corujas), AMANE</t>
  </si>
  <si>
    <t>Caio Graco Machado (UEFS), Fernando Pinto (IPMA/AL), Marc Petroff (Pró-corujas)</t>
  </si>
  <si>
    <t xml:space="preserve"> Henrique Rajão (UERJ), Pedro Develey (SAVE Brasil), Willian Menq (Aves de Rapina), Marc Petroff (Pró-corujas), AMANE, OEMAs.</t>
  </si>
  <si>
    <t>Luciano Lima (Insituto Butantan), Henrique Rajão (UERJ), Marc Petroff (Pró-corujas), Rafaela Antonini, Pedro Develey (SAVE Brasil).</t>
  </si>
  <si>
    <t>Vinícius Andrade, Willian Menq (Aves de Rapina), Luciano Lima (Insituto Butantan), Eduardo Chiarini, Marc Petroff (Pró-corujas), Rafaela Antonini, Ciro Albano, Bruno Rennó, Rafael Bessa, João Quental, Henrique Rajão (UERJ), Fábio Nunes, Caio Graco Machado (UEFS).</t>
  </si>
  <si>
    <t>Fernando Pinto (IPMA/AL), Marc Petroff (Pró-corujas), Luciano Lima (Insituto Butantan), Willian Menq (Aves de Rapina), Simone Tenório (IPÊ), Eduardo Vasconcelos, Janaína Aguiar, Candice Filipak Mansano Baldoni.</t>
  </si>
  <si>
    <t>Luthiana Carbonell (FATMA/SC)</t>
  </si>
  <si>
    <t>Luciano Lima (Insituto Butantan), Helder Araújo (UFPB), Luthiana Carbonell (FATMA/SC)</t>
  </si>
  <si>
    <t>Luthiana Carbonell (FATMA/SC), Marc Petroff (Pró-corujas), OEMAs, SBO.</t>
  </si>
  <si>
    <t>Nordeste (Fernando Pinto (IPMA/AL)), Sudeste (Janaina Aguiar (IEF/MG)), Sul (Luthiana Carbonell (FATMA/SC)).</t>
  </si>
  <si>
    <t>Fernando Pinto (IPMA/AL), Maria Alice Alves (UERJ), Marcos Bornschein (UNESP)</t>
  </si>
  <si>
    <t>Maria Alice Alves (UERJ), Denise M. Nogueira (UFRRJ), Amanda Navegantes  (UFRJ), Márcia Tavares (INEA), SAVE Brasil, ICMBio, Consórcio Intermunicipal Lagos São João, Pingo d'Água, Conselho Gestor da APA de Massambaba e Ministério Público</t>
  </si>
  <si>
    <t>Contatar a ASCOM/ICMBIO</t>
  </si>
  <si>
    <t>7- Promover o manejo in situ e/ou ex situ das espécies deste PAN com vistas à reintrodução e/ou revigoramento populacional.</t>
  </si>
  <si>
    <t>1 - Reduzir a perda de habitats dos táxons do PAN Aves da Mata Atlântica.</t>
  </si>
  <si>
    <t>6 - Avaliar o efeito das alterações climáticas sobre populações dos táxons do PAN Aves da Mata Atlântica.</t>
  </si>
  <si>
    <t>5 - Prevenir e controlar a presença de espécies exóticas invasoras em áreas de ocorrência dos táxons do PAN Aves da Mata Atlântica.</t>
  </si>
  <si>
    <t>4 - Promover o manejo adequado de solturas nas áreas de ocorrência dos táxons do PAN Aves da Mata Atlântica.</t>
  </si>
  <si>
    <t>3 - Reduzir a caça, a captura ilegal e tráfico dos táxons do PAN Aves da Mata Atlântica.</t>
  </si>
  <si>
    <t>2 - Proteger, ampliar, restaura e conectar os habitats dos táxons do PAN Aves da Mata Atlântica.</t>
  </si>
  <si>
    <t>7 - Promover o manejo in situ e/ou ex situ das espécies deste PAN com vistas à reintrodução e/ou revigoramento populacional.</t>
  </si>
  <si>
    <t>1.17</t>
  </si>
  <si>
    <t xml:space="preserve">Estimular a geração de alternativas sustentáveis de renda para as comunidades que dependem economicamente da exploração dos recursos-chave para as espécies do PAN. </t>
  </si>
  <si>
    <t>Projetos de alternativa de renda implementados.</t>
  </si>
  <si>
    <t>Diminuição da exploração de recursos-chave</t>
  </si>
  <si>
    <t>Elenise Sipinski (SPVS)</t>
  </si>
  <si>
    <t>Yara Barros, Vanessa Kanaan (Instituto Espaço Silvestre), Fábio Nunes (Aquasis), Albert Aguiar (SAVE Brasil), Marina Somenzari (Parque das Aves)</t>
  </si>
  <si>
    <t>Articular junto às agências de fomento a abertura de editais que contemplem estudos de biologia, comportamento, variabilidade genética, e avaliação sanitária para os táxons contemplados no PAN Aves da Mata Atlântica com indicação de realização de programas de soltura.</t>
  </si>
  <si>
    <t>PAN encaminhado para as agências de fomento e editais publicados.</t>
  </si>
  <si>
    <t>Estudos realizados e resultados disponibilizados</t>
  </si>
  <si>
    <t>Realizar levantamento  de espécimes das espécies do PAN que estão atualmente em cativeiro e disponibilizá-los para programas de conservação indicados pelo PAN</t>
  </si>
  <si>
    <t>Lista de espécies e recomendação realizada</t>
  </si>
  <si>
    <t>Espécies incorporadas a programas de manejo cooperativo</t>
  </si>
  <si>
    <t>Articular com os OEMAs para que espécimes das espécies do PAN encontrados em situação irregular sejam apreendidos e destinados às instituições listadas na ação 4.3</t>
  </si>
  <si>
    <t xml:space="preserve">Ofício encaminhado aos OEMAs </t>
  </si>
  <si>
    <t>Espécimes encaminhadas as instituições aptas a recebê-los (ação</t>
  </si>
  <si>
    <t>OEMAs, SBO, CEMAVE,  Universidades, ONGs</t>
  </si>
  <si>
    <t>CEMAVE,  Carolina Lorieri (SMA/SP), OEMAs, IBAMA</t>
  </si>
  <si>
    <t>CEMAVE</t>
  </si>
  <si>
    <t>Carolina Lorieri (SMA/SP), OEMAs, Policias ambientais, João Leite (PRF), Fábio Costa (PF) e IBAMA</t>
  </si>
  <si>
    <t>Antonio Eduardo (ICMBio/CEMAVE)</t>
  </si>
  <si>
    <t>Yara Barros (Parque das Aves)</t>
  </si>
  <si>
    <t xml:space="preserve">Pedro Develey se reuniu com o Secretario de Florestas e Biodiversidade e Diretor de Biodiversidade do MMA e Presidente do ICMBio em Outubro de 2016  para falar da implementação de Murici. A UC teve seu Plano de Manejo finalmente aprovado e publicado por meio da Portaria nº 351, de 19/05/17. Em janeiro/2017 a UC recebeu o reforço de um Analista Ambiental bastante atuante na fiscalização. </t>
  </si>
  <si>
    <t>Plano de Manejo aprovado</t>
  </si>
  <si>
    <t>Pedro Develey e Emanuel</t>
  </si>
  <si>
    <t xml:space="preserve">Pedro Develey informou que a SAVE conseguiu captar recursos para a compra de 74 hectares de florestas na Serra do Urubu para a criação de uma RPPN. Foram criadas 6 RPPNs em Alagoas, contemplando cerca de 80% das spp endêmicas do CEP (IPMA/MZUSP). </t>
  </si>
  <si>
    <t>6 RPPNs criadas em Alagoas</t>
  </si>
  <si>
    <t>Pedro Develey, Fernando Pinto e Luis Fábio.</t>
  </si>
  <si>
    <t>Marianna enviará dados das RPPNs criadas na Bahia.</t>
  </si>
  <si>
    <r>
      <t xml:space="preserve">Por enquanto, foi realizado apenas o levantamento bibliográfico. Em 2016, levantei as áreas de ocorrência (recentes e antigas) do </t>
    </r>
    <r>
      <rPr>
        <i/>
        <sz val="12"/>
        <color indexed="8"/>
        <rFont val="Calibri"/>
        <family val="2"/>
      </rPr>
      <t xml:space="preserve">Buteogallus aequinoctialis </t>
    </r>
    <r>
      <rPr>
        <sz val="12"/>
        <color indexed="8"/>
        <rFont val="Calibri"/>
        <family val="2"/>
      </rPr>
      <t xml:space="preserve">na Mata Atlântica. E paralelo a isso, o analista ambiental Mauricio Cavalcante dos Santos, do CEMAVE, confeccionou os mapas de ocorrência espécie. Levantamento de situação de Mangues do Map Biomas Brasil sinaliza perda de mais de 20% de áreas de manguezais no Brasil nos últimos 15 anos (Luciano Lima). </t>
    </r>
  </si>
  <si>
    <t>A ESEC de Guaraqueçaba, que é área de ocorrência da espécie, foi reconhecida como Sítio RAMSAR em 2017.</t>
  </si>
  <si>
    <t>Willian Menq e Luciano Lima</t>
  </si>
  <si>
    <t xml:space="preserve"> Em Alagoas e na Bahia tem tido ações frequentes da FPI São Francisco. O INEMA/BA também realiza ações com frequência, especialmente no litoral norte da Bahia.  </t>
  </si>
  <si>
    <t>No Rio de Janeiro, as operações estão paradas por falta de recursos. João Leite informou que a PRF propôs que fosse criada uma FPI no Rio de Janeiro, mas que seria importante que as outras instituições apoiem para que saia do papel.</t>
  </si>
  <si>
    <t>João Leite, Maria Alice, Luciano Lima e Sarah Alves</t>
  </si>
  <si>
    <t>Realização de reuniao com o promotor da região da Costa Verde/RJ, com a presença de especialistas, enfatizando a importância da realização de FPIs na área (João Leite, Maria Alice Alves, Luciano Lima, Sarah Alves). Convidar Marco Antônio de Freitas e Luciana Khoury.  Janaína confirmará dados de Minas Gerais.</t>
  </si>
  <si>
    <t>Incluir região costeira e serrana de SC (Itapoá, Garuva, Joinville e Araquari).</t>
  </si>
  <si>
    <t>Vale do Paraíba tem um encaminhamento de proposta de uc, no Rio de Janeiro, junto ao INEA (2 Barras).  Proposta de UC estadual na Serra da Jibóia, em Castro Alves e Santa Teresinha na Bahia, junto ao INEMA. No litoral norte da Bahia foi encaminhado projeto de financiamento para o edital da Serrapilheira, para a localizaçao de áreas prioritárias para a criação de unidades de conservação. No estado de Pernambuco foi criada a proposta de criação de UC na Mata do Sirigi em São Vicente Ferrer (Helder confirmará a informação de criação da uc). RPPN Papagaios de Altitude em processo de criação em Urupema.</t>
  </si>
  <si>
    <t>Luciano Lima e Marianna (INEMA BA)</t>
  </si>
  <si>
    <t>CEMAVE encaminhará ofício ao INEA-RJ, reforçando a necessidade da criação das Ucs (Duas Barras). Registro histórico de Calyptura cristata e ocorrência de outros táxons ameaçados.</t>
  </si>
  <si>
    <t>A articuladora não trabalha mais na SEMAS/PE e encontra-se atualmente fazendo Doutorado na Inglaterra.</t>
  </si>
  <si>
    <t>Giannina Bezerra (SEMAS PE)</t>
  </si>
  <si>
    <t>Emanuel</t>
  </si>
  <si>
    <t>Luciano Lima informou que foi organizado um festival do bicudinho do brejo paulista. Existe um projeto da RÉGUA relacionado às espécies da Mata Atlântica, tendo a jacutinga como espécie bandeira. Nêmora informou que a AMA ministrou cursos (passará os detalhes dos dados posteriormente). Maria Alice informou que foram realizados projetos na REBIO União e na região da Costa do Sol no RJ. Vanessa informou que também realizaram um trabalho no PARNA Araucárias. Elenise informou que a SPVS também tem um projeto em Guaraqueçaba e Antonina, chamado Escola da Conservação. Trabalha com capacitação de professores e jovens. O Parque das Aves tem um curso de capacitação de professores que aborda a questão de conservação de fauna do PARNA Iguaçu. Luciano informou que existe um programa de EA com enfoque em aves desenvolvido pela Veracel, no entorno do PARNA do Pau-Brasil. A SAVE tem o programa cidadão-cientista, que é um monitoramento que está funcionando em 5 UCs e IBAs, estando contemplados o PARNA da Tijuca, Boa Nova/BA, Salto Morato, APA de São Francisco Xavier/SP, além do município de São Paulo. Por enquanto foram 1.500 participantes e 438 espécies registradas.</t>
  </si>
  <si>
    <t>Luciano Lima, Nêmora, Maria Alice, Vanessa Kanaan, Elenise, Yara Barros</t>
  </si>
  <si>
    <t>Nêmora informou que foi realizado em 2016/17 a campanha do ano do papagaio, de abrangência nacional. Luciano Lima informou que no último ano saiu uma matéria especial sobre Calyptura e espécies endêmicas ameçadas do sul da Bahia (Terra da Gente e Jornal Hoje). Maria Alice informou que foi ao ar em 30 de junho o programa Globo Repórter sobre a Ilha Grande/RJ, incluindo informações sobre as aves da Mata Atlântica. Nêmora informou também que saiu reportagem do Globo Rural sobre o Charão e no Terra da Gente sobre o Charão e o Peito-roxo. Fernando Straube se comprometeu a escrever um texto para O ECO. A SAVE promoveu uma exposição itinerante de fotos de aves ameçadas da Mata Atlântica nas estações de Metrô de SP. O Instituto Espaço Silvestre também tem uma exposição de fotos itinerante do papagaio-do-peito-roxo. Maria Alice informou que a UERJ também possui uma exposição de fotos de aves itinerante. Tise informou que um Programa do Fernando Gabeira foi gravado em Guaraqueçaba e foram passadas infomações sobre o cara-roxa.</t>
  </si>
  <si>
    <t>Nêmora, Luciano Lima, Maria Alice, Fernando Straube, Vanessa Kanaan</t>
  </si>
  <si>
    <t>João Leite recomendou que se produza um material (filme e folder) que possa ser entregue pela PRF para os caminhoneiros em ações que eles já possuem do Cinema Rodoviário - geralmente utilizado para conscientização contra acidentes rodoviários. O Parque das Aves se propôs a produzir o folder e os vídeos, desde que seja enviado o material fotográfico/textos.</t>
  </si>
  <si>
    <t>Inserir a Yara Barros do Parque das Aves como colaboradora.</t>
  </si>
  <si>
    <t xml:space="preserve">Foram realizadas campanhas sobre a coleta sustentável do pinhão com cartazes digitais nas mídias sociais, website e blog do Instituto Espaço Silvestre , através de spots na Nossa Rádio 100.7 com alcance de 530.000 pessoas, no YouTube  e com placas instaladas nos municipios de Passos Maia e Ponte Serrada. Historicamente o Araucária + trabalha com manejo sustentável da araucária. </t>
  </si>
  <si>
    <t>Yara recomendou que além das campanhas sejam buscadas soluções para geração de renda, pois geralmente o problema está relacionado à necessidade das pessoas e não apenas à conscientização da importância da natureza.</t>
  </si>
  <si>
    <t>Em MG há uma minuta de PL na Assembléia para que os PSAs sejam institucionalizados no estado. Em relação ao ICMS ecológico foi informado que não seria possível colocar o parâmetro de espécies ameaçadas. Dentro do fator de qualidade poderiam ser inseridas as espécies ameaçadas como fator, mas seria necessário desenvolver uma forma de mensurar e comprovar a existência e a conservação de espécies ameaçadas nas áreas. Elenise informou que o PSA já existe no Paraná. Informou que a SEMA já tem recurso para apoiar RPPNs. Carolina informou que em SP já existe uma minuta para converter PCRA para fauna, mas o momento político não estava favorável, sendo que estão retomando com o novo secretário. Sarah informou que no final de 2014 foi criada a lei, e a minuta de Decreto já está pronta, aguardando um momento político oportuno. O Programa Oásis da Fundação Boticário estimula a criação de políticas de PSA no país inteiro. Caio informou que a prefeitura de Ibirapitanga/BA, juntamente com o OCT, tem feito PSA para créditos de carbono para conservar as matas de nascentes.</t>
  </si>
  <si>
    <t xml:space="preserve"> Em Minas Gerais foi elaborado um Guia que explica como esses recursos podem ser obtidos, que está disponível na internet (verificar link). </t>
  </si>
  <si>
    <t>Janaina não obteve resposta dos outros estados.</t>
  </si>
  <si>
    <t>Janaina, Elenise, Carolina, Sarah, Caio</t>
  </si>
  <si>
    <t>Relatório está em revisão, sendo incluídas as áreas de Urupema e Painel. Ainda é necessário concluir e publicar a nova versão do Relatório. Ao final enviar ofícios para as OEMAS e aos Ministérios Públicos chamando a atenção para a presença do papagaio-do-peito-roxo.</t>
  </si>
  <si>
    <t>Encaminhar para o GAT do PAN Papagaios para que seja incorporada àquele PAN, pela retirada das espécies do PAN da Mata Atlântica.</t>
  </si>
  <si>
    <t>São Paulo revisou sua lista estadual que consta no Decreto 60133, contudo ainda não foi encaminhada para publicação. O Projeto Pro Espécies poderá apoiar este tipo de ação a partir de 2018. O Parque das Aves financiará a atualização da lista do Paraná, dependendo apenas da assinatura do acordo de cooperação entre a SEMA o Parque das Aves, com a HORI Consultoria Ambiental como executora. Aquasis está articulando com o Governo do Estado do Ceará a publicação da lista do estado.</t>
  </si>
  <si>
    <t xml:space="preserve">A Bahia publicou recentemente sua lista estadual de espécies ameaçadas. </t>
  </si>
  <si>
    <t>Ugo Vercillo, Caio, Sarah, Carolina, Yara Barros, Fábio Nunes</t>
  </si>
  <si>
    <t>Priorizar os estados do nordeste que ainda não têm lista publicada.</t>
  </si>
  <si>
    <t>R$ 100.000,00 por UF</t>
  </si>
  <si>
    <t>Incluir Yara Barros do Parque das Aves</t>
  </si>
  <si>
    <t>Ofício minutado e em fase de encaminhamento aos OEMAS</t>
  </si>
  <si>
    <t>A impossibilidade do CEMAVE de encaminhar os shapes da IBAs, para as OEMAs, dificulta o processo.</t>
  </si>
  <si>
    <t>Necessária a autorização da SAVE para envio do shape das IBAs para os estados.</t>
  </si>
  <si>
    <t>O estado do Rio de Janeiro ainda não possui Plano Estadual de Gerenciamento Costeiro, porém vários mecanismos para preservação da vegetação costeira já se encontram referenciados na legislação vigente.</t>
  </si>
  <si>
    <t>O estado do Rio de Janeiro ainda não possui Plano Estadual de Gerenciamento Costeiro.</t>
  </si>
  <si>
    <t>Eduardo Lardosa</t>
  </si>
  <si>
    <t>Pedir maior detalhamento da legislação à qual o Eduardo Lardosa está se referindo.</t>
  </si>
  <si>
    <t xml:space="preserve">O contrato para elaboração do Plano de Manejo do PECS e revisão dos PM das APAs foi cancelado em função de problemas diversos ocorridos com a empresa contratada, tendo avançado apenas no Diagnóstico. A equipe do INEA/Diretoria de Biodiversidade, Áreas Protegidas e Ecossistemas-DIBAPE, em parceria com o conselho consultivo dessas UCs, está construindo um cronograma para elaborar a proposta de Zoneamento e Planejamento, porem sem previsão.​
</t>
  </si>
  <si>
    <t>Reunião com a comunidade local, ICMBio, PF e Policia Ambiental para discutir o problema da extração de palmito na Serra da Mantiqueira (SFX) em abril 2016. Yara Barros informou que em decorrência dessa conversa já estão sendo realizadas operações de fiscalização na Serra da Mantiqueira. Informou também que em Foz do Iguaçu também estão sendo realizadas operações de fiscalização e que com o aumento da crise, aumentou também a quantidade de palmito apreendido.  Elenise informou que em Guaraqueçaba também existem fiscalizações pontuais.</t>
  </si>
  <si>
    <t>Pedro Develey, Yara Barros, Maria Alice</t>
  </si>
  <si>
    <r>
      <t xml:space="preserve">CEMAVE fazer nota técnica informando à CGPRO do ICMBio elencando as Ucs onde existe problema de extração de palmito e os problemas que isso gera para as espécies do PAN (Vanessa informou o PARNA Serra do Itajaí). CEMAVE enviar ofícios para as OEMAs e IBAMA informando as áreas onde são necessárias operações de fiscalização. Maria Alice, Marcão e Elenise enviarão informações até 10 de outubro sobre as áreas onde são necessárias essas fiscalizações de palmito. </t>
    </r>
    <r>
      <rPr>
        <sz val="12"/>
        <color indexed="10"/>
        <rFont val="Calibri"/>
        <family val="2"/>
      </rPr>
      <t>Propor reunião das instâncias superiores do ICMBio, MMA, IBAMA, OEMAs, Polícia Federal, Polícia Rodoviária Federal e Ministério Público, para articular a implementação das ações do PAN.</t>
    </r>
  </si>
  <si>
    <t>Programa Cidadão Cientista implementado em 5 Ucs/IBAs - PE, Cantareira, PN Tijuca, PN Boa Nova, RPPN Salto Morato, APA SFX e parques na cidade de SP. 438 espécies de aves registradas e 1500 participantes. O AVISTAR 2017 teve grande componente de conservação. Luciano em 2017 ministrou 7 oficinas de observação de aves, com 40-50 pessoas em cada oficina. Na expedição Calyptura foram colocadas 60 voluntários em campo (Luciano Moreira Lima (Instituto Butantan) enviará relatório).  Existe uma parceria com o Parque das Aves para divulgar a observação de aves para o grande público. Está sendo realizado o 39o Vem Passarinhar (encontro mensal) - parceria entre o Observatório de Aves, SAVE e DEPAVE em SP. Em Minas, Paraná e Alagoas, também estão sendo conversadas iniciativas do Vem Passarinhar para os estados. Está sendo desenvolvida uma página" Vai Passarinhar", iniciativa do Butantan, Save e Avistar, para divulgar e ampliar o programa. Saiu uma série de reportagens no Jornal Hoje de observação de aves, parceria com a EPTV, afiliada da Globo em Campinas e Sul de Minas. Neste final de semana estreou um quadro na EPTV,  chamado Diário de Campo, sobre observação de aves, do Luciano Moreira Lima (Instituto Butantan). Vanessa informou que no Guia de Atividades para os professores foi colocada a observação de aves como ferramenta para a conservação. Também foi elaborado um mini-guia de aves e o monitoramento da população de papagaio-de-peito-roxo reintroduzida no PARNA Araucárias é feita em colaboração com cidadãos-cientistas.</t>
  </si>
  <si>
    <t>Pedro Develey, Luciano Moreira Lima (Instituto Butantan), Vanessa Kanaan (Instituto Espaço Silvestre)</t>
  </si>
  <si>
    <t>Em São Paulo está sendo discutido no âmbito da elaboração da política de fauna definições sobre medidas de compensação, TACs/multas para que sejam aplicados em ações do PAN. Janaína informou que em MG é seguida a regra de priorização do decreto 4340/2002, mas podem ser apresentados nas Câmaras técnicas da SEMAD (CPB - Câmara de Proteção à Biodiversidade) projetos específicos. Para o próximo ano estão tentando inserir pesquisas científicas na LOA (Lei Orçamentária Anual). Marianna informou que na BA está sendo discutida a lei da política de fauna, com perspectiva de destinação de recursos do Fundo Estadual de Meio Ambiente e do Fundo Estadual de Recursos Hídricos.</t>
  </si>
  <si>
    <t xml:space="preserve">Janaina informou que em MG há o corredor Mata do Sossego- Caratinga, decretado em agosto de 2014, o único instituído no estado. </t>
  </si>
  <si>
    <t>Em MG estão aguardando uma resposta do jurídico para saber se a criação de corredores conflita com as categorias do SNUC (Janaína verificará melhor os termos no ofício).</t>
  </si>
  <si>
    <t>Janaina</t>
  </si>
  <si>
    <t>O Pacto foi lançado em 2009 com uma meta de restaurar 15 milhões de Mata Atlantica até 2050. Em quase 10 anos restaurou 86 mil hectares.</t>
  </si>
  <si>
    <t xml:space="preserve"> O Pacto não tem uma agenda propria, segue as prioridades dos parceiros executores. É mais eficiente articular diretamente com as organizações fazendo restauração nas areas prioritarias. </t>
  </si>
  <si>
    <r>
      <t xml:space="preserve">Washington informou que tem articulado com o Serviço de Guarda-Parques do INEA - SEGPAR. No momento, os guarda-parques notificam preventivamente os proprietários, no entorno das Unidades de Conservação Estaduais, alertando-os de que tais práticas não são permitidas e podem acarretar problemas ambientais, bem como multas. Nesse sentido, o instrumento adotado para a campanha informativa é a </t>
    </r>
    <r>
      <rPr>
        <b/>
        <sz val="12"/>
        <color indexed="8"/>
        <rFont val="Calibri"/>
        <family val="2"/>
      </rPr>
      <t>notificação preventiva de incêndio</t>
    </r>
    <r>
      <rPr>
        <sz val="12"/>
        <color indexed="8"/>
        <rFont val="Calibri"/>
        <family val="2"/>
      </rPr>
      <t>, que acaba promovendo uma aproximação do guarda-parque (agente público) com o cidadão.</t>
    </r>
  </si>
  <si>
    <t>Washington de Olliveira</t>
  </si>
  <si>
    <t>CEMAVE providenciará um mapa sobrepondo os focos de calor dentro do Bioma Mata Atlântica, para verificar as áreas que são mais queimadas dentro do BIOMA. Colaboradores encaminharão até 10 de outubro a lista complementar das espécies a serem inseridas na ação (Luis Fábio, Marcão, Maria Alice, Helder)</t>
  </si>
  <si>
    <t xml:space="preserve"> </t>
  </si>
  <si>
    <t>Foram previstas 2 expedições que já foram realizadas, nas regiões de maior probabilidade de ocorrência das espécies. Não foram encontrados indivíduos de Calyptura, mas foram encontrados fragmentos de floresta muito bem conservados, onde deve ocorrer indivíduos se houver distribuição naquela região. Luciano enviará relatório das expedições e o link da reportagem do Terra da Gente. Claravis e Pulsatrix estão contempladas no projeto Aves do Iguaçu - As espécies também estão na lista do projeto do Parque das aves em parceria com a UNIOESTE, dentro do PARNA do Iguaçu. Myrmuterula fluminensis - projeto aprovado para duas expedições de busca.</t>
  </si>
  <si>
    <t>Luciano Moreira Lima (Instituto Butantan), Yara Barros</t>
  </si>
  <si>
    <t>Formicivora erythronotus - Luciano Moreira Lima (Instituto Butantan) indicou que a espécie deve ser inserida como necessária para buscar populações, para atualização da distribuição da espécie. Está articulando recurso para realizar as expedições de busca. Sugere inserir a espécie na ação. Colaboradores encaminharão até 10 de outubro a lista complementar das espécies a serem inseridas na ação (Luis Fábio, Marcão, Maria Alice, Helder, Márcio Effe)</t>
  </si>
  <si>
    <t>Pedro Develey informou que um projeto foi elaborado e enviado a Fundação Boticario para estudo do Ortalis guttata remota no interior de SP  e uma expediçao preliminar realizada em setembro de 2016. Willian Menq  (Aves de Rapina) comentou sobre novos registros de  Morphnus guianensis, Strix huhula albomarginata,  Micrastur mintoni na Mata Atlântica. Luiz Silveira informou que há bibliografia com dados demográficos de Crax blumenbachii, Micrastur mintoni e Morphnus guianensis. Maria Alice informou que realizam monitoramento Formicivora litoralis, com dados demográficos de populações. Yara Barros informou que o projeto Harpia monitora ninhos no Espírito Santo e Bahia.</t>
  </si>
  <si>
    <t>Expedição preliminar de busca de Orlais remota (2016); Monitoramento de ninhos de harpia no ES e BA;</t>
  </si>
  <si>
    <t>Pedro Develey, Willian Menq  (Aves de Rapina), Luiz Silveira, Maria Alice, Yara Barros</t>
  </si>
  <si>
    <t>Minuta de ofício elaborada. Estamos em fase de busca dos endereços para encaminhamento dos ofícios.</t>
  </si>
  <si>
    <t>Retirar essa ação se for inserida a reunião sugerida na ação 1.16 como ação.</t>
  </si>
  <si>
    <t xml:space="preserve">Maria Alice informou que foi publicado estudo de estratégias de forrageamento e reprodutivas do Formicivora litoralis. Submetido artigo sobre territórios, derivado da tese da Flávia. Apresentaram o resultado de 10 anos de monitoramento de Formicivora litoralis em congresso das Américas. Houve um declínio populacional de Formicivora litoralis nas áreas monitoradas, sem perda de habitat. Acreditam que seja devido à predação de ninhos por saguis. Há uma taxa de predação de 70% nos ninhos de F. litoralis (Mestrado de Iara Balarini), sendo necessária uma ação para minimizar o impacto que está ocorrendo na área, com manejo das espécies de Callithrix.  Em relação à parte genética (Flávia Chaves), a pesquisa está em andamento, sendo realizada coleta no maior número de locais onde existem populações isoladas em fragmentos. Este estudo visa embasar a análise de viabilidade genética. Fábio Nunes informou que está realizando o levantamento na Serra do Baturité para as espécies Odontophorus, Spinus, Xiphorrincus e Conopophoga. Vanessa informou que estão sendo realizados estudos genéticos, comportamentais, sanitários, ecológicos para o Papagaio-de-peito-roxo, focados no protocolo de reintrodução da espécie no PARNA das Araucárias. Márcio Efe informou a elaboração de TCCs sobre a influência do clima em ciclo de mudas e reprodução de espécies. TCC do Hermínio Vilela sobre a história de vida da choquinha de alagoas. Yara informou que o projeto Harpia está realizando estudos de biologia reprodutiva, deslocamentos e alimentação de Harpia e Morphunus. Marcão informou que completou 11 anos de monitoramento do bicudinho-do-brejo, monitorando o número de filhotes que adquirem independência. Informou que  no último ano houve grande número de filhotes afogados por marés recordes.  </t>
  </si>
  <si>
    <t>Maria Alice, Fábio Nunes, Vanessa Kanaan (Instituto Espaço Silvestre), Márcio Efe, Yara, Marcão</t>
  </si>
  <si>
    <t xml:space="preserve">Todos se comprometeram a enviar as publicações relacionadas a essa ação. Fábio Costa (PF) sugeriu que os resultados sejam analisados para sugerir ações mais aplicadas que possam colaborar na conservação do PAN. </t>
  </si>
  <si>
    <t>Marcão informou que submeteu projetos envolvendo os dois bicudinhos-do-brejo, para ampliação de habitat, mas não foi ainda contemplado. A restauração (retirada de braquiária) continuou com recurso próprio do projeto, que neste mês encerrará a execução. Elenise, Vanessa e Nêmora informaram ações de enriquecimento de áreas com a instalação de ninhos artificiais para Charão, Peito-roxo e cara-roxa.</t>
  </si>
  <si>
    <t>Marcão, Elenise, Vanessa e Nêmora</t>
  </si>
  <si>
    <t>O custo de erradicação da braquiária é de 40 a 90 mil por hectare.</t>
  </si>
  <si>
    <t>O CEMAVE conseguiu acesso a uma planilha em excel do IBAMA com informações sobre apreensões. Falta solicitar essas informações aos OEMAs e Polícias Ambientais. Yara informou que no âmbito do projeto Aves do Iguaçu eles compilarão esses dados para a região do PARNA do Iguaçu. João Leite disse que pode enviar o compilado de apreensões da PRF dos últimos 5 anos de todo o Brasil, com mais detalhes para os últimos 2 anos e meio. Informou que em 2016 foram apreendidos 22.500 passeriformes vivos. Fábio Costa (PF) informou que tem um capítulo sobre o panorama geral do tráfico de animais no Brasil e que pode disponibilizar para clarear a situação atual no país. Informou que também tem dados compilados. Fábio Costa (PF) informou que de 22 a 24 de novembro ocorrerá uma reunião em Brasília sobre tráfico de animais e que seria interessante a participação do CEMAVE. Elenise informou que tem um relatório de áreas prioritárias para fiscalização, com dados obtidos através de entrevistas com moradores e visitas a campo, para o estado de São Paulo.  Carolina informou que pode disponibilizar os dados para o estado de São Paulo.</t>
  </si>
  <si>
    <t>João Leite informou que hoje existe uma falta muito grande de um material científico sobre a situaçao do tráfico de animais, com análise de dados confiável e disponível na internet. Hoje só existem dados duvidosos e desatualizados que estão disponíveis para o grande público.</t>
  </si>
  <si>
    <t>Incluir João Leite, Fábio Costa (PF), Willian Almeida e Yara Barros</t>
  </si>
  <si>
    <t>Sarah informou que foi realizada recentemente uma FPI no recôncavo baiano (enviará os dados posteriormente). Márcio relatou que estão ocorrendo fiscalizações frequentes na ESEC Murici com a chegada do novo analista ambiental.</t>
  </si>
  <si>
    <t>Sara Alves (INEMA-BA), Márcio Efe</t>
  </si>
  <si>
    <t>João Leite informou que a FPI está pegando os estados principais de onde saem os animais de tráfico. É necessário implementar FPI nos estados que recebem os animais de tráfico PET (Paraná, São Paulo e Rio de Janeiro). O grupo recomendou que o ICMBio encaminhe ofício aos MPs mencionando as FPIs como uma estratégia bem sucedida de fiscalização, devendo ser ampliada aos outros estados.</t>
  </si>
  <si>
    <t>Foi criado um guia de atividades educativas que atende todas essas demandas. O mesmo foi distribuído gratuitamente durante um workshop para mais de 200 professores de Passos Maia e Ponte Serrada e está disponível em formato digital em nosso website:  http://www.espacosilvestre.org.br. Foram instaladas placas nos municípios de Passos Maia e Ponte Serrada. Cartazes sobre a campanha "soltura legal é soltura responsavel" foram impressos em parceria com o Parque das Aves e distribuídos para órgão ambientais e outras entidades de todos os estados do Brasil. Foram realizadas campanhas sobre a retirada ilegal de animais da natureza, tráfico e soltura indiscriminas através cartazes digitais nas mídias sociais, website e blog do Instituto Espaço Silvestre e campanhas na Nossa Rádio. Nêmora informou que o ano do papagaio realizou uma campanha em nível nacional em zoológicos, escolas, universidades, sobre a temática de caça e captura, tráfico, soltura.  Realizaram um concurso nacional em zoológicos com as crianças, que finalizou com a elaboração de um calendário. Têm trabalhado com professores de Santa Catarina, Rio Grande do Sul, SP e MG no curso "Resgate do pinheiro brasileiro". Márcio Efe informou que o  AA Marco Antônio de Freitas tem realizado ações de EA nas comunidades de entorno da ESEC Murici. João Leite informou que a PRF no mês do meio ambiente realizou diversas palestras direcionadas em escolas (enviará a lista). Elenise informou que a SPVS também realiza cursos com o professores de SP e PR.</t>
  </si>
  <si>
    <t>Vanessa Kanaan (Instituto Espaço Silvestre), Nêmora, Márcio Efe, João Leite, Elenise</t>
  </si>
  <si>
    <t>Nêmora recomenda que se façam campanhas mais efetivas nacionais, de veiculação nacional em TV. Tentar fazer uma mensagem no Globo Natureza. Programa do Gabeira na Globo News (Willian buscará o contato do Gabeira).</t>
  </si>
  <si>
    <t>Fábio Costa (PF) informou que o novo Guia de Identificação de Aves Traficas está pronto e trouxe alguns exemplares para a reunião de monitoria. Solicita apoio para distribuição do Guia, fazendo chegar  aos usuários finais. O guia teve tiragem de 8.000 exemplares, sendo necessário agora distribuir os guias, para o que não existe recurso hoje, mas pretende buscar financiamento. O IMA/AL publicou recentemente um guia estadual de animais traficados, possuindo um aplicativo para fazer denúncias de crimes ambientais.</t>
  </si>
  <si>
    <t>Fábio Costa (PF)</t>
  </si>
  <si>
    <t>Fábio Costa (PF) enviará para as Polícías Federais estaduais, e os pontos focais dos estados pegarão para auxiliar na distribuição.</t>
  </si>
  <si>
    <t>A ação encontra-se parada. Até pensamos em usar o sistema Urubu para uma rede de identificação online. Em janeiro de 2015, o Fabio Costa, da Polícia Federal, também membro do PAN, propôs essa ideia ao Prof. Alex Bager, responsável pelo sistema Urubu, mas não houve nenhum avanço até a presente data</t>
  </si>
  <si>
    <t>Willian Menq  (Aves de Rapina)</t>
  </si>
  <si>
    <t>Criar grupos de whatsapp nos estados, envolvendo especialistas e divulgando para as Polícias e orgãos que necessitem de identificação.</t>
  </si>
  <si>
    <t>Carolina informou que realizaram um levantamento inicial no sistema de GESTÃO ESTADUAL - GEFAU, de empreendimentos que possuem espécies de aves relacionadas no PAN, além de encaminhar solicitação ao IBAMA, solicitando dados de criadores amadores inscritos no SISPASS, que possuem tais espécies em seu plantel para encaminhamento para fiscalização e ao articulador Vinícius Andrade Lopes (IEMA -ES). Informou que o DEFAU iniciou a fiscalização nos empreendimentos e já enviou a lista de amadores para a Polícia Ambiental iniciar também o trabalho de fiscalização. Janaína informou que já enviou alguns dados de MG para o articulador. Janaina Aguiar: -Operação Serenata (município de Varginha) - fiscalização de criatório comercial. Foi apreendida a seguinte espécie citada na Portaria nº 34/2017 - ICMBio, classificada como criticamente ameaçada, bicudo (Sporophila maximiliani); -Conselheiro Lafaiete (municípios de Conselheiro Lafaiete e Ouro Branco) - atendimento a denúncias dos cidadãos e fiscalização de plantéis de criadores amadoristas de passeriformes; Foi apreendida a seguinte espécie citada na Portaria nº 34/2017 - ICMBio, classificada como vulnerável, Pixoxó (Sporophila frontalis) e cigarra-verdadeira (Sporophila falcirostris); -Operação Barbacena (município de Barbacena, São João Del Rei, Carandaí e Santos Dumont), atendimento de denúncias dos cidadãos e criadores amadoristas de passeriformes; -Operação Lagoa Dourada - atendimento a denúncias dos cidadãos e criadores amadoristas de passeriformes.</t>
  </si>
  <si>
    <t>Carolina recomendou que se crie diretrizes gerais de como fiscalizar esses empreendimentos - ex. quais documentos solicitar, o que identificar no momento da fiscalização, etc. João Leite informou que a PRF possui um manual que ensina como realizar a fiscalização de passeriformes e que pode disponibilizar o material no grupo de whatsapp. Nathalia disponibilizará por email para as outras OEMAs. Sara Alves (INEMA-BA)h informará posteriormente sobre os resultados na BA.</t>
  </si>
  <si>
    <t>Convênio entre SAVE Brasil e SMA - SP para elaboração de um protocolo com as diretrizes para soltura e monitoramneto de aves apreendidas pelo trafico. Foram realizados dois workshops para elaboração do documento que está pronto e será lançado no mês de setembro de 2017. Referencia: Protocolo experimental para soltura e monitoramento de aves vítimas do comércio ilegal de animais silvestres no Estado de São Paulo. Organizadores: André Cordeiro de Luca; Alice Reisfeld; Daniela D. P. Osório Bueno; Isabella S. Pereira da Silva; Raphael Estupinham Araújo. – São Paulo: SMA/SAVE Brasil, 2017. 104p.; il. Color ; 21 x 28 cm. ISBN: 978-85-99808-04-7. Caio informou que 2016 fez uma palestra o Ministério Público, CETAS e INEMA em Salvador.</t>
  </si>
  <si>
    <t>O DEFAU/SEMA juntamente com a SAVE está trabalhando na publicação do Protocolo para Soltura e Monitoramento de Aves Vítimas do Comércio Ilegal de Animais Silvestres no Estado de São Paulo.  Esse tema também está sendo discutido pelo Grupo de Trabalho sobre Política Estadual de Fauna Silvestre. Quando consolidar as definições, objetivos e diretrizes, a articuladora irá propor uma minuta de resolução para ser discutida com os demais colaboradores da ação e posterior encaminhamento para o CEMAVE.</t>
  </si>
  <si>
    <t xml:space="preserve">Recomenda-se que uma minuta da resolução seja apresentada e debatida em um workshop no qual todos os atores possam contribuir, embasada nas diretrizes da SBO, IUCN e IN 23/2014 </t>
  </si>
  <si>
    <t>Carolina</t>
  </si>
  <si>
    <t> Cartazes sobre a campanha "soltura legal é soltura responsável" foram impressos em parceria com o Parque das Aves e distribuídos para órgãos ambientais e outras entidades de todos os estados do Brasil. Nêmora informou que o programa nacional para a conservação do papagaio-de-peito-roxo está fazendo spots de rádio e televisão (jingles e vídeos), abordando o tráfico.</t>
  </si>
  <si>
    <t>Vanessa Kanaan (Instituto Espaço Silvestre), Nêmora</t>
  </si>
  <si>
    <t xml:space="preserve">Pegar a lista com o Vinícius, que já contactou as instituições para obter esses dados (Janaina e Carolina já enviaram os dados). Vanessa informou que possui a lista do Brasil todo. </t>
  </si>
  <si>
    <t>Janaina, Carolina e Vanessa Kanaan (Instituto Espaço Silvestre)</t>
  </si>
  <si>
    <t>Verificar como funciona o SISFAUNA/IBAMA e se é possível obter esses dados junto ao sistema. É necesserário fazer um levantamento das espécies do PAN que já estão em cativeiro atualmente e que sejam manejadas de forma que possam ser destinadas pareadas. O Parque das Aves informou que se disponiliza a receber 100% dos indivíduos de espécies do PAN que precisem de destinação.</t>
  </si>
  <si>
    <t>Incluir Yara Barros</t>
  </si>
  <si>
    <t>Divulgação de editais de financiamento a pesquisas, contemplando o Bioma Mata Atlântica</t>
  </si>
  <si>
    <t>Foi encaminhado questionário no formato googleforms para todos OEMAS, mas apenas cinco responderam. Maria Alice informou que no estado do RJ a lista já foi elaborada com pesquisadores, mas que não foi oficialmente publicada.</t>
  </si>
  <si>
    <t>Nem todos os OEMAs não responderam ao questionário.</t>
  </si>
  <si>
    <t>Sara Alves (INEMA-BA), Maria Alice</t>
  </si>
  <si>
    <t>Encaminhar o questionário para os pesquisadores envolvidos no PAN. Pegar com Maria Alice os endereços de email dos responsáveis para que seja solicitada a lista do RJ.</t>
  </si>
  <si>
    <t xml:space="preserve">Sara informou que na Bahia estão em processo para licitar o manejo de exóticas invasoras em duas UCs. Uma delas na Mata Atlântica (Ilhéus, Itacaré e Uruçuca) e a lista estadual está no Plano Plurianual de governo 2016-2019.  </t>
  </si>
  <si>
    <t>Sara Alves (INEMA-BA)</t>
  </si>
  <si>
    <t>Solicitações encaminhadas.</t>
  </si>
  <si>
    <t>Ações de controle iniciadas/ Projetos de controle em execução.</t>
  </si>
  <si>
    <t>1- Com relação aos cães acho que não existe ferais, quanto aos cães de caçadores ou das comunidades próxima a mata, estamos discutindo isso com o Coronel Ascânio, do Batalhão Ambiental, e estamos formalizando um convênio de Cooperação Técnica com a comissão de meio ambiente da OAB e um dos temas do Convênio é exatamente sobre os cães da redondeza. Amanhã o Coronel Ascânio fará a primeira ação educativa / coercitiva, na mata do Cedro e iremos apresentar um relatório parcial dessas operações na reunião do PAE.    2- O Parque Nacional do Descobrimento foi invadido a vários meses e infelizmente os invasores não se furtaram de caçar dentro da unidade de conservação.  O chefe do PND agora foi removido para flona de Brasília.      3- Informo que DEFAU elaborou programa ações à posse responsável dos animais no entorno de UCs, além de controle dessas populações de cães e gatos. Estamos alinhando com outras Instituições do Sistema Ambiental Paulista  - Instituto Florestal e Fundação Florestal atenção especial para áreas de ocorrência das espécies de ocorrência no Estado de SP Aburria jacutinga e Tinamus solitarius.</t>
  </si>
  <si>
    <t>Envolver os centros de zoonoses nos estados e/ou ONGs. O CEMAVE deve encaminhar a área de ocorrência dessas espécies para as instituições que forem executar as ações.</t>
  </si>
  <si>
    <t xml:space="preserve">Eduardo Lardosa (INEA) informou que encaminhou para a Maria Alice, o projeto iniciado em 2011 para o manejo e remoção do mico-leão-da-cara-dourada no PESET, para que esse documento subsidiasse a elaboração de uma proposta preliminar para manejo do Callithrix no PECS, cabendo os ajustes à realidade do PECS. Maria Alice elaborou uma proposta com as informações técnicas do formigueiro-do-litoral , como subsídio para o INEA fazer a proposta de plano de manejo da espécie. Maria Alice fará um adendo à proposta já encaminhada tratando da questão da casuarina. Marcão informou que está sendo realizado programa de erradicação de braquiária há 7 anos, com recuperação da vegetação nativa. Com o término do recurso para o trabalho, agora foi interrompido. Pela experiência em 8 meses de manejo é possível erradicar a braquiária, permitindo o retorno da vegetação nativa e a volta do uso do bicudinho-do-brejo. O custo da erradicação é de 40 a 90 mil por hectare. Carolina informou que em relação ao programa do Javali SP está realizando o abate e possui dados de abate e de avistamento. É possível encaminhar os dados para relacionar às áreas de ocorrência das espécies. Seria possível focar a ação dos caçadores nas áreas de ocorrência das espécies. </t>
  </si>
  <si>
    <t>Eduardo Lardosa, Maria Alice, Marcão</t>
  </si>
  <si>
    <t xml:space="preserve"> Carolina indicou a necessidade de que os especialistas do PAN indiquem áreas prioritárias para controle das espécies invasoras no estado de SP. Elenise sugere buscar a conversão de multa junto ao Ministério Público para conseguir recursos para este trabalho. </t>
  </si>
  <si>
    <t xml:space="preserve">A SAVE Brasil junto com outros 11 paises desenvolveu um plano de ação para mudanças climáticas nas Americas - "BirdLife Americas Partnership Climate Change Action Plan". Para o Brasil o documento tem o foco em 18 IBAs consideradas extremamente vulneraveis as mudanças climaticas. Para a Mata Atlantica são 11 IBAs situadas no Centro de Endemismo Pernambuco e Montanhas do Sudeste. No documento são propostas estratégias de mitigação e adaptação, objetivos, atividades, indicadores e custos.  Esse documento é bem mais amplo do que o protocolo de monitoramento de aves proposto nessa ação do PAN. </t>
  </si>
  <si>
    <t>Albert encaminhará o documento para os participantes da reunião para que possam avaliar a possibilidade de utilização do mesmo. Ele informou que existe o Green Climate Fund que é um fundo que pode fomentar essas ações. Ficou proposto criar um grupo de pesquisadores, incluindo climatólogos que não fazem parte do PAN, para desenvolver o protocolo em um workshop.</t>
  </si>
  <si>
    <t xml:space="preserve">Maria Alice, Marcão, Albert. Convidar Luciano Naka, Miguel Marini, Mariana Vale, Clinton Jenkins, </t>
  </si>
  <si>
    <t xml:space="preserve">O plano da SAVE/BirdLife foi finalizado no final de 2016 e atualmente as instituições envolvidas estão buscando financiamento para a sua implementação. </t>
  </si>
  <si>
    <t>Maria Alice informou que coautorou, juntamente com Mariana Vale, um artigo submetido sobre planejamento de áreas relevantes de proteção atual e sob futuras mudanças climáticas, tratando das espécies de aves endêmicas de Mata Atlântica como um todo (Vale et al.). Elenise informou que realizou um trabalho com uma análise do sucesso reprodutivo do papagaio-de-cara-roxa, com dados de quase 20 anos, considerando as variáveis climáticas. Foi encontrada uma correlação com invernos mais quentes e úmidos, com a diminuição do sucesso reprodutivo da espécie. Estes dados estão disponíveis no relatório que foi encaminhado à Fundação Boticário. Marcão informou que está sendo realizado trabalho sobre a reprodução do bicudinho, relacionando às marés e a outras causas afetas às mudanças climáticas (temporais, vento, calor). O trabalho está sendo realizado há 11 anos, mas ainda é necessário coletar muitos outros dados por haver diversas fitofisionomias, mas há indícios que eles estão elevando a altura dos ninhos. Informou também que tem feito censos mensais e que já é percebido um declínio de espécies subtropicais em localidades que estão sofrendo aquecimento.</t>
  </si>
  <si>
    <t>Maria Alice, Elenise, Marcão</t>
  </si>
  <si>
    <t xml:space="preserve">Todos enviarão as publicações e relatórios. Willian Almeida buscará informações dos outros projetos financiados pela FGB, para verificar se existem iniciativas semelhantes. </t>
  </si>
  <si>
    <t xml:space="preserve">Luciano Moreira Lima (Instituto Butantan) fez uma lista de táxons, mas sugeriu que o Parque das Aves fosse inserido nessa ação para ajudarem com seu conhecimento na elaboração da lista. </t>
  </si>
  <si>
    <t>Já foi aprovado o programa de manejo ex situ da Harpia, o qual esta em fase de estruturação. E o programa da Jacutinga já está em fase de discussão.</t>
  </si>
  <si>
    <t>Luciano Moreira Lima (Instituto Butantan)</t>
  </si>
  <si>
    <t>Yara e Carmel concordaram em serem articuladoras da ação e organizar um workshop para a elaboração da lista, e ajudar a implementar as operações de cativeiro necessárias para as espécies. Luciano Moreira Lima (Instituto Butantan) e Fábio Nunes ficam como colaboradores para indicar as espécies que têm conhecimento da necessidade pela situação das espécies em campo. Marcão sugere que se tenha um refinamento do conhecimento das espécies em campo, para que se possa aprimorar o manejo ex situ (conhecimento de dieta, etc). Carolina da SEMA de SP sugeriu colocar as OEMAS como colaboradora da ação pois posteriormente orientarão a criação das instituições para o cativeiro. Inserir também a SAVE cmo colaboradora.</t>
  </si>
  <si>
    <t>Luciano Moreira Lima (Instituto Butantan), Fábio Nunes, Marcão,  OEMAs, SAVE</t>
  </si>
  <si>
    <t>Luciano Moreira Lima (Instituto Butantan) sugere que a articulação mude para a Yara do Parque das Aves ficando como colaborador.</t>
  </si>
  <si>
    <t xml:space="preserve">Programa de soltura de Jacutingas na Serra do Mar e Mantiqueira em andamento com 15 aves já soltas e 19 sendo manejadas em cativeiro (matrizes e futura soltura). Em relação a M. snowi foi elaborado um plano emergencial para a espécie com ações para a criação da espécie em cativeiro. Atualmente estamos na fase de captação para implementar as ações do plano.  Marcão informou que submeteu projeto de translocação de ovos de bicudinho-do-brejo para financiamento, com o objetivo de aumentar a variabilidade genética nas populações. Luiz Silveira  informou que a CRAX Brasil faz reintrodução na CENIBRA de Crax e Jacutinga há mais de 20 anos com sucesso. Houve o retorno do primeiro casal de Pauxi mitu para o estado de Alagoas (Centro de EA Pedro Nardelli) em cativeiro, para fins de educação ambiental. Foi realizado o estudo genético dessas espécies pela equipe do prof. Mercival. Houve estudos genéticos e translocação de indivíduos de Formicivora paludicola, que se tornaram populações independentes. Vanessa informou que o projeto de reintrodução do papagaio do peito roxo no PARNA das Araucárias, reintroduziu 113 indivíduos desde 2011. </t>
  </si>
  <si>
    <t xml:space="preserve">Pedro Develey, Marcão, Luiz Silveira, Vanessa </t>
  </si>
  <si>
    <t>Yara informou que o Parque das Aves se dispõe a testar metodologia para a criação de passeriformes insetívoros.  O Prof. Luiz Silveira enviará todo o material publicado. Ficou determinado que já pode ser realizada a exposição dos híbridos de Pauxi mitu nos demais criadores visto que os mesmos já estão expostos em Alagoas.</t>
  </si>
  <si>
    <t xml:space="preserve">Foram criadas 2 UCs em Pernambuco: RVS Mata do Serigi (São Vicente Ferrer) e Mata de Água Azul (Timbauba) </t>
  </si>
  <si>
    <t>Estabelecer e implementar medidas para manutenção e recuperação das populações de espécies do PAN Aves da Mata Atlântica em 5 anos.</t>
  </si>
  <si>
    <t>17/10/2018 - 19/10/2018 (presencial)</t>
  </si>
  <si>
    <t>UC implementada</t>
  </si>
  <si>
    <t>RPPNs criadas</t>
  </si>
  <si>
    <r>
      <t xml:space="preserve">Encaminhar proposta técnica de criação e/ou recategorização de Unidades de Conservação em áreas de ocorrência da espécie </t>
    </r>
    <r>
      <rPr>
        <i/>
        <sz val="12"/>
        <rFont val="Calibri"/>
        <family val="2"/>
      </rPr>
      <t>Buteogallus aequinoctialis</t>
    </r>
    <r>
      <rPr>
        <sz val="12"/>
        <rFont val="Calibri"/>
        <family val="2"/>
      </rPr>
      <t>.</t>
    </r>
  </si>
  <si>
    <t>Propostas enviadas</t>
  </si>
  <si>
    <t>UCs criadas ou recategorizadas</t>
  </si>
  <si>
    <t>Maior proteção aos remanescentes de Mata Atlântica</t>
  </si>
  <si>
    <t>Encaminhar proposta técnica de criação de Unidades de Conservação de Proteção Integral na região de Murici e Mata do Catolé/AL, Centro de Endemismo Pernambuco, Mata Atlântica do Leste de Minas, Centro-Sul, Extremo Sul e Serra da Jibóia na Bahia, Região Serrana e Mata de Tabuleiro do Espírito Santo, Vale do Paraíba e Costa Verde no Rio de Janeiro, Serra da Mantiqueira, Urupema e Painel/SC.</t>
  </si>
  <si>
    <t>Ucs criadas</t>
  </si>
  <si>
    <t>Maior proteção às IBAs</t>
  </si>
  <si>
    <t>Realizar ações de Educação Ambiental com ênfase na perda de habitat, preferencialmente nas comunidades inseridas e de entorno das áreas prioritárias para conservação das Aves da Mata Atlântica (IBAs).</t>
  </si>
  <si>
    <t xml:space="preserve">Realizar campanhas de divulgação sobre a conservação das Aves da Mata Atlântica. </t>
  </si>
  <si>
    <t>Maior proteção ao bioma</t>
  </si>
  <si>
    <t>Diminuição do extrativismo ilegal de produtos florestais</t>
  </si>
  <si>
    <t xml:space="preserve"> Propor a adoção de instrumentos legais (ICMS ecológico, pagamentos por serviços ambientais) que contribuam para redução da perda de habitat da Mata Atlântica.</t>
  </si>
  <si>
    <t>Redução da perda de habitat</t>
  </si>
  <si>
    <t>Ação excluída na monitoria 1</t>
  </si>
  <si>
    <t>Listas estaduais elaboradas e/ou atualizadas</t>
  </si>
  <si>
    <r>
      <t xml:space="preserve">Propor a inclusão no Plano Estadual de Gerenciamento Costeiro do Estado do Rio de Janeiro de mecanismos visando a preservação da vegetação costeira na área de ocupação de </t>
    </r>
    <r>
      <rPr>
        <i/>
        <sz val="12"/>
        <rFont val="Calibri"/>
        <family val="2"/>
      </rPr>
      <t>Formicivora littoralis.</t>
    </r>
  </si>
  <si>
    <t>Maior proteção ao habitat da espécie</t>
  </si>
  <si>
    <t>Planos de Manejo elaborado e revisados.</t>
  </si>
  <si>
    <t>Ucs implementadas</t>
  </si>
  <si>
    <r>
      <t>Promover operações de fiscalização e combate à extração de palmito-juçara (</t>
    </r>
    <r>
      <rPr>
        <i/>
        <sz val="12"/>
        <rFont val="Calibri"/>
        <family val="2"/>
      </rPr>
      <t>Euterpe edulis</t>
    </r>
    <r>
      <rPr>
        <sz val="12"/>
        <rFont val="Calibri"/>
        <family val="2"/>
      </rPr>
      <t>), em toda Mata Atlântica das regiões Sul e Sudeste.</t>
    </r>
  </si>
  <si>
    <t>Redução do extrativismo ilegal do palmito-jussara</t>
  </si>
  <si>
    <t>Aumento do número de observadores de aves</t>
  </si>
  <si>
    <t>Mais recursos disponíveis para a conservação das espécies do PAN</t>
  </si>
  <si>
    <t>Ampliação do habitat</t>
  </si>
  <si>
    <t>Apresentar o mapeamento das áreas prioritárias para conservação das aves ameaçadas da Mata Atlântica para as instituições que trabalham com restauração na Mata Atlântica.</t>
  </si>
  <si>
    <t>Ata de reunião e relatório técnico apresentado às intitutições</t>
  </si>
  <si>
    <t>Priorização de recursos para restauração florestal nas IBAs</t>
  </si>
  <si>
    <r>
      <t xml:space="preserve">Realizar campanhas educativas para prevenção aos incêndios nas áreas de ocorrência dos táxons do PAN, sobretudo </t>
    </r>
    <r>
      <rPr>
        <i/>
        <sz val="12"/>
        <rFont val="Calibri"/>
        <family val="2"/>
      </rPr>
      <t>Formicivora paludicola, Formicivora littoralis, Ortalis guttata remota, Cercomacra brasiliana, Jacamaralcyon tridactyla</t>
    </r>
    <r>
      <rPr>
        <sz val="12"/>
        <rFont val="Calibri"/>
        <family val="2"/>
      </rPr>
      <t>.</t>
    </r>
  </si>
  <si>
    <t>Redução de incêndios florestais nas áreas de ocorrência dos táxons</t>
  </si>
  <si>
    <r>
      <t xml:space="preserve">Busca por populações dos seguintes táxons: </t>
    </r>
    <r>
      <rPr>
        <i/>
        <sz val="12"/>
        <rFont val="Calibri"/>
        <family val="2"/>
      </rPr>
      <t>Calyptura cristata, Claravis geoffroyi, Myrmotherula fluminensis, Pulsatrix perspicillata pulsatrix, Formicivora erythronotus.</t>
    </r>
  </si>
  <si>
    <t>Populações localizadas</t>
  </si>
  <si>
    <t>Dados demográficos avaliados e maior conhecimento populacional dos táxons</t>
  </si>
  <si>
    <t>Maior envolvimento e acompanhamento do MPE e MPF no PAN</t>
  </si>
  <si>
    <t>Maior conhecimento sobre a ecologia das espécies</t>
  </si>
  <si>
    <t>Habtats restaurados e/ou ampliados</t>
  </si>
  <si>
    <t xml:space="preserve">Diagnóstico e relatório contendo o mapeamento. </t>
  </si>
  <si>
    <t>Áreas prioritárias para identificação identificadas</t>
  </si>
  <si>
    <t xml:space="preserve">Ações de fiscalização realizadas. </t>
  </si>
  <si>
    <t xml:space="preserve">Diminuição da caça, captura ilegal e tráfico nas áreas de ocorrência dos táxons do PAN </t>
  </si>
  <si>
    <t>Correta identificação e destinação de aves capturadas</t>
  </si>
  <si>
    <t>Auxílio na identificação de espécies apreendidas</t>
  </si>
  <si>
    <r>
      <t xml:space="preserve">Intensificar ações de fiscalização nos criadouros cadastrados no SISPASS e SISFAUNA que contenham táxons do PAN Aves da Mata Atlântica, especialmente </t>
    </r>
    <r>
      <rPr>
        <i/>
        <sz val="12"/>
        <rFont val="Calibri"/>
        <family val="2"/>
      </rPr>
      <t>Sporophila falcirostris, S. frontalis, S. pileata e S. maximiliani.</t>
    </r>
  </si>
  <si>
    <t xml:space="preserve">Redução nas irregularidades (falsificação de anilhas, esquente de aves capturadas na natureza, etc) </t>
  </si>
  <si>
    <t>Padronização dos procedimentos de soltura</t>
  </si>
  <si>
    <t>Redução da soltura indiscriminada de aves</t>
  </si>
  <si>
    <t>Auxílio na correta destinação de aves apreendidas</t>
  </si>
  <si>
    <t xml:space="preserve">Redução do impacto de espécies invasoras </t>
  </si>
  <si>
    <t>Solicitar medidas regionais de controle de espécies exóticas invasoras da fauna e flora na Mata Atlântica, levando em consideração a Estratégia Nacional sobre Espécies Exóticas Invasoras do MMA/CONABIO.</t>
  </si>
  <si>
    <r>
      <t xml:space="preserve">Implantar programas de controle de cães e gatos ferais e errantes, em especial nas áreas de ocorrência de </t>
    </r>
    <r>
      <rPr>
        <i/>
        <sz val="12"/>
        <rFont val="Calibri"/>
        <family val="2"/>
      </rPr>
      <t xml:space="preserve">Pauxi Mitu, Crax blumenbachii, Aburria jacutinga </t>
    </r>
    <r>
      <rPr>
        <sz val="12"/>
        <rFont val="Calibri"/>
        <family val="2"/>
      </rPr>
      <t>e</t>
    </r>
    <r>
      <rPr>
        <i/>
        <sz val="12"/>
        <rFont val="Calibri"/>
        <family val="2"/>
      </rPr>
      <t xml:space="preserve"> Tinamus solitarius.</t>
    </r>
  </si>
  <si>
    <t>Redução da presença de cães e gatos ferais e errantes nessas áreas</t>
  </si>
  <si>
    <t>Desenvolver protocolos de monitoramento de longo prazo para avaliar os efeitos de mudanças climáticas sobre as espécies alvo do PAN.</t>
  </si>
  <si>
    <t>Padronização da metodologia e do esforço de monitoramento</t>
  </si>
  <si>
    <t>Avaliação de tendências populacionais face as mudanças climáticas</t>
  </si>
  <si>
    <t>Avaliação de tendências populacionais de espécies sensíveis</t>
  </si>
  <si>
    <t>Programas de cativeiro implementados</t>
  </si>
  <si>
    <t>Ações de revigoramento e/ou reintrodução implementadas</t>
  </si>
  <si>
    <r>
      <t xml:space="preserve">Implementar projetos de manejo para revigoramento e/ou reintrodução das espécies alvos deste PAN, em especial: </t>
    </r>
    <r>
      <rPr>
        <i/>
        <sz val="12"/>
        <rFont val="Calibri"/>
        <family val="2"/>
      </rPr>
      <t>Myrmotherula snowi, Formicivora paludicola, Formicivora acutirostris, F. erythronotus, F. litorallis, Pauxi mitu, Crax blumembachii, Aburria jacutinga, Odontophorus capueira plumbeicollis, Ortalis remota</t>
    </r>
  </si>
  <si>
    <t>Reforço populacional das espécies alvo</t>
  </si>
  <si>
    <t>Realizar operações de fiscalização integradas para combate ao desmatamento no Centro de Endemismo Pernambuco, Mata Atlântica do Leste de Minas, Sul e Litoral Norte da Bahia, Região Serrana do Espírito Santo, Vale do Paraíba, Costa Verde e Restinga de Massambaba no Rio de Janeiro e região costeira e serrana de SC (Itapoá, Garuva, Joinville e Araquari).</t>
  </si>
  <si>
    <t>26/09/2017 - 28/09/2017 (presencial)</t>
  </si>
  <si>
    <t>ESEC Murici</t>
  </si>
  <si>
    <t>Fernando Pinto (IPMA/AL)</t>
  </si>
  <si>
    <t>IBAs</t>
  </si>
  <si>
    <t>Willian Menq (Aves de Rapina)</t>
  </si>
  <si>
    <t>Caio Graco Machado (UEFS), Fernando Pinto (IPMA/AL), Marc Petroff (Pró Corujas).</t>
  </si>
  <si>
    <t>Área dos municípios de ocorrência atual da espécie (Wikiaves)</t>
  </si>
  <si>
    <t xml:space="preserve">Alberto Fonseca  (MPE/AL) </t>
  </si>
  <si>
    <t>Caio Graco Machado (UEFS), Fernando Pinto (IPMA/Al), Eduardo Vasconcelos,  João Leite (PRF), Marco Antônio de Freitas (ICMBio/ESEC Murici), Marco Antônio Diniz (IMA/AL)</t>
  </si>
  <si>
    <t>Centro de Endemismo Pernambuco, Zona da Mata de Alagoas, Mata Atlântica do Leste de Minas, Sul e Litoral Norte da Bahia, Região Serrana do Espírito Santo, Vale do Paraíba, Costa Verde Costa Verde e Restinga de Massambaba no Rio de Janeiro,  região costeira e serrana de Santa Catarina (Itapoá, Garuva, Joinville e Araquari)..</t>
  </si>
  <si>
    <t>Luciano Lima (Instituto Butantan), Helder Araujo (UFPB), Luthiana Carbonell (FATMA/SC)</t>
  </si>
  <si>
    <t>Com base no livro Áreas Importantes para a conservação das Aves no Brasil – parte I – Estados do domínio da Mata Atlântica. (Bencke et al. 2006)</t>
  </si>
  <si>
    <t>Luciano Moreira Lima (Insituto Butantan)</t>
  </si>
  <si>
    <r>
      <t xml:space="preserve">contatar a ASCOM/ICMBIO
Considerar o fogo nas campanhas educativas, especialmente para as espécies: </t>
    </r>
    <r>
      <rPr>
        <i/>
        <sz val="12"/>
        <rFont val="Calibri"/>
        <family val="2"/>
      </rPr>
      <t>Formicivora paludicola, Formicivora littoralis, Ortalis guttata remota, Cercomacra brasiliana, Jacamaralcyon tridactyla.</t>
    </r>
  </si>
  <si>
    <t>Vanessa Kanaan (Instituto Espaço Silvestre)</t>
  </si>
  <si>
    <t>Fernando Pinto (IPMA/AL), Willian Menq (Aves de Rapina), Eduardo Chiarani, Luciano M. Lima (Instituto Butantan), Henrique Rajão (PUC/RJ), Helder Araújo (UFPB), Caio Graco Machado (UEFS), Simone Tenório (IPÊ), Janaina Aguiar (IEF/MG), Marc Petroff (Pró Corujas), Fernando Tiosso.</t>
  </si>
  <si>
    <t>Todos os estados do Domínio da Mata Atlântica</t>
  </si>
  <si>
    <t>Eduardo Lardosa (INEA/RJ)</t>
  </si>
  <si>
    <r>
      <t xml:space="preserve"> Área de ocupação de </t>
    </r>
    <r>
      <rPr>
        <i/>
        <sz val="12"/>
        <rFont val="Calibri"/>
        <family val="2"/>
      </rPr>
      <t>Formicivora littoralis</t>
    </r>
  </si>
  <si>
    <t>Amanda Galvão (ICMBio/COPAN)</t>
  </si>
  <si>
    <t>CGPRO, Fábio Costa (PF), João Leite (PRF), IBAMA, OEMAS</t>
  </si>
  <si>
    <t>Nas áreas de ocorrência das espécies.</t>
  </si>
  <si>
    <t>Luciano M. Lima (Instituto Butantan)</t>
  </si>
  <si>
    <t xml:space="preserve">     </t>
  </si>
  <si>
    <t>Fernando Pinto (IPMA/AL), Samuel Andrade Neves Costa, OEMAs.</t>
  </si>
  <si>
    <t>Willian Menq (Aves de Rapina), Eduardo Chiarani, Luciano M. Lima (Instituto Butantan), Henrique Rajão (PUC/RS), Helder Araujo (UFPB), Caio Graco Graco (UEFS), Marc Petroff (Pró Corujas), Alberto Fonseca (MPE/AL), Juliana Costa Chaves,  AMANE.</t>
  </si>
  <si>
    <t>Eduardo Chiarani, Luciano M. Lima (Instituto Butantan), Henrique Rajão (PUC/RJ), Helder Araujo (UFPB), Juliana Costa Chaves</t>
  </si>
  <si>
    <t>Washington de Oliveira (INEA/RJ)</t>
  </si>
  <si>
    <t>Nos remanescentes de vegetação nativa na área de distribuição histórica destes taxons</t>
  </si>
  <si>
    <t>Antônio Eduardo  (ICMBio/CEMAVE)</t>
  </si>
  <si>
    <t>Alberto Fonseca (MPE/AL), Fábio Costa (PF), AMPF, CNPP.</t>
  </si>
  <si>
    <t>Nos estados do Domínio da Mata Atlântica</t>
  </si>
  <si>
    <t>Maria Alice S.  Alves (UERJ)</t>
  </si>
  <si>
    <t>Todo GAT, Marcos R. Bornschein (UNESP), Flávia G. Chaves (UERJ), Maurício Vecchi (UERJ), Denise M. Nogueira (UFRRJ)</t>
  </si>
  <si>
    <t>No Domínio da Mata Atlântica</t>
  </si>
  <si>
    <t>Marcos R. Bornschein (UNESP)</t>
  </si>
  <si>
    <t>Antônio Eduardo (ICMBio/CEMAVE)</t>
  </si>
  <si>
    <t>Marcelo Sena Mendes Pereira, Fábio Costa(PF), CEMAVE, OEMAs, IBAMA, PRE, João Leite(PRF),  Willian Almeida (FGB), Yara Barros, Marina Somenzari (Parque das Aves)</t>
  </si>
  <si>
    <t>Alberto Fonseca (MPE/AL)</t>
  </si>
  <si>
    <t>IPMA, ICMBIO, PRF, PF, OEMAs.</t>
  </si>
  <si>
    <t>Áreas de ocorrência dos táxons do PAN</t>
  </si>
  <si>
    <t>Fernando Pinto (IPMA/AL), Marc Petroff (Pró Corujas), Luciano Lima (Instituto Butantan), William Menq (Aves de Rapina), Simone Tenório (IPÊ), Eduardo Vasconcelos, Janaína Aguiar (IEF/MG), Candice Filipak Mansano Baldoni.</t>
  </si>
  <si>
    <t>Vinícius Andrade (IEMA/ES), William Menq (Aves de Rapina), Luciano Lima (Instituto Butantan), Eduardo Chiarini, Marc Petroff (Pró Corujas), Rafaela Antonini, Ciro Albano (NE Brazil Birding), Bruno Rennó, Rafael Bessa, João Quental, Henrique Rajão (PUC/RJ), Fábio Nunes (Aquasis), Caio Graco Machado (UEFS).</t>
  </si>
  <si>
    <t>Não significativo</t>
  </si>
  <si>
    <t>Marc Petroff (Pró Corujas), Helder Araujo (UFPB), Henrique Rajão (PUC/RJ), Marcio Efe (UFAL), Fábio Costa (PF), Luciano Lima (Instituto Butantan), Eduardo Chiarani, Marcelo Sena Mendes Pereira.</t>
  </si>
  <si>
    <t>Vinícius Andrade Lopes (IEMA/ES)</t>
  </si>
  <si>
    <t>Luthiana Carbonell (FATMA/SC), Marc Petroff (Pró Corujas), OEMAs, SBO.</t>
  </si>
  <si>
    <t>Sara Maria Alves (INEMA/BA)</t>
  </si>
  <si>
    <t>Washington de Oliveira (INEA/RJ), André Freitas, Helena Bergallo, Helder Araujo (UFPB),  Eduardo Chiarani, OEMAs.</t>
  </si>
  <si>
    <t>Em todo o pais</t>
  </si>
  <si>
    <t>Coronel Ascaneo (PM/Alagoas); Lauro Paiva (ICMBio/PARNA Descobrimento)</t>
  </si>
  <si>
    <t xml:space="preserve">O programa de controle deve abordar campanhas de sensibilização enfatizando os problemas causados por espécies exóticas. </t>
  </si>
  <si>
    <t>Convidar Luciano Naka, Miguel Marini, Mariana Vale, Clinton Jenkins, para colaborarem na elaboração do protocolo.</t>
  </si>
  <si>
    <t>Maria Alice (UERJ), Bruna Fernandes (UFRJ), Mariana Vale (UFRJ), Flávia Chaves (UERJ), Henrique Rajão (PUC/RJ), Marcos R. Bornschein (UNESP)</t>
  </si>
  <si>
    <t xml:space="preserve">Áreas de ocorrência dessas espécies </t>
  </si>
  <si>
    <t>Marina Somenzari (Parque das Aves)</t>
  </si>
  <si>
    <t>Fernando Pinto (IPMA/AL), Maria Alice S. Alves (UERJ), Marcos R. Bornschein (UNESP)</t>
  </si>
  <si>
    <t>100.000,00/UF</t>
  </si>
  <si>
    <t>Fernando Pinto (IPMA/AL), Willian Menq (Aves de Rapina), Eduardo Chiarani, Luciano M. Lima (Instituto Butantan), Henrique Rajão (PUC/RJ), Helder Araújo (UFPB), Caio Graco Machado (UEFS), Simone Tenório (IPÊ), Janaina Aguiar (IEF/MG), Marc Petroff (Pró Corujas), Yara Barros (Parque das Aves) , Marina Somenzari (Parque das Aves)</t>
  </si>
  <si>
    <t>Luciano M. Lima (Instituto Butantan), Marcio Efe (UFAL), Henrique Rajão (PUC/RJ), OEMAs, SOB, Yara Barros (Parque das Aves), Marina Somenzari (Parque das Aves)</t>
  </si>
  <si>
    <t>Yara Barros (Parque das Aves), Vanessa Kanaan (Instituto Espaço Silvestre), Fábio Nunes (Aquasis), Albert Aguiar (SAVE Brasil), Marina Somenzari (Parque das Aves)</t>
  </si>
  <si>
    <t>Candice Filipak Mansano Baldoni, Marc Petroff (Pró Corujas), OEMAs, SZB, IBAMA, Yara Barros (Parque das Aves), Marina Somenzari (Parque das Aves)</t>
  </si>
  <si>
    <t>Maria Alice S. Alves (UERJ), Denise M. Nogueira (UFRRJ), Amanda Navegantes  (UFRJ), Márcia Tavares (INEA), Pedro Develey (SAVE Brasil), ICMBio, Consórcio Intermunicipal Lagos São João, Pingo d'Água, Conselho Gestor da APA de Massambaba e Ministério Público</t>
  </si>
  <si>
    <t>Willian Menq (Aves de Rapina), Luciano Lima (Instituto Butantan), Henrique Rajão (PUC/RJ),  Helder Araujo (UFPB), Pedro Develey (SAVE Brasil), Marc Petroff (Pró Corujas), AMANE</t>
  </si>
  <si>
    <t>Luana Bianquini (INEA/RJ), Paulo Scheid (IEF/MG), Pedro Develey (SAVE Brasil), Barbara Moraes, Sara Maria Alves (INEMA/BA), Helder Araújo (UFPB), Marc Petroff (Pró Corujas), William Menq (Aves de Rapina), Henrique Rajão (PUC/RJ), Confederação Brasileira de proprietários de RPPNs.</t>
  </si>
  <si>
    <t xml:space="preserve"> Henrique Rajão (PUC/RJ), Pedro Develey (SAVE Brasil), Willian Menq (Aves de Rapina), Marc Petroff (Pró Corujas), AMANE, OEMAs.</t>
  </si>
  <si>
    <t>Willian Menq (Aves de Rapina), Eduardo Vasconcelos, Eduardo Chiarani, Henrique Rajão (PUC/RJ), Marc Petroff (Pró Corujas), Carolina Lorieri (SMA/SP), Pedro Develey (SAVE Brasil), Helder Araujo (UFPB), Caio Graco Machado (UEFS), Fernando Pinto (IPMA/AL), COA, SBO,  AMANE.</t>
  </si>
  <si>
    <t>Fernando Pinto (IPMA/AL), Willian Menq (Aves de Rapina), Henrique Rajão (PUC/RJ), Helder Araujo (UFPB), Caio Graco Machado (UEFS), Marc Petroff (Pró Corujas), Carolina Lorieri (SMA/SP), Pedro Develey (SAVE Brasil).</t>
  </si>
  <si>
    <t>Luciano M. Lima (Instituto Butantan), Henrique Rajão (PUC/RJ), Marc Petroff (Pró Corujas), Rafaela Antonini, Pedro Develey (SAVE Brasil).</t>
  </si>
  <si>
    <t xml:space="preserve">Propor a recategorização  e/ou redefinição dos limites da Estação Ecológica de Murici/AL </t>
  </si>
  <si>
    <t xml:space="preserve">Documento técnico justificando a proposta de recategorização e/ou delimitação entregue ao ICMBio </t>
  </si>
  <si>
    <t xml:space="preserve">Recategorização e/ou delimitação da UC, visando a redução dos conflitos </t>
  </si>
  <si>
    <t>Márcio Efe (UFAL); Antonio Eduardo (ICMBio/CEMAVE)</t>
  </si>
  <si>
    <t>Enviar shapefile das UC's</t>
  </si>
  <si>
    <t>verificar o andamento da ação com o Menq</t>
  </si>
  <si>
    <t>Gerar MDE (modelagem de distribuição de espécie) para orientar os encaminhamentos da ação</t>
  </si>
  <si>
    <t xml:space="preserve">Fernando Pinto (IPMA): o desmatamento no estado de Alagoas não é mais o problema;
Alberto Fonseca  (MPE/AL): Em Alagoas, foram feitas 2 operações de fiscalização preventiva integrada - FPI; 
Marco Freitas (ICMBio - ESEC Murici) fez 6 operações de fiscalização em 2017 e 4 operações de fiscalização em 2018. Houve instalação de câmeras na mata, muitas aves foram  apreendidas;
Maria Alice Alves (UERJ): O Parque estadual da Costa do Sol (Formigueiro do litoral) vem fazendo ações de fiscalização regulares. Além disso, foram feitas 2 operações de FPI;
Janaína Aguiar (IEF/MG): 1 ação de fiscalização para Fauna em Minas </t>
  </si>
  <si>
    <t>Solicitar os produtos</t>
  </si>
  <si>
    <t>Marcus França (PRF): não existe ações integradas - FPI - para as regiões sul e litoral norte da Bahia. O desmatamento continua no estado da Bahia.  
Marco Freitas (Esec Murici): Há desmatamento para o plantio de banana na Esec Murici</t>
  </si>
  <si>
    <t>Fernando Pinto (IPMA);
Alberto Fonseca  (MPE/AL);
Marco Freitas (ICMBio/ESEC Murici);
Maria Alice Alves (UERJ);
Janaína Aguiar (IEF/MG)</t>
  </si>
  <si>
    <r>
      <t xml:space="preserve">Sugestão: Alberto Fonseca (MPE-AL) irá fazer articulação com NUMA-BA e NUSF-BA para realizar  ações integradas de ficalização no sul e litoral norte da Bahia. 
Sara Maria Alves (INEMA/BA): Utilizar o Programa Curupira, que traz imagens atuais do desmatamento de todos os biomas da Bahia, para priorizar ações de fiscalização considerando as áreas das espécies do PAN. 
</t>
    </r>
    <r>
      <rPr>
        <sz val="12"/>
        <color indexed="10"/>
        <rFont val="Calibri"/>
        <family val="2"/>
      </rPr>
      <t>A ação 1.16 foi agrupada à ação 1.4 (levar em consideração nas ações de fiscalização o combate à extração ilegal do palmito)</t>
    </r>
  </si>
  <si>
    <t>Não iniciada.</t>
  </si>
  <si>
    <t>Necessário identificar, em cada estado, o orgão e o gestor responsável para o encaminhamento do material. Outras agendas foram prioritárias.</t>
  </si>
  <si>
    <t>Solicitar os relatórios</t>
  </si>
  <si>
    <t>Maria Alice Alves (UERJ);
Fernando Pinto (IPMA);
Marcus França (PRF)</t>
  </si>
  <si>
    <t xml:space="preserve">A PRF precisa de material físico para contribuir na realização de ações de educação ambiental. </t>
  </si>
  <si>
    <t>Realização de uma Campanha internacional sobre a Crise de Conservação das Aves de Mata Atlantica apresentada no Congresso da Associação Mundial de Zoológicos e Aquários (WAZA) em Berlim, em out/2017, no Congresso de Zoológicos e Aquários Comprometidos com a Conservação (ZACC) na Florida, em jan/2018, no Congresso da Associação Americana de Zoológicos e Aquarios (AZA), em Seatle, em set/2018,  no Congresso Internacional de Tratadores (ICZ) em Buenos Aires, em out/2018, e será apresentado também no Congresso da Associação Mundial de Zoológicos e Aquários (WAZA) na Tailandia, em nov/2018. Foi criado uma Aliança para conservação das aves ameaçadas da Mata Atlantica para receber e direcionar recursos de instituições internacionais que se identifiquem e se tornem membros dessa aliança recebendo em troca a possibilidade de expeciências de vivência em campo. Já tivemos resultados interessantes como por exemplo o retorno da Nat Geo se colocando a disposição para eventuais futuros apoios. Nossa intenção é nos comunicarmos com todas as instituições brasileiras que atuem em conservação da Mata Atlantica para que possam se tornar membros da Aliança e assim, também se beneficiarem dessa ferramenta, e consequentemente dos recursos obtivos.
Atividades de campanha de conservação do Mutum-de-Alagoas  envolvendo a comunidade.</t>
  </si>
  <si>
    <t>Livreto em inglês em pdf</t>
  </si>
  <si>
    <t>Carmel Croukamp (Parque das Aves)</t>
  </si>
  <si>
    <t>Nosso objetivo é incluir a logo de todas as instituições interessadas em se tornar membros da Aliança para as versões revisadas (com sugestão de eventuais contribuidores) do livreto em português e espanhol e, então, atuar na divulgação dessa campanha em território brasileiro.</t>
  </si>
  <si>
    <t>Campanha realizada</t>
  </si>
  <si>
    <t xml:space="preserve">Janaína Aguiar (IEF/MG): Acabei conseguindo as informações via o site: http://www.icmsecologico.org.br/site/ dos estados do escopo do PAN temos Bahia, Espirito Santo, Sergipe e Alagoas sem cobrança do ICMS Ecológico. O Paraná esta atualizando a legislação, mas não obtive retorno do responsável. Em Minas Gerais a legislação está em processo final de revisão e a questão do PAN entraram como pontuação considerando como presença de estudos ou pesquisas, comprovadas por meio de autorização emitida. 
Sobre PSA: Minas Gerais está estabelecendo a Lei por Pagamento por serviços ambientais e a proposta está em fase de envio para Assembleia. A proposta foi discutida com participação de outros Estados e da Fundação Boticário. A responsável no Rio de Janeiro - Helena - informou que a aplicação é possível, mas que é necessário enviar o projeto espécifico. A mesma propos que no inicio de 2019 seja realizada uma reunião junto a ABEMA para apresentar a questão a todos os Estados promovendo uma discussão sobre o PSA tratando inclusive a questão das espécies ameaçadas. Estou aguardando  mais algumas informações do Espirito Santo e São Paulo. </t>
  </si>
  <si>
    <t>Minuta de revisão PSA de Minas</t>
  </si>
  <si>
    <t>Identificação do responsável nas instituições.</t>
  </si>
  <si>
    <t>Janaína Aguiar (IEF/MG)</t>
  </si>
  <si>
    <t>Sugestão: Enviar um ofício para ABEMA, para incluir  na pauta de uma reunião a adoção de instrumentos legais que contribuam para a redução da perda de habitat. Além disso, apresentar a ferramenta PAN para ABEMA</t>
  </si>
  <si>
    <t>Sara Maria Alves (INEMA/BA): A Bahia já publicou a lista de espécies ameaçadas do estado 
O processo de atualização da lista de aves ameaçadas do Paraná está finalizado e o documento resultante foi encaminhando para a SEMA para que possam formalizar sua publicação oficial, via Decreto.
Maria Alice Alves (UERJ): O estado do Espirito Santo está na fase e validação da lista de fauna e flora ameaçada (Instituto de Pesquisa Mata Atlântica - IPEMA)</t>
  </si>
  <si>
    <t xml:space="preserve">Lista do estado da Bahia publicada através da PORTARIA Nº 37 DE 15 DE AGOSTO DE 2017 / 
Paraná: Lista Pronta. Ofício PDA encaminhado para SEMA
</t>
  </si>
  <si>
    <t>Sara Maria Alves (INEMA/BA); 
Carmel Croukamp (Parque das Aves)</t>
  </si>
  <si>
    <t xml:space="preserve">Apresentar essa ação para ABEMA </t>
  </si>
  <si>
    <t>não iniciada</t>
  </si>
  <si>
    <t>Identificar pessoas nos estados para acompanhar os desdobramentos do ofício
Depois de uma avaliação, a lista de MPEs será usada para, eventualmente, cobrar as OEMAS que não incluíram as áreas prioritárias nos processos de licenciamento. O Alberto Fonseca  (MPE/AL) fará a lista dos responsáveis nos MPEs</t>
  </si>
  <si>
    <t>Estado do Rio de Janeiro ainda não possui Plano Estadual de Gerenciamento Costeiro.</t>
  </si>
  <si>
    <t>Equipe da DIBAPE-RJ está trabalhando para concluir esse planejamento, inclusive há uma demanda do MP, no qual estabeleceu prazo para isso.</t>
  </si>
  <si>
    <t xml:space="preserve">Ação foi agrupada na ação 1.4, para que as ações de fiscalização também foquem no combate à extração de palmito-juçara </t>
  </si>
  <si>
    <t xml:space="preserve">Estimular a geração de alternativas sustentáveis de renda para as comunidades, incluindo as que dependem economicamente da exploração dos recursos-chave para as espécies do PAN. </t>
  </si>
  <si>
    <t xml:space="preserve">Janaína Aguiar (IEF/MG): Apresentação da proposta na CPB (câmara de biodiversidade) de Minas Gerais, porém sem aprovação do recurso. Nova apresentação no inicio de 2019. 
Fernando Pinto (IPMA): No estado de Alagoas já tem sido feito essa interlocução 
</t>
  </si>
  <si>
    <t>Apesar da apresentação na Camara de Biodiversidade - Processo não aprovado. Dificuldade em identificar o responsável em cada instituição.</t>
  </si>
  <si>
    <r>
      <t xml:space="preserve">Reencaminhar também os ofícios  para os atores identificados </t>
    </r>
    <r>
      <rPr>
        <sz val="12"/>
        <rFont val="Calibri"/>
        <family val="2"/>
      </rPr>
      <t>na lista da ação 1.13</t>
    </r>
  </si>
  <si>
    <r>
      <t xml:space="preserve">Janaína Aguiar (IEF/MG): Projeto Corredores em andamento e contratação em Minas do PSCR (planejamento sistemático de conservação e recuperação);
Fernando Pinto (IPMA): Um projeto de conexão de fragmentos e recuperação, envolvendo o MP-AL, IPMA e Usinas. 3000 ha recuperados em Alagoas
</t>
    </r>
    <r>
      <rPr>
        <sz val="12"/>
        <color indexed="8"/>
        <rFont val="Calibri"/>
        <family val="2"/>
      </rPr>
      <t xml:space="preserve">Maria Alice Alves (UERJ): Associação Mico Leão Dourado, REGUA e REBIO União estão com um projeto em andamento na região dos três picos. A ideia é formar um rede conexão.
</t>
    </r>
  </si>
  <si>
    <t>Solicitar Produtos</t>
  </si>
  <si>
    <t>Janaina Aguiar (IEF/MG);
Fernando Pinto (IPMA);
Maria Alice Alves (UERJ)</t>
  </si>
  <si>
    <t>Contrato WWF, Biodiversitas e UFMG</t>
  </si>
  <si>
    <t xml:space="preserve"> O Mapeamento era embasado na IBAs, no entanto, o grupo decidiu que serão apresentados os mapas atuais das áreas prioritárias do MMA para instituições que trabalham com restauração. </t>
  </si>
  <si>
    <t>Apresentar o relatório de áreas prioritárias da Mata Atlântica (MMA) para as instituições que trabalham com restauração na Mata Atlântica.</t>
  </si>
  <si>
    <t xml:space="preserve">Mapa enviado para as instituições </t>
  </si>
  <si>
    <t xml:space="preserve">As instituições incorporem esse mapa em suas atividades </t>
  </si>
  <si>
    <t>Antonio Eduardo (CEMAVE/ICMBio); Roberta Boss (SPVS)</t>
  </si>
  <si>
    <t xml:space="preserve">Antonio Eduardo (ICMBio/CEMAVE): Ação em andamento 1 campanha realizada pelo ICMBio;
Janaina Aguiar (IEF/MG): Campanha realizada pelo estado de MG: "Sua cara não queima"
</t>
  </si>
  <si>
    <t>O ICMBio lançou a campanha "Saiba lidar com o fogo para não ter que lidar com as consequências" http://www.brasil.gov.br/queimadas</t>
  </si>
  <si>
    <t>Antonio Eduardo (ICMBio/CEMAVE);
Janaina Aguiar (IEF/MG)</t>
  </si>
  <si>
    <t>O grupo entendeu que as campanhas são muito amplas e já existem, independe do PAN. 
Na ação de educação ambiental será abordado os  Incêndios como ameaça à conservação das espécies</t>
  </si>
  <si>
    <t xml:space="preserve">sem novas atualizações </t>
  </si>
  <si>
    <t xml:space="preserve">A Kátia Ferraz (USP) sugeriu de entrar em contato com  o articulador para propor a MDE para essas espécies. </t>
  </si>
  <si>
    <t xml:space="preserve">Relatório técnico </t>
  </si>
  <si>
    <t>Até o momento não foi apresentada nehuma ação em concreto para que fosse solicitado apoio aos Ministérios Públicos.</t>
  </si>
  <si>
    <t xml:space="preserve">Um documento será minutado com auxílio do Marcio Efe (UFAL) para o Alberto Fonseca (MPE/AL) levar para reunião do Grupo da operação Nacional Mata Atlântica em pé. </t>
  </si>
  <si>
    <t>PORTARIA Nº 16.205 DE 22 DE MAIO DE 2018 que emetiu a licença estabelecendo po referido condicionante. Produtos Maria Alice informou como produtos: Artigos publicados: 1) Barçante, L.; M. Vale; Alves, M.A.S. 2017. Altitudinal migration by birds: a review of the literature and a comprehensive list of species. Journal of Field Ornithology, v. 88, p. 321-335. 2) Rocha, C.F.D.; Bergallo, H.G.; Fidalgo E.C.C.; Alves, M.A.S.; Costa, M.B.; VanSluys, M.; Uzêda, M.C.; Costa T.C.C.; Santos, M.A.; Cozzolino A.C.R. 2017. Challenges for Conservation: Additional Issues in Developing Strategies and Actions for Conserving Biodiversity. Journal of Environmental Science and Public Health, v. 01, p. 229-233. Comunicações em Congressos: 1. Resumo e apresentação oral em congresso (Ornithological Congress of the Americas, 2017). 2. Resumo e apresentação de poster no 27th International Ornithological Congress, realizado entre 16 e 26 de agosto em Vancouver, Canadá.</t>
  </si>
  <si>
    <t>Sara Maria Alves (INEMA/BA); 
Maria Alice (UERJ)</t>
  </si>
  <si>
    <t>Foram solicitados os dados ao IBAMA (02061.000076/2017-01), 
 aos OEMAS's e a PRF (02061.000034/2018-42).  Apenas o IBAMA, PRF e o Órgão Estadual da Bahia enviaram os dados.</t>
  </si>
  <si>
    <t>Baixo atendimento ao pedido por parte das instiuições.</t>
  </si>
  <si>
    <t xml:space="preserve">Cabe destacar que os dados  a serem obtidos não indicam áreas onde ocorrem capturas ou caça com maior intensidade, mas o esforço/sucesso de apreensão. Portanto, é necessário avaliarmos outros métodos para chegar ao produto final. E para esse momento foi sugerido elaborar um mapa com os locais de ocorrência das espécies que são alvo de caça e tráfico, além das rotas utilizadas indicadas no trabalho de Destro el al. 2012.
Será feito um mapa contendo áreas de ocorrência das espécies alvo de tráfico e caça para ser disponibilizado para os órgãos de fiscalização
</t>
  </si>
  <si>
    <t>Alberto Fonseca (MPE/AL): Em Alagoas, foram feitas 2 operações de fiscalização preventiva integrada - FPI; 
Alberto Fonseca (MPE/AL): A FPI atuou  no sul do estado (Cururipe, Feliz Deserto e Piaçabuçu) 
Marco Freitas (ICMBio/ESEC Murici) fez 6 operações de fiscalização em 2017 e 4 operações em 2018 (950 espécimes apreendidas no entorno de Murici). Houve instalação de cameras na mata, muitas aves foram  apreendidas,das quais, 7 indivíduos de saíra-sete-cores agora em agosto nas ações no entorno de Murici;
Maria Alice Alves (UERJ): O Parque estadual da Costa do Sol (formigueiro do litoral). Além disso, foram feitas duas operações FPI;
Janaína Aguiar (IEF/MG): 1 ação de fiscalização para Fauna em Minas 
Marcus França (PRF): 1 operação de FPI realizada na Mata Atlântica da Bahia
Roberta Boss (SPVS): pelo menos 50 operações de FPI no Paraná em 2018;</t>
  </si>
  <si>
    <t xml:space="preserve">Alberto Fonseca (MPE/AL);
Marco Freitas (ICMBio/ESEC Murici);
Maria Alice Alves (UERJ); 
Janaína Aguiar (IEF/MG); 
Marcus França (PRF);
Roberta Boss (SPVS)
</t>
  </si>
  <si>
    <r>
      <t>Maria Alice (UERJ): Reserva biológia União (RJ) -  encontros com pesquisadores e ações de educação ambiental para alunos de ensino médio e fundamental. (</t>
    </r>
    <r>
      <rPr>
        <sz val="12"/>
        <color indexed="10"/>
        <rFont val="Calibri"/>
        <family val="2"/>
      </rPr>
      <t>COMPLEMENTAR</t>
    </r>
    <r>
      <rPr>
        <sz val="12"/>
        <color indexed="8"/>
        <rFont val="Calibri"/>
        <family val="2"/>
      </rPr>
      <t xml:space="preserve">) 
Fernando Pinto (IPMA): O IPMA faz regularmente ações de educação ambiental com alunos e professores.Além disso, o Centro de educação ambiental Pedro Nardelli tem a proposta de receber 120 pessoas por dia a partir de Fevereiro/2019;
Marcus França (PRF): A PRF desenvolve, na Bahia, ações de educação ambiental para alunos do ensino fundamental e médio; 
Paloma Bosso (Parque das Aves): O parque das Aves faz ações de educação ambiental, dedicou uma área no parque que se aborda a questão do tráfico, onde passam 850 mil pessoas por ano. 
</t>
    </r>
  </si>
  <si>
    <t xml:space="preserve">As campanhas de educação ambiental ocorrem de forma concomitante 
Vializar material físico de divulgação para trabalhar a questão de caça e tráfico pela PRF </t>
  </si>
  <si>
    <t>Guia de identificação de aves da Mata Atlântica publicado</t>
  </si>
  <si>
    <t xml:space="preserve">Antonio Eduardo (ICMBio/CEMAVE) vai criar um grupo no Whatsapp de  Fiscalização na Mata Atlântica </t>
  </si>
  <si>
    <r>
      <t xml:space="preserve">Hermes Daros (IEMA-ES): Vinícius chegou a fazer contato com os estados, mas não teve retorno. 
Sara Maria Alves (INEMA/BA): Não houve fiscalização específica para fauna, mas houve uma ação para </t>
    </r>
    <r>
      <rPr>
        <i/>
        <sz val="12"/>
        <color indexed="8"/>
        <rFont val="Calibri"/>
        <family val="2"/>
      </rPr>
      <t xml:space="preserve">S. maximiliani.
</t>
    </r>
    <r>
      <rPr>
        <sz val="12"/>
        <color indexed="8"/>
        <rFont val="Calibri"/>
        <family val="2"/>
      </rPr>
      <t xml:space="preserve">Paloma Bosso (Parque das Aves): O IAP-PR (Paranaguá) fez ação de fiscalização e apreendeu exemplares de </t>
    </r>
    <r>
      <rPr>
        <i/>
        <sz val="12"/>
        <color indexed="8"/>
        <rFont val="Calibri"/>
        <family val="2"/>
      </rPr>
      <t>Sporophila falcirostris</t>
    </r>
    <r>
      <rPr>
        <sz val="12"/>
        <color indexed="8"/>
        <rFont val="Calibri"/>
        <family val="2"/>
      </rPr>
      <t xml:space="preserve"> e </t>
    </r>
    <r>
      <rPr>
        <i/>
        <sz val="12"/>
        <color indexed="8"/>
        <rFont val="Calibri"/>
        <family val="2"/>
      </rPr>
      <t xml:space="preserve">Sporophila frontalis; Janaina Aguiar: Em 2018 foram feitas as operações de fiscalização:-Operação Ouro Preto (municípios de Ouro Preto e Mariana) onde foram atendidas denúncias feitas pelos cidadãos e fiscalizado planteis de criadores amadoristas de passeriformes; Foi apreendida a seguinte espécie citada na Portaria nº 34/2017 - ICMBio, classificada como vulnerável, Pixoxó (Sporophila frontalis);-Operação Juiz de Fora (municípios de Juiz de Fora, Bicas e Rio Preto) onde foram atendidas denúncias feitas pelos cidadãos e fiscalizado plantéis de criadores amadoristas de passeriformes; -Operação Poços de Caldas (Poços de Caldas, Caldas e Poço Fundo) onde foram atendidas denúncias dos cidadãos e fiscalizado planteis de criadores amadoristas de passeriformes; Foi apreendida a seguinte espécie citada na Portaria nº 34/2017 - ICMBio, classificada como como quase ameaçada, papagaio-verdadeiro (Amazona aestiva). </t>
    </r>
  </si>
  <si>
    <t>Hermes Daros (IEMA-ES);
Sara Maria Alves (INEMA/BA);
Paloma Bosso (Parque das Aves)</t>
  </si>
  <si>
    <t>Ação não iniciada.</t>
  </si>
  <si>
    <t>Rever alternativas para tratar o problema uma vez que o tema em questão vem sendo discutido no IBAMA a muitos anos e até hoje não temos nenhum avanço.
O grupo entendeu que a ação é muito difícil de ser concluída pois foge da  governança do grupo. A ação foi excluída e uma nova ação foi elaborada sugerindo um workshop sobre soltura para a elaboração de um protocolo mínimo</t>
  </si>
  <si>
    <t>Alberto Fonseca (MPE/AL): Divulgação em rádios para público em geral sobre a entrega voluntária e concientizando a população a não fazer a soltura indiscriminada.
Marcus França (PRF): Capacitações internas dentro da PRF para orientar a equipe de fiscalização sobre os critérios para soltura.
Luana Roca (AZAB): O Zoológico de Sorocaba realiza capacitações para públicos que trabalham com Cetas.</t>
  </si>
  <si>
    <t>Alberto Fonseca  (MPE/AL);
Marcus França (PRF);
Luana Roca (AZAB)</t>
  </si>
  <si>
    <t>Incluir relatórios para o processo.</t>
  </si>
  <si>
    <t>Sunstituir a Luthiana Carbonell por Vanessa Nunes</t>
  </si>
  <si>
    <t>Hermes Daros (IEMA/ES) recebeu a lista de São Paulo, Minas Gerais, Espirito Santo e a lista do Parque das Aves dos Cetas no Brasil</t>
  </si>
  <si>
    <t>Agrupada a ação 7.5
Paloma Bosso (Parque das Aves) se coloca a disposição para articulação da ação, uma vez que o Parque das Aves atualizou recentemente uma lista de todos os Cestas do País. A lista pode ser construida em conjunto com outras instituições.
Fernando Pinto (IPMA) também se dispõe a colaborar na ação.</t>
  </si>
  <si>
    <t>Paloma Bosso (Parque das Aves)</t>
  </si>
  <si>
    <t>O estado da Bahia propôs no âmbito do GEF Pró-espécies a elaboração da lista estadual de espécies exòticas invasoras. A previsão é passar pelo Comitê Executivo e começar a ser executada em 2019.</t>
  </si>
  <si>
    <t>A DIBIO do INEMA/BA fará um diagnóstico e posterior manejo de exótica invasora no entorno do Parque Estadual da Serra do Conduru  (bioma Mata Atlântica). Contrato já assinado com a especialista Silvia Ziller, ponto focal no Brasil para o tema exóticas invasoras.</t>
  </si>
  <si>
    <t>Essa ação depende da ação 5.1</t>
  </si>
  <si>
    <t>Fernando Pinto (IPMA): Foi feito convênio com a OAB-AL para implementar medidas de controle. Ações de controle vêm sendo feitas (castração de animais, sensibilização da comunidade)</t>
  </si>
  <si>
    <t>O grupo entendeu que não é necessário a criação de protocolos de monitoramento, uma vez que existem ferramentas disponíveis para realizar a ação 6.3 (database e modelagem). Adicionalmente, avaliou-se que, de maneira geral, os monitoramentos de longo prazo são descontínuos
Foi agrupada a ação 6.3</t>
  </si>
  <si>
    <t>Ação foi agrupada à 6.3. 
O grupo entendeu que as ações 6.1 e 6.2 são atividades da ação 6.3</t>
  </si>
  <si>
    <t>Maria Alice Alves (UERJ) informou que participou de artigo publicado (Vale et al. 2018) que aborda mudanças climáticas, o qual mostra que as UCs da Mata Atlântica não são suficientes para proteger sua avifauna endêmica, mas que com planejamento na ampliação dessa rede, podem se tornar eficientes tanto no presente como no futuro em cenários de mudanças climáticas; foram indicados os municípios prioritários para essa ampliação dentro desse bioma (Vale et al. 2018)</t>
  </si>
  <si>
    <t>1) Vale, M.M.; Souza, T.V.; Alves, M.A.S.; Crouzeilles, R. 2018.  Planning protected areas network that are relevant today and under future climate change is possible: the case of Atlantic Forest endemic birds. PeerJ, v. 6, p. e4689</t>
  </si>
  <si>
    <t xml:space="preserve">Serão feitos estudos utilizando modelagens e databases disponíveis </t>
  </si>
  <si>
    <t>Agrupada à ação 7.2</t>
  </si>
  <si>
    <r>
      <t xml:space="preserve">Estamos disponiveis para contribuir na elaboração de diferentes estratégias para subsidiar futuras reintroduções/revigoramentos de espécies que já tiveram essas necessidades identificadas, como </t>
    </r>
    <r>
      <rPr>
        <i/>
        <sz val="12"/>
        <color indexed="8"/>
        <rFont val="Calibri"/>
        <family val="2"/>
      </rPr>
      <t xml:space="preserve">Myrmotherula snowi </t>
    </r>
    <r>
      <rPr>
        <sz val="12"/>
        <color indexed="8"/>
        <rFont val="Calibri"/>
        <family val="2"/>
      </rPr>
      <t xml:space="preserve">e </t>
    </r>
    <r>
      <rPr>
        <i/>
        <sz val="12"/>
        <color indexed="8"/>
        <rFont val="Calibri"/>
        <family val="2"/>
      </rPr>
      <t xml:space="preserve">Odontopholus c. plumbeicollis
Estamos contribuindo ao promover cursos de manejo ex situ e oficinas de planejamento, que ativamente ampliam/fortalecem a formação técnica de diferentes atores brasileiros, assim como de nossos colaboradores, com base nas ferramentas da IUCN: aplicação das diretrizes IUCN para o manejo ex situ em planejamento para a conservação (06 a 07/11/2017), simpósio de conservação integrada (08 a 10/11/2017), 1º Curso de Facilitação de Planejamento de Conservação no Brasil (25 a 28/09/2018). Iremos coordenar uma oficina de aplicação das diretrizes da IUCN para manejo ex situ de sete espécies de psitacídeos em dezembro (11 a 14/12/2018). Somos a sede do CPSG Brasil desde a última reunião (1a reunião física em 02/2018). Também apoiamos a execução da oficina de planejamento do programa de cativeiro da harpia (08 a 11/10/2018). Estamos aguardando informações do CPSG HQ sobre como estruturar uma oficina para trabalho conjunto de um grupo amplo de especie - no Congresso da WAZA 2018 (Tailândia) iremos solicitar um posicionamento sobre esse desenvolvimento. Pensamos em sugerir a formação de pequenos grupos de trabalho por táxons ou regiões, uma vez que temos em nosso corpo técnico uma pessoa treinada tanto em facilitação quanto nas diretrizes de manejo ex situ.
</t>
    </r>
  </si>
  <si>
    <t>Recomendamos ajustar a ação porque determinar essas áreas em um mapa pode ser pouco estratégico. Acreditamos que não podemos definir esse mapa previamente uma vez que essa decisão é dependente de dados pontuais específicos (taxon x ameaças x realidades locais) e então requer maior critério científico e embasamento nas diretrizes IUCN. A identifcação de revigoramento/reintrodução, assim como as áreas prioritárias devem ser, assim, resultado de oficinas especificas.</t>
  </si>
  <si>
    <r>
      <t xml:space="preserve">Identificar, de acordo com metodologia da IUCN (OPA), se as espécies </t>
    </r>
    <r>
      <rPr>
        <i/>
        <sz val="12"/>
        <rFont val="Calibri"/>
        <family val="2"/>
      </rPr>
      <t>Myrmotherula snowi, Formicivora paludicola, Formicivora acutirostris, F. erythronotus, F. litorallis,  Crax blumembachii, Aburria jacutinga, Odontophorus capueira plumbeicollis, Ortalis remota</t>
    </r>
    <r>
      <rPr>
        <sz val="12"/>
        <rFont val="Calibri"/>
        <family val="2"/>
      </rPr>
      <t xml:space="preserve"> necessitam de manejo integrado. </t>
    </r>
  </si>
  <si>
    <t>Estratégias das espécies identificadas</t>
  </si>
  <si>
    <t>Kátia Ferraz (USP), Alex Bovo (USP), AZAB,</t>
  </si>
  <si>
    <t>Solicitar relatórios</t>
  </si>
  <si>
    <t xml:space="preserve">Implementar projetos de manejo para revigoramento e/ou reintrodução das espécies alvos deste PAN, considerando os resultados da ação 7.2. </t>
  </si>
  <si>
    <t xml:space="preserve">É necessário identificar as lacunas e as prioridades para geração de conhecimento com vistas a revelar quais e como as populações estão respondendo a determinadas ameaças. </t>
  </si>
  <si>
    <t>Antonio Eduardo  (ICMBio/CEMAVE)</t>
  </si>
  <si>
    <t>A ação depende da ação 7.2</t>
  </si>
  <si>
    <t>Em andamento</t>
  </si>
  <si>
    <t xml:space="preserve">Quando a lista da ação 4.3 estiver sendo feita, serão coletados os dados para a execução desta ação  </t>
  </si>
  <si>
    <t>Realizar levantamento  de espécimes das espécies do PAN que estão atualmente em cativeiro, bem como as instituições aptas a recebê-las (CETAS, ZOO e criadouros)</t>
  </si>
  <si>
    <t>AZAB</t>
  </si>
  <si>
    <t>Ação depende da ação 4.3.</t>
  </si>
  <si>
    <t>Marcelo Sena Mendes Pereira, Fábio Costa (PF), CEMAVE, OEMAs, IBAMA, PRE, João Leite(PRF),  Willian Almeida (FGB), Yara Barros (Parque das Aves), Marina Somenzari (Parque das Aves)</t>
  </si>
  <si>
    <t>Luciano M. Lima (Instituto Butantan), Henrique Rajão (PUC/RJ), Helder Araujo (UFPB), Caio Graco Machado (UEFS), Willian Menq (Aves de Rapina), Washington de Oliveira (INEA/RJ), Marc Petroff (Pró Corujas), Eduardo Chiarani,  Maria Alice (UERJ), Marcos Bornschein (UNESP), Albert Aguiar (SAVE Brasil).</t>
  </si>
  <si>
    <r>
      <t>Implementar ações de prevenção a incêndios, visando a conservação das espécies alvo do PAN, em especial,</t>
    </r>
    <r>
      <rPr>
        <i/>
        <sz val="12"/>
        <color indexed="8"/>
        <rFont val="Calibri"/>
        <family val="2"/>
      </rPr>
      <t xml:space="preserve"> Myrmotherula snowi, Merulaxis stresemanni, Formicivora paludicola, Formicivora littoralis, Ortalis guttata remota, Cercomacra brasiliana, Jacamaralcyon tridactyla.</t>
    </r>
  </si>
  <si>
    <t>Ações implementadas</t>
  </si>
  <si>
    <r>
      <t xml:space="preserve">Realizar modelagem (MDE) para espécies do PAN, em destaque os seguintes táxons: </t>
    </r>
    <r>
      <rPr>
        <i/>
        <sz val="12"/>
        <rFont val="Calibri"/>
        <family val="2"/>
      </rPr>
      <t>Buteogallus aequinoctialis</t>
    </r>
    <r>
      <rPr>
        <sz val="12"/>
        <rFont val="Calibri"/>
        <family val="2"/>
      </rPr>
      <t xml:space="preserve">, </t>
    </r>
    <r>
      <rPr>
        <i/>
        <sz val="12"/>
        <rFont val="Calibri"/>
        <family val="2"/>
      </rPr>
      <t>Calyptura cristata, Claravis geoffroyi, Myrmotherula fluminensis, Pulsatrix perspicillata pulsatrix, Formicivora erythronotus.</t>
    </r>
  </si>
  <si>
    <t xml:space="preserve">modelos gerados </t>
  </si>
  <si>
    <t xml:space="preserve">indicar áreas importantes </t>
  </si>
  <si>
    <t>Maria Alice Alves (UERJ); Márcio Efe (UFAL)</t>
  </si>
  <si>
    <t>Kátia Ferraz (USP)</t>
  </si>
  <si>
    <t>Alex Bovo (USP), Luis Fábio (USP), Roberta Boss (SPVS), Márcio Efe (UFAL), Marcos Bornschein (UNESP), Maria Alice Alves (UERJ)</t>
  </si>
  <si>
    <r>
      <t>A Kátia Ferraz já está fazendo modelagem (MDE) para algumas espécies do PAN (</t>
    </r>
    <r>
      <rPr>
        <sz val="12"/>
        <rFont val="Calibri"/>
        <family val="2"/>
      </rPr>
      <t>Touit melanonotus</t>
    </r>
    <r>
      <rPr>
        <sz val="12"/>
        <color indexed="10"/>
        <rFont val="Calibri"/>
        <family val="2"/>
      </rPr>
      <t xml:space="preserve">, </t>
    </r>
    <r>
      <rPr>
        <sz val="12"/>
        <color theme="1"/>
        <rFont val="Calibri"/>
        <family val="2"/>
        <scheme val="minor"/>
      </rPr>
      <t>...)</t>
    </r>
  </si>
  <si>
    <t>Vanessa Kanaan (Instituto Espaço Silvestre), Marc Petroff (Pró Corujas), Willian Menq (Aves de rapina), Helder Araujo (UFPB), Washington de Oliveira (INEA/RJ), Luciano Lima (Instituto Butantan), Fábio Nunes (Aquasis), Marcos Bornschein (UNESP),  OEMAs, Pedro Develey (SAVE Brasil)</t>
  </si>
  <si>
    <t xml:space="preserve">Maria Alice Alves (UERJ): Participou de evento para alunos no II Encontro de Pesquisadores da Reserva Biológica União denominado "Conversando sobre Ciências da Natureza com alunos de colégios de Ensino Médio do entorno da Reserva Biológica União", o qual foi organizado pela Reserva Biológica União/ICMBIO e Universidade Estadual do Norte Fluminense (UENF). Esse evento foi parte das atividade do referido Encontro de Pesquisadores, foi realizado dia 06 de junho de 2018 e que contou com a participação de 71 pessoas, dentre estas 51 foram alunos de três escolas públicas: Colégios Estaduais Indaiaçu, Rio Dourado e Rocha Leão.
Fernando Pinto (IPMA): O IPMA faz regularmente ações de educação ambiental com alunos e professores. Além disso, o Centro de educação ambiental Pedro Nardeli tem a proposta de receber 120 pessoas por dia a partir de Fevereiro/2019.
Marcus França (PRF): A PRF desenvolve, na Bahia, ações de educação ambiental para alunos de ensino fundamental e médio. Pedro Develey (SAVE Brasil): SAVE Brasil realizou atividades envolvendo 381 crianças dentro do projeto Jacutinga (Serra do Mar e Serra da Mantiqueira - SP) e Serra do Urubu (PE). </t>
  </si>
  <si>
    <r>
      <t xml:space="preserve">Realizar </t>
    </r>
    <r>
      <rPr>
        <i/>
        <sz val="12"/>
        <color indexed="8"/>
        <rFont val="Calibri"/>
        <family val="2"/>
      </rPr>
      <t>Workshop</t>
    </r>
    <r>
      <rPr>
        <sz val="12"/>
        <color theme="1"/>
        <rFont val="Calibri"/>
        <family val="2"/>
        <scheme val="minor"/>
      </rPr>
      <t xml:space="preserve"> nacional sobre soltura</t>
    </r>
  </si>
  <si>
    <t xml:space="preserve">protocolo mínimo de soltura </t>
  </si>
  <si>
    <t xml:space="preserve">órgãos e instituições competentes tulizem esse protocolo em suas atividades </t>
  </si>
  <si>
    <t>Utilizando protocolos já existentes (p.e. do estado de São Paulo)</t>
  </si>
  <si>
    <r>
      <t xml:space="preserve">Pedro Develey (SAVE Brasil); Sara Alves (INEMA/BA);  Paloma Bosso (Parque das Aves); Janaína Aguiar (IEF/MG); </t>
    </r>
    <r>
      <rPr>
        <sz val="12"/>
        <rFont val="Calibri"/>
        <family val="2"/>
      </rPr>
      <t xml:space="preserve">MMA </t>
    </r>
  </si>
  <si>
    <t>Plano de Ação Nacional para a Conservação das Aves da Mata Atlântica - PAN Aves da Mata Atlântica</t>
  </si>
  <si>
    <t>07/10/2019 - 11/10/2019 (presencial)</t>
  </si>
  <si>
    <t>Sugestão: Alberto Fonseca (MPE-AL) irá fazer articulação com NUMA-BA e NUSF-BA para realizar  ações integradas de ficalização no sul e litoral norte da Bahia. 
Sara Maria Alves (INEMA/BA) Maria Alves (INEMA/BA): Utilizar o Programa Curupira, que traz imagens atuais do desmatamento de todos os biomas da Bahia, para priorizar ações de fiscalização considerando as áreas das espécies do PAN. 
A ação 1.16 foi agrupada à ação 1.4 (levar em consideração nas ações de fiscalização o combate à extração ilegal do palmito)</t>
  </si>
  <si>
    <t>Propor a adoção de instrumentos legais (ICMS ecológico, pagamentos por serviços ambientais) que contribuam para redução da perda de habitat da Mata Atlântica.</t>
  </si>
  <si>
    <t>Sugestão de Ofício a ABEMA propondo a discussão sobre PSA. 
Sugestão: Enviar um ofício para ABEMA, para incluir  na pauta de uma reunião a adoção de instrumentos legais que contribuam para a redução da perda de habitat. Além disso, apresentar a ferramenta PAN para ABEMA</t>
  </si>
  <si>
    <t>Ação excluida na monitoria 1</t>
  </si>
  <si>
    <t>Ação agrupada a ação 1.4 na monitoria 2</t>
  </si>
  <si>
    <t xml:space="preserve"> O Mapeamento era embasado na IBAs, no entanto, o grupo decidiu que serão apresentados os  mapas atuais das áreas prioritárias do MMA para instituições que trabalham com restauração. </t>
  </si>
  <si>
    <t>Habitats restaurados e/ou ampliados</t>
  </si>
  <si>
    <r>
      <t>A Kátia Ferraz já está fazendo modelagem de distribuição de  espécies (MDE) para algumas espécies do PAN (</t>
    </r>
    <r>
      <rPr>
        <sz val="12"/>
        <rFont val="Calibri"/>
        <family val="2"/>
      </rPr>
      <t>Eleoscytalopus psychopompus, Touit surdus, Touit melanonotus, Urubitinga coronata e Odontophorus capueira plumbeicollis)</t>
    </r>
  </si>
  <si>
    <t>Áreas prioritárias identificadas</t>
  </si>
  <si>
    <t>Ação excluida na monitoria 2</t>
  </si>
  <si>
    <t>Vanessa Nunes (FATMA/SC), Marc Petroff (Pró Corujas), OEMAs, SBO.</t>
  </si>
  <si>
    <t>Ação agupada a 7.5 na monitoria 2</t>
  </si>
  <si>
    <t>Realizar Workshop Nacional sobre soltura</t>
  </si>
  <si>
    <t>Luthiana Carbonell (FATMA/SC), Washington de Oliveira (INEA/RJ),Carolina Vanin (DEFAU/SIMA/SP), AMANE.</t>
  </si>
  <si>
    <t>Ação agrupada a 6.3 na monitoria 2</t>
  </si>
  <si>
    <t>Ação agrupada a 7.2 na monitoria 2</t>
  </si>
  <si>
    <r>
      <t xml:space="preserve">Identificar, de acordo com metodologia da IUCN (OPA), se as espécies </t>
    </r>
    <r>
      <rPr>
        <i/>
        <sz val="12"/>
        <rFont val="Calibri"/>
        <family val="2"/>
      </rPr>
      <t>Myrmotherula snowi, Formicivora paludicola, Formicivora acutirostris, F. erythronotus, F. litorallis, Crax blumembachii, Aburria jacutinga, Odontophorus capueira plumbeicollis, Ortalis remota</t>
    </r>
    <r>
      <rPr>
        <sz val="12"/>
        <rFont val="Calibri"/>
        <family val="2"/>
      </rPr>
      <t xml:space="preserve"> necessitam de manejo integrado. </t>
    </r>
  </si>
  <si>
    <t>Relatórios</t>
  </si>
  <si>
    <t>CEMAVE,  Carolina Vanin (DEFAU/SIMA/SP), OEMAs, IBAMA, AZAB.</t>
  </si>
  <si>
    <t>Carolina Vanin (DEFAU/SIMA/SP), OEMAs, Policias ambientais, João Leite (PRF), Fábio Costa (PF) e IBAMA</t>
  </si>
  <si>
    <t xml:space="preserve">Antonio Eduardo (ICMBio/CEMAVE): houve movimentação no processo sobre a Estação ecológica Murici (ICMBio). Ações de fiscalização foram feitas, saiu o Plano de Manejo da UC,  no entanto, a regularização fundiária, que é o principal problema, ainda não foi solucionado.
Pedro Develey (SAVE Brasil): Nada foi implementado
  </t>
  </si>
  <si>
    <t xml:space="preserve">Pedro Develey (SAVE Brasil): não há vontade política do MMA e do ICMBio para implementar efetivamente a UC;
Descontinuidade dos trabalhos;
</t>
  </si>
  <si>
    <t>Antonio Eduardo (ICMBio/CEMAVE);
Pedro Develey (SAVE Brasil)</t>
  </si>
  <si>
    <t>Sara Maria Alves (INEMA/BA);
Fernando Pinto (IPMA);
Pedro Develey (SAVE Brasil);
Roberta Boss (SPVS)</t>
  </si>
  <si>
    <t>Fernado Pinto (IPMA): A mata do Catolé está em uma APA, e está sendo feito contato para criar uma UC de proteção integral;
Pedro Develey (SAVE Brasil): Proposta de criação de uma UC Municipal (Guararema-SP) para o Bicudinho do brejo paulista (A SAVE Brasil está envolvida nesse processo de criação)</t>
  </si>
  <si>
    <t>Fernado Pinto (IPMA); Pedro Develey (SAVE Brasil)</t>
  </si>
  <si>
    <t>Pedro Develey (SAVE Brasil): Vídeo da campanha Palmito Legal da secretaria do Meio ambiente de São Paulo envolvendo a conservação a Jacutinga (impulsionado pela SAVE Brasil) https://www.youtube.com/watch?v=ATku6otJil0</t>
  </si>
  <si>
    <t xml:space="preserve">Janaina Aguiar (IEF/MG): O projeto "Vem passarinhar" para fomentar o turismo nos parques naturais  está sendo executado no estado de Minas Gerais (Sec de turismo de MG, Istituto Butantan e ICMBio);
Pedro Develey (SAVE Brasil): Projeto Cidadão Cientista da SAVE Brasil envolveu 689 participantes gerando 34 listas enviadas para o eBird e o registro de 299 espécies de aves. </t>
  </si>
  <si>
    <t>Pedro Develey (SAVE Brasil): 100 indivíduos de Ortalis  guttata remota (em 30 dias de monitoramento)</t>
  </si>
  <si>
    <t xml:space="preserve">Sara Maria Alves (INEMA/BA): O INEMA/BA estabeleceu como condicionante a uma empresa de carcinocultura: Realizar estudos ecológicos das espécies Herpsilochmus pileatus com censos periódicos das populações nos habitats da AID; 
Estimativa populacional do bicudinho  do brejo paulista
Janaina: Projeto de biologia e conservação do Bicudo (s. maximiliani) em Minas Gerais: "os primeiros passos para oo retorno da espécie"
Maria Alice Alves (UERJ) informou que houve uma queda na densidade de Formicivora littoralis em relação aos valores estimados há 10 anos nos mesmos pontos e com o mesmo método de amostragem. Análises de SIG indicam que nesse período a cobertura vegetal aumentou no entorno das áreas de amostragem e que, portanto, o declínio não indica ser por perda de hábitat. Esse trabalho foi oralmente apresentado no Ornithological Congress of the Americas, realizado entre 8 a 11 de agosto de 2017 em Puerto Iguazú, Argentina. Uma possível explicação pode ser as taxas de predação da ave (especialmente por Callitrix spp.). Análises de variabilidade genética de F. littoralis (em andamento) de seis localidades mostram em geral, heterozigosidade menor do que a esperada. Entretanto, a estrutura genética foi relativamente elevada, indicando alta diferenciação entre localidades, o que pode ser positivo para a conservação da espécie, desde que as populações das respectivas áreas se mantenham viáveis. Maria Alice também informou que: 1. integra um manuscrito sobre territórios de F. littoralis, que se encontra submetido para a revista Annales Zoologici Fennici, em fase de revisão pelos avaliadores; 2. participou de publicação de revisão sobre migração altitudinal em aves com abrangência mundial (Barçante et al. 2017); 3. participou de publicação (Rocha et al. 2017) sobre conservação da biodiversidade no estado do Rio de Janeiro, com abordagem baseada em como definir estratégias e ações para conservação é um processo complexo que inclui diversos aspectos que devem ser considerados conjuntamente, tais como biológicos (considerando importância biológica, com foco em espécies endêmicas e ameaçadas), sociológicos, geomorfológicos, climatológicos, hidrológicos, econômicos, além do estado atual da paisagem. Adicionalmente, Maria Alice e integrantes da equipe participaram de dois “Data Papers” de aves da Mata Atlântica como um todo para a revista Ecology, um sobre atributos biológicos (submetido) e outro sobre macroparasitos (em fase final de elaboração).
Adicionalmente, Maria Alice e integrantes da equipe participaram de submissão de dois artigos de megadata de aves da Mata Atlântica como um todo para a Ecology, um sobre traits (submetido) e outro sobre macroparasites (em fase final de elaboração).
Márcio Efe (UFAL): No último ano, no âmbito do projeto de monitoramento das aves endêmicas e ameaçadas do CEP desenvolvido em Murici desde 2010 pelo LABECAN/UFAL, foram desenvolvidos os estudos abaixo, os quais foram apresentados no XXV CBO em João Pessoa:
- O quanto ainda resta para Phaethornis margarettae camargoi na ESEC de Murici? - Josivânia Gonçalves da Silva, Arthur Barbosa de Andrade, Hermínio Alfredo Leite Silva Vilela, Márcio Amorim Efe
- Descrição de ninhos de aves ameaçadas do Centro Pernambuco de Endemismo. - Rawelly de Oliveira Gonçalves, Hermínio Alfredo Leite Silva Vilela, Márcio Amorim Efe 
- Distribuição espacial de aves ameaçadas e endêmicas na Fazenda Bananeiras, ESEC de Murici, AL. - Morgana Pereira de Melo, Márcio Amorim Efe 
Pedro Develey (SAVE Brasil)- dissertação M. snowie e estimativa populacional do bicudinho  do brejo paulista
Janaina Aguiar (IEF/MG): Projeto de biologia e conservação do Bicudo (s. maximiliani) em Minas Gerais: "os primeiros passos para oo retorno da espécie"
</t>
  </si>
  <si>
    <t xml:space="preserve">Fernando Pinto (IPMA): continua com o projeto de recuperação de area degradada, com o viveiro de mudas nativas (250 mil mudas);
Pedro Develey (SAVE Brasil): Restauração de 40 ha na serra do Urubu
</t>
  </si>
  <si>
    <t>Fernando Pinto (IPMA);Pedro Develey (SAVE Brasil)</t>
  </si>
  <si>
    <t xml:space="preserve"> A Prof. Dandara Bezerra do IFPB está desenvolvendo um app para identificação de aves  traficadas e caçadas.Inicialmente será para a Caatinga, mas irá ser expandido para os outros Biomas.
Pedro Develey (SAVE Brasil): Aplicativo Merlin é usado para identificação de espécies de aves do sudeste (mais de 600 espécies)
Alberto Fonseca (MPE/AL): Foi publicado um guia de aves caçadas e traficadas do estado de Alagoas</t>
  </si>
  <si>
    <t>Pedro Develey (SAVE Brasil): Elaboração de uma lista pelos especialistas participantes do PAN.</t>
  </si>
  <si>
    <t>Kátia Ferraz (USP); Alex Bovo (USP); Pedro Develey (SAVE Brasil)</t>
  </si>
  <si>
    <t>Pedro Develey (SAVE Brasil): Projeto Jacutinga em andamento com 20 jacutingas soltas e monitoradas, além do estabelecimento de um plantel com 11 aves. 
O Projeto de conservação da Myrmotherula snowi irá começar com o plano de criação em cativeiro da M. unicolor
Paloma Bosso (Parque das Aves): O Projeto de conservação da  Odontophorus capueira plumbeicollis irá começar com o plano de criação em cativeiro da Odontophorus capueira capueira</t>
  </si>
  <si>
    <t xml:space="preserve">Pedro Develey (SAVE Brasil); Sara Maria Alves (INEMA/BA);  Paloma Bosso (Parque das Aves); Janaína Aguiar (IEF/MG); MMA </t>
  </si>
  <si>
    <t>Maria Alice (UERJ), Bruna Fernandes (UFRJ), Mariana Vale (UFRJ), Flávia Chaves (UERJ), Henrique Rajão (PUC/RJ), Marcos R. Bornschein (UNESP), Kátia Ferraz (USP); Alex Bovo (USP); Pedro Develey (SAVE Brasil)</t>
  </si>
  <si>
    <t>Luciano Lima (Instituto Butantan), Marcio Efe (UFAL), Henrique Rajão (PUC/RJ), OEMAs, SOB, Yara Barros, Marina Somenzari (Parque das Aves)</t>
  </si>
  <si>
    <t>Luciano Lima (Instituto Butantan)</t>
  </si>
  <si>
    <t>Eduardo Chiarani, Luciano Lima (Instituto Butantan), Henrique Rajão (PUC/RJ), Helder Araujo (UFPB), Juliana Costa Chaves, Eduardo Araújo (CEMAVE/ICMBio); Roberta Boss (SPVS).</t>
  </si>
  <si>
    <t>Luciano Lima (Instituto Butantan), Henrique Rajão (PUC/RJ), Marc Petroff (Pró Corujas), Rafaela Antonini, Pedro Develey (SAVE Brasil).</t>
  </si>
  <si>
    <t>Fernando Pinto (IPMA/AL), Nicholas Locke (REGUA-RJ), James Simpson (Crax), Vinícius Andrade (IEMA/ES)</t>
  </si>
  <si>
    <t>Caio Graco Machado (UEFS), Fernando Pinto (IPMA/AL), Marc Petroff (Pró Corujas), Kátia Ferraz (USP);  Alex Bovo (USP); Roberta Boss (SPVS).</t>
  </si>
  <si>
    <t>Caio Graco Machado (UEFS), Fernando Pinto (IPMA/AL), Eduardo Vasconcelos,  João Leite (PRF), Marco Antônio de Freitas (ICMBio/ESEC Murici), Marco Antônio Diniz (IMA/AL)</t>
  </si>
  <si>
    <t>Fernando Pinto (IPMA/AL), Willian Menq (Aves de Rapina), Eduardo Chiarani, Luciano Lima (Instituto Butantan), Henrique Rajão (PUC/RJ), Helder Araújo (UFPB), Caio Graco Machado (UEFS), Simone Tenório (IPÊ), Janaina Aguiar (IEF/MG), Marc Petroff (Pró Corujas), Fernando Tiosso.</t>
  </si>
  <si>
    <t>Willian Menq (Aves de Rapina), Luciano Lima (Instituto Butantan), Henrique Rajão (PUC/RJ),  Helder Araujo (UFPB), Pedro Develey (SAVE Brasil), Marc Petroff (Pró Corujas), AMANE, Márcio Efe (UFAL); Antonio Eduardo (ICMBio/CEMAVE)</t>
  </si>
  <si>
    <t>Fernando Pinto (IPMA/AL), Willian Menq (Aves de Rapina), Eduardo Chiarani, Luciano Lima (Instituto Butantan), Henrique Rajão (PUC/RJ), Helder Araújo (UFPB), Caio Graco Machado (UEFS), Simone Tenório (IPÊ), Janaina Aguiar (IEF/MG), Marc Petroff (Pró Corujas), Yara Barros, Marina Somenzari (Parque das Aves)</t>
  </si>
  <si>
    <t>Willian Menq (Aves de Rapina), Eduardo Chiarani, Luciano Lima (Instituto Butantan), Henrique Rajão (PUC/RS), Helder Araujo (UFPB), Caio Graco Graco (UEFS), Marc Petroff (Pró Corujas), Alberto Fonseca (MPE/AL), Juliana Costa Chaves,  AMANE.</t>
  </si>
  <si>
    <t>Fernando Pinto (IPMA/AL), Willian Menq (Aves de Rapina), Luciano Lima (Instituto Butantan), Henrique Rajão (PUIC/RJ), Simone Tenório (IPÊ), Marc Petroff (Pró Corujas), Carolina Lorieri (SMA/SP).</t>
  </si>
  <si>
    <t>Carolina Vanin (DEFAU/SIMA/SP), Willian Menq (Aves de Rapina), Vanessa Kanaan (Instituto Espaço Silvestre) , Marc Petroff (Pró Corujas), Helder Araujo (UFPB), Luciano Lima (Instituto Butantan), Kátia Ferraz (USP), Alex Bovo (USP), AZAB.</t>
  </si>
  <si>
    <t>Realizar estudos sanitários das espécies do PAN que participam de eventos de soltura</t>
  </si>
  <si>
    <r>
      <t xml:space="preserve">Risco reduzido de doenças nas populações </t>
    </r>
    <r>
      <rPr>
        <i/>
        <sz val="12"/>
        <color indexed="8"/>
        <rFont val="Calibri"/>
        <family val="2"/>
      </rPr>
      <t>in situ</t>
    </r>
  </si>
  <si>
    <t>Carolina Vanin (DEFau/SIMA-SP)</t>
  </si>
  <si>
    <t xml:space="preserve">Fábio Costa (Polícia Federal), Paloma Bosso (Parque das Aves), Fernanda Vaz (Zoo SP) </t>
  </si>
  <si>
    <t xml:space="preserve">Pedro Develey se reuniu com o presidente do ICMBio em 25 de julho de 2019 e com o Diretor de Areas Protegidas e insistiu na importancia da ESEC Murici e na necessidade urgente de implementação. A SAVE Brasil está em contato com a nova gestora da ESEC (Romina) e se compremeteu a apoiar a UC com materiais basicos que ajudarão na fiscalização e proteção (porteiras, cadeados, câmeras traps).  </t>
  </si>
  <si>
    <t xml:space="preserve">Atas/memórias das reuniões </t>
  </si>
  <si>
    <t xml:space="preserve">A mudança dos limites ou recategorização poderia ser uma solução para a falta de implementação de Murici e consequentes conflitos com os proprietários de terras. Isso foi bastante discutido na última reunião do PAN. No entanto, o momento político atual não é nada propício para entrar com o pedido de mudança de categoria ou limites em uma UC. Existe um risco concreto de se abrir um precedente e se perder a UC. Logo após a reunião do PAN, Pedro Develey se reuniu com o então Diretor de Biodiversidade do MMA e discutiu essa ação. A recomendação do diretor foi de não abrir precedente, pois havia e ainda há um grande número de parlamentares que poderiam votar pela extinção da UC ou por uma recategorização para uma categoria muito menos restritiva. </t>
  </si>
  <si>
    <t>Pedro Develey (SAVE/ Brasil)</t>
  </si>
  <si>
    <t xml:space="preserve">Considerando as perspectivas no atual cenário, talvez seja importante revisar e mudar essa ação. </t>
  </si>
  <si>
    <t>Propor a implementação da Estação Ecológica de Murici/AL, priorizando a regularização fundiária.</t>
  </si>
  <si>
    <t>Janaína Aguiar (IEF/MG);
Sara Maria Alves (INEMA/BA)</t>
  </si>
  <si>
    <t xml:space="preserve">
</t>
  </si>
  <si>
    <r>
      <t xml:space="preserve">Alberto Fonseca (MPE/AL): A operação de fiscalização ambiental Curupira 5 começou dia 4 e ainda continuará. Foi coordenada pelo ICMBIO e o IMA. Até o momento os resultados são assustadores nos cinco municípios que foram alvos nesta ação na APA Estadual de Murici e Estação Ecológica de Murici. As cidades e zona rural alvos foram: União dos Palmares, Murici, Branquinha, Flexeiras e Joaquim Gomes. Foram apreendidas 243 aves silvestres, destas, cerca de 40 foram entregues ao CETAS do IBAMA de Maceió para serem recuperadas, ou por serem espécies de Caatinga. 92 mil reais em  13 multas por caça ou manutenção ilegal de aves silvestres ou caraças de animais em casa, desmatamentos e posse ilegal de motosserra. Foram apreendidas 3 motosserras. 04 canos (armadilha de disparo), 11 espingardas dos calibres 36, 32, 28 e 20. Um rifle 44 e muita munição. 13 tatuzeiras, armadilhas de capturar tatu, 280 gaiolas e alçapões destruídos. 6 carcaças de animais silvestres foram encontradas, inclusive duas do cuandu mirim, espécie ameaçada de extinção. Entre as aves, hoje umas manhã um cidadão foi preso e autuado por estar vendendo três pássaros na feira de Murici, sendo um deles o ameaçado de extinção sete cores. A equipe continuará fazendo o seu trabalho, tanto em cidades e feiras,  como na zona rural e dentro das matas onde existem ações específicas para flagrar caçadores em atividades, principalmente os esportistas que vem de Maceió. 04 caçadores foram presos em flagrante e vão responder por porte ilegal de armas e matar animais silvestres.
Sara Maria Alves (INEMA/BA): Região Baixo Sul - Vale do Jiquiriça de 14 a 27/10/2018;
2ª Etapa Litoral Norte de 22/04 a 04/05/2019 nos municípios de Rio Real, Jandaíra, Acajutiba, Esplanada, Conde, Entre Rios, Cardeal da Silva e Itanagra;
3ª Etapa Litoral Norte de 10 a 21/07/2019 nos municípios de Rio Real, Jandaíra, Esplanada, Conde, Entre Rios e Itanagra;
Região Sul 22/09 a 05/10/2019 no municípios de Canavieiras, Santa Luzia, Camãca, Mascote e Itepebi; 
</t>
    </r>
    <r>
      <rPr>
        <b/>
        <sz val="12"/>
        <color rgb="FFFF0000"/>
        <rFont val="Calibri"/>
        <family val="2"/>
        <scheme val="minor"/>
      </rPr>
      <t xml:space="preserve">Janaina Aguiar (IEF/MG): </t>
    </r>
    <r>
      <rPr>
        <b/>
        <sz val="12"/>
        <color rgb="FFFF0000"/>
        <rFont val="Calibri"/>
        <family val="2"/>
      </rPr>
      <t>irá acrescentar as FPIs de seu estado</t>
    </r>
    <r>
      <rPr>
        <sz val="12"/>
        <color indexed="10"/>
        <rFont val="Calibri"/>
        <family val="2"/>
      </rPr>
      <t xml:space="preserve">. </t>
    </r>
    <r>
      <rPr>
        <sz val="12"/>
        <color indexed="8"/>
        <rFont val="Calibri"/>
        <family val="2"/>
      </rPr>
      <t xml:space="preserve">
</t>
    </r>
  </si>
  <si>
    <t>Alberto Fonseca (MPE/AL); 
Sara Maria Alves (INEMA/BA);
Janaina Aguiar (IEF/MG)</t>
  </si>
  <si>
    <t>Realizar operações de fiscalização integradas para combate ao desmatamento nas áreas prioritárias, tais como:  Centro de Endemismo Pernambuco, Mata Atlântica do Leste de Minas, Sul e Litoral Norte da Bahia, Região Serrana do Espírito Santo, Vale do Paraíba, Costa Verde e Restinga de Massambaba no Rio de Janeiro.</t>
  </si>
  <si>
    <t xml:space="preserve">retirar o Caio Graco </t>
  </si>
  <si>
    <r>
      <t xml:space="preserve">Pedro Develey (SAVE Brasil): 1- SAVE Brasil e Prefeitura de Guararema fizeram a proposta para a criação do RVS para o </t>
    </r>
    <r>
      <rPr>
        <i/>
        <sz val="12"/>
        <color theme="1"/>
        <rFont val="Calibri"/>
        <family val="2"/>
        <scheme val="minor"/>
      </rPr>
      <t>Formicivora paludicola</t>
    </r>
    <r>
      <rPr>
        <sz val="12"/>
        <color theme="1"/>
        <rFont val="Calibri"/>
        <family val="2"/>
        <scheme val="minor"/>
      </rPr>
      <t>. O processo está encerrado só aguardando a assinatura do prefeito do município. 2 - Proposta para criação do RVS da Saira-apunhalada elaborada pela SAVE Brasil e IEMA continua aberta dentro da Secretaria de Meio Ambiente do ES. Em reunião com o diretor de areas protegidas do ES durante a feira Avistar em maio de 2019 em São Paulo, a SAVE Brasil questionou sobre o processo e se havia alguma maneira de ajudar. Há interesse, mas foi confirmado que o processo está parado. 
Janaína Aguiar (IEF/MG): Parque estadual Serra Negra da Mantiqueira (decreto 301 04/07/2018)</t>
    </r>
  </si>
  <si>
    <r>
      <t xml:space="preserve">Pedro Develey (SAVE Brasil) Proposta de criação da UC para Saíra apunhalada (ES) e UC para a Formicivora paludicola (Guararema -SP)
Janaína Aguiar (IEF/MG) </t>
    </r>
    <r>
      <rPr>
        <sz val="12"/>
        <color indexed="10"/>
        <rFont val="Calibri"/>
        <family val="2"/>
      </rPr>
      <t>Decreto 301</t>
    </r>
    <r>
      <rPr>
        <sz val="12"/>
        <color indexed="8"/>
        <rFont val="Calibri"/>
        <family val="2"/>
      </rPr>
      <t xml:space="preserve"> de criação da Parque Estadual da Serra Negra da Mantiqueira (04/07/2018)</t>
    </r>
  </si>
  <si>
    <t>Pedro Develey (SAVE Brasil);
Janaina Aguiar (IEF/MG)</t>
  </si>
  <si>
    <t xml:space="preserve">Não foi iniciada - não consegui fazer a lista identificando os colaboradores dos estados. </t>
  </si>
  <si>
    <t>Dificuldade em identificar as instituições responsáveis para encaminhar o documento.</t>
  </si>
  <si>
    <t>Antonio Eduardo (CEMAVE/ICMBio)</t>
  </si>
  <si>
    <r>
      <t>SAVE Brasil lançou guia de campo das aves da Serra do Urubu, guia das aves de Guararema, contribuição e palestras no Guia das aves de São Francisco Xavier e oficinas  promovendo a observação de aves em Lidice (RJ) e em São Francisco Xavier (SP). 
Maria Alice Alves (UERJ): Foram feitas palestras para diferentes públicos (Pesquisadores e alunos da rede estadual) no encontro anual de pesquisadores na Rebio União</t>
    </r>
    <r>
      <rPr>
        <sz val="12"/>
        <color indexed="8"/>
        <rFont val="Calibri"/>
        <family val="2"/>
      </rPr>
      <t>. Atividades Práticas em escolas de ensino médio e fundamental em ilha grande (Maria Alice Alves ministrou a palestra denominada "AVES NA ILHA GRANDE: POLINIZAÇÃO E DISPERSÃO DE SEMENTES" e atividades práticas para alunos do ensino fundamental (6º e 7º anos) da Escola Municipal Brigadeiro Nóbrega. As atividades foram realizadas no dia 05 de junho de 2019, de 14h às 16h, na sede do Parque Estadual da Ilha Grande, Vila do Abraão, Ilha Grande, município de Angra dos Reis, RJ, por ocasião da III SEMANA DE MEIO AMBIENTE, CEADS (UERJ), ECOMIG e PEIG.
Maria Alice Alves realizou atividade prática denominada "AVES E REPRODUÇÃO DE PLANTAS NA ILHA GRANDE" para alunos do ensino fundamental (pré-alfabetização, 6º e 7º anos) da Escola Municipal Brigadeiro Nóbrega. As atividades foram realizadas no dia 05 de junho de 2019, de 10h 30min às 11h 30min, na sede do Parque Estadual da Ilha Grande, Vila do Abraão, Ilha Grande, Município de Angra dos Reis, RJ, por ocasião da III SEMANA DE MEIO AMBIENTE, CEADS, ECOMIG E PEIG.) e rebio União 
Paloma Bosso (Parque da aves): o Parque das Aves desenvolveu atividades de educação ambiental no município de Águas Formosas 
Roberta Boss (SPVS):  A escola da conservação tem como objetivo a reconexão das comunidades que vivem em torno de ucs a perceberem as oportunidades que as áreas protegidas podem trazer</t>
    </r>
  </si>
  <si>
    <t>Pedro Develey (SAVE/ Brasil)
Maria Alice Alves (UERJ)
Roberta  Boss (SPVS)
Paloma Bosso (Parque das Aves)</t>
  </si>
  <si>
    <t>Nas campanhas devem ser trabalhadas questões de prevenção e combate a incêndios</t>
  </si>
  <si>
    <t>Realizar atividades de Educação Ambiental com ênfase na perda de habitat, preferencialmente nas comunidades inseridas e de entorno das áreas prioritárias para conservação das Aves da Mata Atlântica (IBAs).</t>
  </si>
  <si>
    <r>
      <t>Paloma Bosso (Parque das aves): livreto "o Parque das aves a crise de conservação das aves da mata atlântica" e placas educativas na trilha de visitação do parque das aves (público de 830 mil em 2018) Postagens iniciadas em abril/2019 nas redes sociais do Parque das Aves: 
#PlantasDaMataAtlantica: 4 posts
#BiologiaDasAves: 8 posts
#DesconhecidosDaMataAtlantica: 5 posts
#SimbolosDaMataAtlantica: 8 posts
#AmeaçadosDaMataAtlantica: 26 posts
#CuidandoDaMataAtlantica: 6 posts
Fernanda Vaz (Zoo de São Paulo): Dia da Jacutinga -  foram realizadas campanhas para a elaboração do liv</t>
    </r>
    <r>
      <rPr>
        <sz val="12"/>
        <rFont val="Calibri"/>
        <family val="2"/>
      </rPr>
      <t>ro "Parque estadual das fontes Ipiranga - Biodiversidade, conservação e educação"</t>
    </r>
    <r>
      <rPr>
        <sz val="12"/>
        <color indexed="8"/>
        <rFont val="Calibri"/>
        <family val="2"/>
      </rPr>
      <t xml:space="preserve"> que aborda também a conservação das aves, que será lançado em breve
Karlla Barbosa (SAVE Brasil): Avistando Guararema-SP, Avoando em São José dos Campos-SP</t>
    </r>
  </si>
  <si>
    <t>Livreto, palestras e observação de aves</t>
  </si>
  <si>
    <t xml:space="preserve">Realizar atividades de divulgação sobre a conservação das Aves da Mata Atlântica. </t>
  </si>
  <si>
    <t>Camila Martins  (Parque das Aves)</t>
  </si>
  <si>
    <t>Benjamin Phalan: Parque das aves desenvolveu placas educativas que abordam a questão do consumo responsável do palmito
Carolina Vanin (DEFAU/SIMA/SP): Fundação florestal do estado de São Paulo tem campanha anual de sensibilização quanto ao uso do palmito juçara com ênfase nas UCs de Campos de Jordão e de Cunha</t>
  </si>
  <si>
    <t xml:space="preserve">placas educativas, campanhas realizadas </t>
  </si>
  <si>
    <t>Benjamin Phalan (Parque da Aves)
Carolina Vanin (DEFAU/SIMA/SP)</t>
  </si>
  <si>
    <t xml:space="preserve">o ofício não foi enviado para ABEMA, no entanto, tem uma lei federal (PL 312/2015) tramitando </t>
  </si>
  <si>
    <t>falta de prioridade do assunto nas instituições
Mudança de governo dos estados 
Falta de articulação</t>
  </si>
  <si>
    <t>Antonio Eduardo (ICMBio/CEMAVE) irá solicitar uma reunião do ICMBio com ABEMA para tratar desta ação e outros assuntos do PAN</t>
  </si>
  <si>
    <t>Proposta apresentada pelo ICMBio para ABEMA</t>
  </si>
  <si>
    <r>
      <rPr>
        <sz val="12"/>
        <rFont val="Calibri"/>
        <family val="2"/>
      </rPr>
      <t>Maria Alice Alves (UERJ): As listas de fauna e flora do estado do Espirito Santo foram atualizadas, mas ainda não foram publicadas (previsto para final de 2019). Foi submetida uma proposta de atualização da lista de espécies ameaçadas do estado do Rio de Janeiro</t>
    </r>
    <r>
      <rPr>
        <sz val="12"/>
        <color indexed="10"/>
        <rFont val="Calibri"/>
        <family val="2"/>
      </rPr>
      <t xml:space="preserve"> 
</t>
    </r>
    <r>
      <rPr>
        <sz val="12"/>
        <color indexed="8"/>
        <rFont val="Calibri"/>
        <family val="2"/>
      </rPr>
      <t>Carolina Vanin (DEFAU/SIMA/SP): A lista estadual de São Paulo (decreto 63.853 - nov/2018)
Paloma Bosso (Parque das Aves)  - Lista de aves ameaçadas do estado do Paraná atualizada (decreto 11.797 11/2018)</t>
    </r>
  </si>
  <si>
    <t>A lista estadual de São Paulo (decreto 63.853 - nov/2018)
Lista do estado do Paraná atualizada (decreto 11.797 11/2018)</t>
  </si>
  <si>
    <t>Maria Alice Alves (UERJ);
Carolina Vanin (DEFAU/SIMA/SP);
Paloma Boss (Parque das Aves)</t>
  </si>
  <si>
    <t>Ugo Vercillo (ICMBio/COESP)</t>
  </si>
  <si>
    <t>O IEF usou as IBAs no seu planejamento sistemático para a conservação (PSC) do estado de Minas Gerais.</t>
  </si>
  <si>
    <t>IBAs enviadas (MG)</t>
  </si>
  <si>
    <t xml:space="preserve">falta de articulação
dificuldade de compor a lista de endereçados 
</t>
  </si>
  <si>
    <t>Janaina (IEF-MG)</t>
  </si>
  <si>
    <t>O estado do Rio de Janeiro ainda não possui Plano Estadual de Gerenciamento Costeiro. Entretanto, vários mecanismos para preservação da vegetação costeira já se encontram referenciados na legislação vigente.</t>
  </si>
  <si>
    <t xml:space="preserve">O grupo entendeu que há mecanismos vigentes, a exemplo da Lei da Mata Atlântica, que consideram a conservação deste ambiente. Por isso, a ação foi excluída. </t>
  </si>
  <si>
    <t>Eduardo Lardosa (INEA/RJ): A equipe da DIBAPE está trabalhando para concluir a revisão dos planos de manejo (PM) das APAs de Massambaba, Sapiatiba e Pau Brasil
Maria Alice Alves (UERJ): o Plano de Manejo do PECS foi elaborado (resolução INEA 181-14/06/2019)</t>
  </si>
  <si>
    <t>Plano de Manejo do PECS (resolução INEA 181-14/06/2019)</t>
  </si>
  <si>
    <t>Eduardo Lardosa (INEA/RJ)
Maria Alice Alves (UERJ)</t>
  </si>
  <si>
    <r>
      <t xml:space="preserve">Karlla Barbosa (SAVE Brasil): </t>
    </r>
    <r>
      <rPr>
        <i/>
        <sz val="12"/>
        <color indexed="8"/>
        <rFont val="Calibri"/>
        <family val="2"/>
      </rPr>
      <t>workshops</t>
    </r>
    <r>
      <rPr>
        <sz val="12"/>
        <color indexed="8"/>
        <rFont val="Calibri"/>
        <family val="2"/>
      </rPr>
      <t xml:space="preserve"> para formar condutores de observação de aves. (Lídice-RJ e São Francisco Xavier-SP) 
Roberta Boss (SPVS): Projeto Escola da conservação está em andamento, mas ainda sem geração de renda para a comunidade. </t>
    </r>
  </si>
  <si>
    <r>
      <t xml:space="preserve">panfleto do </t>
    </r>
    <r>
      <rPr>
        <i/>
        <sz val="12"/>
        <color indexed="8"/>
        <rFont val="Calibri"/>
        <family val="2"/>
      </rPr>
      <t>workshop</t>
    </r>
    <r>
      <rPr>
        <sz val="12"/>
        <color indexed="8"/>
        <rFont val="Calibri"/>
        <family val="2"/>
      </rPr>
      <t xml:space="preserve"> </t>
    </r>
  </si>
  <si>
    <t>Karlla Barbosa (SAVE Brasil); 
Roberta Boss (SPVS)</t>
  </si>
  <si>
    <t xml:space="preserve">retirar o parque das aves </t>
  </si>
  <si>
    <r>
      <t xml:space="preserve">Pedro Develey (SAVE Brasil) Ações SAVE Brasil: 1- Lançamento do Guia de Campo Aves da Serra do Urubu (PE), 2- Participação Aves de Guararema, 3- Oficina em Lidice (RJ), 4- Participação com estande Avistar Brasil  e Festival de Parati, 5- Saídas mensais para observação de aves no municipio de SP no Programa Vem Passarinhar SP, 6- Oficina para formação de guias no PE de Carlos Botelho (SP), 7- Oficina para Guias na Flona de Ipanema, 8- Ações em São Francisco Xavier. (Karlla) 
Janaína (IEF/MG): O projeto </t>
    </r>
    <r>
      <rPr>
        <i/>
        <sz val="12"/>
        <color indexed="8"/>
        <rFont val="Calibri"/>
        <family val="2"/>
      </rPr>
      <t>Vem passarinhar</t>
    </r>
    <r>
      <rPr>
        <sz val="12"/>
        <color indexed="8"/>
        <rFont val="Calibri"/>
        <family val="2"/>
      </rPr>
      <t xml:space="preserve"> continua acontecendo nos estados do Minas Gerais e Rio de Janeiro com agenda regular.
Karlla Barbosa (SAVE Brasil): O evento </t>
    </r>
    <r>
      <rPr>
        <i/>
        <sz val="12"/>
        <color indexed="8"/>
        <rFont val="Calibri"/>
        <family val="2"/>
      </rPr>
      <t>Avistar</t>
    </r>
    <r>
      <rPr>
        <sz val="12"/>
        <color indexed="8"/>
        <rFont val="Calibri"/>
        <family val="2"/>
      </rPr>
      <t xml:space="preserve"> aconteceu  em maio (SP), em outubro (05/10/2019 - RJ)</t>
    </r>
  </si>
  <si>
    <t>Guias de observação, divulgação das atividades realizadas no programa Vem Passarinhar</t>
  </si>
  <si>
    <t>Pedro Develey (SAVE/ Brasil); 
Janaína Aguiar (IEF/MG);
Karlla Barbosa (SAVE/ Brasil)</t>
  </si>
  <si>
    <t xml:space="preserve">não temos o conhecimento se a ação está sendo executada em outros estados </t>
  </si>
  <si>
    <t>Antônio Eduardo (ICMBio/CEMAVE) irá solicitar uma reunião do ICMBio com ABEMA para tratar desta ação e outros assuntos do PAN</t>
  </si>
  <si>
    <t xml:space="preserve">Pedro Develey (SAVE/Brasil): Novo projeto da SAVE Brasil  tem como um dos objetivos a conexão entre Serra do urubu e Murici.
Janaína Aguiar (IEF/MG): Projeto Corredores Ecológicos do estado de Minas Gerais e o projeto àreas prioritárias do estado contemplam ações de conexão.
Maria Alice Alves (UERJ): A ONG Saving Nature está recuperando áreas ao entorno do poço das antas, REBIO União e a REGUA 
Carolina Vanin (DEFAU/SIMA/SP): Projeto conexão da Mata Atlântica (SP, RJ e MG) financiado pelo BID.
</t>
  </si>
  <si>
    <t>Projeto Corredores Ecológicos;
Projeto conexão da Mata Atlântica</t>
  </si>
  <si>
    <t>Pedro Develey (SAVE/ Brasil)
Janaína Aguiar  (IEF/MG)
Maria Alice Alves (UERJ)
Carolina Vanin (DEFAU/SIMA/SP)</t>
  </si>
  <si>
    <t xml:space="preserve">Projetos de conexão em desenvolvimento </t>
  </si>
  <si>
    <t xml:space="preserve">não iniciada </t>
  </si>
  <si>
    <t xml:space="preserve">Não há uma lista disponível das instituições que trabalham com restauração </t>
  </si>
  <si>
    <t xml:space="preserve">Antonio Eduardo (ICMBio/CEMAVE) irá solicitar uma reunião do ICMBio com ABEMA para apresentar as áreas prioritárias </t>
  </si>
  <si>
    <r>
      <t xml:space="preserve">Benjamin Phalan (Parque das aves): estão sendo programadas buscas para a espécie </t>
    </r>
    <r>
      <rPr>
        <i/>
        <sz val="12"/>
        <color indexed="8"/>
        <rFont val="Calibri"/>
        <family val="2"/>
      </rPr>
      <t xml:space="preserve">Claravis geoffroyi.
</t>
    </r>
    <r>
      <rPr>
        <sz val="12"/>
        <color indexed="8"/>
        <rFont val="Calibri"/>
        <family val="2"/>
      </rPr>
      <t xml:space="preserve">Antonio Eduardo (ICMBio/CEMAVE): em setembro, uma expedição na Chapada Diamantina foi feita para encontar o </t>
    </r>
    <r>
      <rPr>
        <i/>
        <sz val="12"/>
        <color indexed="8"/>
        <rFont val="Calibri"/>
        <family val="2"/>
      </rPr>
      <t xml:space="preserve">Merulaxis stresemanni </t>
    </r>
    <r>
      <rPr>
        <sz val="12"/>
        <color indexed="8"/>
        <rFont val="Calibri"/>
        <family val="2"/>
      </rPr>
      <t xml:space="preserve">(entufado-baiano), mas a espécie não foi encontrada. 
Karlla Barbosa (SAVE Brasil): Foi feita uma modelagem para a espécie </t>
    </r>
    <r>
      <rPr>
        <i/>
        <sz val="12"/>
        <color indexed="8"/>
        <rFont val="Calibri"/>
        <family val="2"/>
      </rPr>
      <t>M. snowi</t>
    </r>
    <r>
      <rPr>
        <sz val="12"/>
        <color indexed="8"/>
        <rFont val="Calibri"/>
        <family val="2"/>
      </rPr>
      <t xml:space="preserve"> e uma expedição de busca ocorrerá em novembro de 2019. </t>
    </r>
  </si>
  <si>
    <t xml:space="preserve">Relatório </t>
  </si>
  <si>
    <t>Falta de recursos humanos e financeiros</t>
  </si>
  <si>
    <t>Antonio Eduardo (ICMBio/CEMAVE)
Benjamin Phalan (Parque das Aves)
Karlla Barbosa (SAVE Brasil)</t>
  </si>
  <si>
    <r>
      <t xml:space="preserve">Busca por populações dos seguintes táxons: </t>
    </r>
    <r>
      <rPr>
        <i/>
        <sz val="12"/>
        <rFont val="Calibri"/>
        <family val="2"/>
      </rPr>
      <t xml:space="preserve">Calyptura cristata, Claravis geoffroyi, Myrmotherula fluminensis, Pulsatrix perspicillata pulsatrix, Formicivora erythronotus,  Merulaxis stresemanni, Myrmotherula snowi, Glaucidium mooreorum. </t>
    </r>
  </si>
  <si>
    <t>Karlla Barbosa (SAVE Brasil)</t>
  </si>
  <si>
    <t>Apresentou as ações e entregou o documento (Carta de Brasília - Mata Atlântica em pé) em uma reunião dos Ministérios Públicos Estaduais e Federais em Brasília (04/12/2018)</t>
  </si>
  <si>
    <t xml:space="preserve">Carta de Brasília </t>
  </si>
  <si>
    <t>Alberto Fonseca (MPE-AL)</t>
  </si>
  <si>
    <t xml:space="preserve">Sugestão: Alberto Fonseca acompanhar a continuidade dessa ação </t>
  </si>
  <si>
    <r>
      <t xml:space="preserve">Pedro Develey: SAVE Brasil, UFAL, Parque das Aves e UFPB estão envolvidos nos estudos com </t>
    </r>
    <r>
      <rPr>
        <i/>
        <sz val="12"/>
        <rFont val="Calibri"/>
        <family val="2"/>
        <scheme val="minor"/>
      </rPr>
      <t>M. snowi</t>
    </r>
    <r>
      <rPr>
        <sz val="12"/>
        <rFont val="Calibri"/>
        <family val="2"/>
        <scheme val="minor"/>
      </rPr>
      <t xml:space="preserve"> (área de vida, uso de habitat, comportamento forrageio, reprodução)
Márcio Efe (UFAL): As espécies ameaçadas que ocorrem em Murici e Rebio Pedra Talhada estão sendo acompanhadas
Karlla Barbosa (SAVE Brasil): A SAVE está fazendo pesquisas com as espécies </t>
    </r>
    <r>
      <rPr>
        <i/>
        <sz val="12"/>
        <rFont val="Calibri"/>
        <family val="2"/>
      </rPr>
      <t xml:space="preserve">Ortalis remota, Formicivora paludicola </t>
    </r>
    <r>
      <rPr>
        <sz val="12"/>
        <rFont val="Calibri"/>
        <family val="2"/>
      </rPr>
      <t xml:space="preserve">e </t>
    </r>
    <r>
      <rPr>
        <i/>
        <sz val="12"/>
        <rFont val="Calibri"/>
        <family val="2"/>
      </rPr>
      <t xml:space="preserve">Aburria jacutinga
</t>
    </r>
    <r>
      <rPr>
        <sz val="12"/>
        <rFont val="Calibri"/>
        <family val="2"/>
      </rPr>
      <t>Maria Alice Alves (UERJ): está realizando pesquisas com o</t>
    </r>
    <r>
      <rPr>
        <i/>
        <sz val="12"/>
        <rFont val="Calibri"/>
        <family val="2"/>
      </rPr>
      <t xml:space="preserve"> Formicivora littoralis
</t>
    </r>
    <r>
      <rPr>
        <sz val="12"/>
        <rFont val="Calibri"/>
        <family val="2"/>
      </rPr>
      <t>Benjamin Phalan (parque ds aves): O projeto Harpia está fazendo pesquisa com a</t>
    </r>
    <r>
      <rPr>
        <i/>
        <sz val="12"/>
        <rFont val="Calibri"/>
        <family val="2"/>
      </rPr>
      <t xml:space="preserve"> Harpia harpyja e na Bahia o Sidnei Sampaio está fazendo um estudo com a espécie Pyriglena atra 
</t>
    </r>
    <r>
      <rPr>
        <sz val="12"/>
        <rFont val="Calibri"/>
        <family val="2"/>
      </rPr>
      <t>Marcos R. Bornschein (UNESP): está desenvolvendo pesquisa no projeto Bicudinho-do-brejo</t>
    </r>
  </si>
  <si>
    <t>Relatório anual da SAVE</t>
  </si>
  <si>
    <t>dificuldade em obter recursos para ampliar área de abrangência e o número de espécies contempladas</t>
  </si>
  <si>
    <t xml:space="preserve">Pedro Develey (SAVE Brasil);
 Maria Alice Alves (UERJ);
Benjamin Phalan (Parque das Aves);
Marcos R. Bornschein (UNESP);
 Márcio Efe (UFAL) </t>
  </si>
  <si>
    <t>O Fábio Costa (Polícia Federal) se disponibiliza a fazer cooperação com pesquisas com isótopos estáveis em espécies ameaçadas do PAN, para obter informações sobre nicho ecológico, ecologia trófica, geolocalização e migração.</t>
  </si>
  <si>
    <t>Realizar estudos ecológicos e epidemiológicos das espécies alvo deste PAN</t>
  </si>
  <si>
    <t xml:space="preserve">Relatório da SAVE, Cartilha </t>
  </si>
  <si>
    <t>Poucos resultados devido a dificuldades técnicas e limitação de recursos financeiros</t>
  </si>
  <si>
    <t>Karlla Barbosa (SAVE Brasil)
Sara Alves (INEMA/BA)</t>
  </si>
  <si>
    <t>Ampliar e/ou restaurar o habitat de espécies alvo do PAN.</t>
  </si>
  <si>
    <t xml:space="preserve">O Previncêndio (IEF) realiza atividades de educação ambiental junto a comunidade e capacitações de brigadistas (voluntários e contratados) para atuação em todo território mineiro </t>
  </si>
  <si>
    <t>Relatório das oficinas e o material de educação ambiental</t>
  </si>
  <si>
    <t>Falta de recursos humanos e financeiros
Descontinuidade da equipe de Brigadas de combate a incêndios
Existe a dificuldade de mudança da cultura quanto ao uso do fogo em atividades agrícolas</t>
  </si>
  <si>
    <t>Carmel (Parque da Aves): Existe a necessidade de usar as técnicas interdisciplinares já estabelecidas para trabalhar a questão do uso do fogo nas atividades agropecuárias</t>
  </si>
  <si>
    <r>
      <t xml:space="preserve">Apresentar às OEMAs as áreas prioritárias para ações de prevenção e combate a incêndios, visando a conservação das espécies: </t>
    </r>
    <r>
      <rPr>
        <i/>
        <sz val="12"/>
        <color indexed="8"/>
        <rFont val="Calibri"/>
        <family val="2"/>
      </rPr>
      <t>Myrmotherula snowi, Merulaxis stresemanni, Formicivora paludicola, Formicivora littoralis, Ortalis guttata remota, Cercomacra brasiliana, Jacamaralcyon tridactyla.</t>
    </r>
  </si>
  <si>
    <r>
      <t xml:space="preserve">Modelagem finalizada para </t>
    </r>
    <r>
      <rPr>
        <i/>
        <sz val="12"/>
        <color indexed="8"/>
        <rFont val="Calibri"/>
        <family val="2"/>
      </rPr>
      <t xml:space="preserve">Touit surdus, Touit melanonotus, Urubitinga coronata, Odontophorus capueira plumbeicollis, Myrmotherula snowi, Ortalis guttata remota  </t>
    </r>
    <r>
      <rPr>
        <sz val="12"/>
        <color indexed="8"/>
        <rFont val="Calibri"/>
        <family val="2"/>
      </rPr>
      <t xml:space="preserve">(Leptodon forbesi (Pereira et al 2019), </t>
    </r>
    <r>
      <rPr>
        <i/>
        <sz val="12"/>
        <color indexed="8"/>
        <rFont val="Calibri"/>
        <family val="2"/>
      </rPr>
      <t xml:space="preserve">Crax blumenbachii </t>
    </r>
    <r>
      <rPr>
        <sz val="12"/>
        <color indexed="8"/>
        <rFont val="Calibri"/>
        <family val="2"/>
      </rPr>
      <t xml:space="preserve">(Bonfim et al 2019)). Em andamento para </t>
    </r>
    <r>
      <rPr>
        <i/>
        <sz val="12"/>
        <color indexed="8"/>
        <rFont val="Calibri"/>
        <family val="2"/>
      </rPr>
      <t>Aburria jacutinga  e Buteogallus aequinoctialis.</t>
    </r>
  </si>
  <si>
    <t>Antonio Eduardo (ICMBio/CEMAVE), Alex Bovo (USP), Katia Ferraz (USP)</t>
  </si>
  <si>
    <r>
      <t xml:space="preserve">Avaliar a utilidade de se fazer a MDE para as seguintes espécies: </t>
    </r>
    <r>
      <rPr>
        <i/>
        <sz val="12"/>
        <color indexed="8"/>
        <rFont val="Calibri"/>
        <family val="2"/>
      </rPr>
      <t>Cercomacra brasiliana, Jacamaralcyon tridactyla.</t>
    </r>
  </si>
  <si>
    <r>
      <t xml:space="preserve">Realizar modelagem (MDE) para espécies do PAN, em destaque os seguintes táxons: </t>
    </r>
    <r>
      <rPr>
        <i/>
        <sz val="12"/>
        <color theme="1"/>
        <rFont val="Calibri"/>
        <family val="2"/>
        <scheme val="minor"/>
      </rPr>
      <t>Buteogallus aequinoctialis, Calyptura cristata, Claravis geoffroyi, Myrmotherula fluminensis, Pulsatrix perspicillata pulsatrix, Formicivora erythronotus, Merulaxis stresemanni, Myrmoderus ruficauda</t>
    </r>
  </si>
  <si>
    <t>Antonio Eduardo (ICMBio/CEMAVE): Utilizando dados da tese de Guilherme Destro (Tráfico de Animais Silvestres:
Da captura ao retorno à natureza) disponibilizamos um mapa contendo informações das áreas fontes de captura e rotas de tráfico de animais.
Fábio Costa (Polícia Federal): Artigo publicado apresentando a estatística de tráfico de aves.</t>
  </si>
  <si>
    <r>
      <t xml:space="preserve">Mapa e dados associados (http://www.icmbio.gov.br/portal/images/stories/docs-plano-de-acao/pan-aves-da-mata-atlantica/1%C2%BA_ciclo/produtos/2019-pan-aves-da-mata-atl%C3%A2ntica-rotas-do-tr%C3%A1fico-de-aves.pdf)
</t>
    </r>
    <r>
      <rPr>
        <sz val="12"/>
        <rFont val="Calibri"/>
        <family val="2"/>
        <scheme val="minor"/>
      </rPr>
      <t>artigo publicado: Costa et. al., 2019</t>
    </r>
  </si>
  <si>
    <t>Não conseguimos obter dados sobre a caça</t>
  </si>
  <si>
    <t>Antonio Eduardo (ICMBio/CEMAVE) vai verificar se no banco de dados do Destro 2018 se há a indicação das áreas-fonte das espécies  do PAN. Não existindo esse dado, será apresentada no mapa a distribuição das espécies.    
Para indicar as áreas de combate a caça, será utilizada informação disponível na literatura onde há registro desta atividade para as espécies alvo do PAN (Fábio Costa (PF) irá ajudar)</t>
  </si>
  <si>
    <t xml:space="preserve">não se tem conhecimento da realização das  FPIs no período </t>
  </si>
  <si>
    <t>dificuldade de articular com os responsáveis pelas FPIs</t>
  </si>
  <si>
    <t xml:space="preserve">Sara Alves (INEMA BA): O MPE da Bahia fez um acordo com a OLX para combater venda de animais silvestres na plataforma.
Márcio Efe (UFAL): O Marco Freitas está em campo realizando operações de fiscalização integrada na APA de Murici/AL. </t>
  </si>
  <si>
    <t xml:space="preserve">Karlla Barbosa (SAVE Brasil): A SAVE promove uma campanha "Deixem comigo" para receber, de maneira voluntária, aves silvestres provenientes do tráfico 
Maria Alice Alves (UERJ): desenvolve atividades educativas para alunos de escola de ensino médio e fundamental
Janaína Aguia (IEF/MG): Projeto O IEF desenvolve o projeto "Abra sua cabeça para os animais" e o projeto "Fauna das Gerais" voltados para a sensibilização das comunidades.
Paloma Bosso (parque das aves): atividade de educação ambiental abordando os problemas decorrentes do tráfico ; curso de capacitação "SOS fauna" para professores da região e o parque tem um "clubinho" que faz encontros mensais que incluem práticas educativas ligadas à Mata Atlântica e foram feitas práticas educativas relacionadas ao Mutum-de-alagoas </t>
  </si>
  <si>
    <t>relatórios de atividades</t>
  </si>
  <si>
    <t>Karlla Barbosa (SAVE Brasil); 
Paloma Bosso (Parque das Aves)
 Janaína Aguiar (IEF/MG)</t>
  </si>
  <si>
    <t xml:space="preserve">Grupo Criado. </t>
  </si>
  <si>
    <t>Atualizar a lista do grupo na medida que os contatos forem sendo incorporados</t>
  </si>
  <si>
    <t>Em 2019, foi feita a operação de fiscalização: Operação Especial Sporophila (municípios de Ubá, Tocantins, Visconde do Rio Branco, Guiricema, Astolfo Dutra, Piraúba e Divinésia), com foco no atendimento de fiscalização de plantéis de criadores amadoristas de passeriformes. Também foi feita ação de fiscalização de entrega voluntária nos municípios de Ubá, Visconde do Rio Branco, Astolfo Dutra e Tocantins.
Foi apreendida a seguinte espécie citada na Portaria nº 34/2017 - ICMBio, classificada como vulnerável, Pixoxó (Sporophila frontalis).</t>
  </si>
  <si>
    <t>Capacidade das instituições para fazer as ações de fiscalização é limitada</t>
  </si>
  <si>
    <t>não foi prioridade</t>
  </si>
  <si>
    <t xml:space="preserve">Janaína Aguiar (IEF/MG): Mapa para auxiliar a soltura (áreas de ocorrência natural de espécies da avifauna) no estado de Minas Gerais
</t>
  </si>
  <si>
    <t xml:space="preserve">A Species Survival Comission - SSC/IUCN no Brasil, juntamente com o CEMAVE irá organizar, para 2020, um simpósio sobre projetos de soltura para conservação de espécies ameaçadas, ministrado pelo Conservation Translocation Specialist Group da IUCN, no Brasil; com possibilidade de incluirmos alguma discussão sobre regulamentação do tema. </t>
  </si>
  <si>
    <r>
      <rPr>
        <i/>
        <sz val="12"/>
        <color indexed="8"/>
        <rFont val="Calibri"/>
        <family val="2"/>
      </rPr>
      <t>Workshop</t>
    </r>
    <r>
      <rPr>
        <sz val="12"/>
        <color indexed="8"/>
        <rFont val="Calibri"/>
        <family val="2"/>
      </rPr>
      <t xml:space="preserve"> realizado </t>
    </r>
  </si>
  <si>
    <t xml:space="preserve">Protocolo mínimo de soltura </t>
  </si>
  <si>
    <t>Sara  Alves (INEMA/BA) Está em andamento em escala piloto no Parque Estadual da Serra do Conduru, sul da Bahia, a elaboração do Plano de Ação para o manejo de espécies exóticas invasoras da flora bem como um sistema de alarme detecção precoce. O Plano já está sendo executado e já foi apresentado ao Conselho Gestor e as comunidades do entorno. Maria Alice: Dois alunos de IC retomando a parte de monitoramento de ninhos na Restinga da Massambaba (Praia Seca) para avaliar a composição e frequência dos predadores, custo estimado do projeto para dois anos de monitoramento foi de R$ 40.000,00.
Plano de Ação para o Controle de Gatos em Fernando de Noronha</t>
  </si>
  <si>
    <t>Plano de Ação e Manejo das espécies exóticas</t>
  </si>
  <si>
    <t xml:space="preserve">Estabelecer relação de  causa-efeito das espécies invasoras sobre os táxons </t>
  </si>
  <si>
    <t>Sara Maria Alves (INEMA/BA), Maria Alice (UERJ)</t>
  </si>
  <si>
    <t>Deverá ser apresentado evidências sobre o tipo e o grau de impacto sobre os táxons</t>
  </si>
  <si>
    <t>Sugestão Sara: Planos de Ação elaborados e diagnósticos das áreas com a lista das espécies exóticas invasoras</t>
  </si>
  <si>
    <t>Iniciar ações de manejo de exóticas invasoras</t>
  </si>
  <si>
    <r>
      <t xml:space="preserve">
Maria Alice Alves solicitou ao INEA as medidas de controle do gênero </t>
    </r>
    <r>
      <rPr>
        <i/>
        <sz val="12"/>
        <color indexed="8"/>
        <rFont val="Calibri"/>
        <family val="2"/>
      </rPr>
      <t>Callithrix sp</t>
    </r>
    <r>
      <rPr>
        <sz val="12"/>
        <color indexed="8"/>
        <rFont val="Calibri"/>
        <family val="2"/>
      </rPr>
      <t xml:space="preserve"> e o INEA respondeu que o programa de controle será realizado. Além disso, o processo de elaboração dos planos e programas setoriais do PECS junto as câmaras temáticas do conselho consultivo, incluso o de manejo de recursos naturais está se iniciando</t>
    </r>
  </si>
  <si>
    <t>mensagens eletrônicas oficiais, relatório</t>
  </si>
  <si>
    <t>Falta de articulação e o assunto não tem sido tratado como prioridade</t>
  </si>
  <si>
    <t xml:space="preserve">Depende da ação 5.1
Buscar apoio no caso do Formigueiro do Litoral  do CPB e de colaboradores do PAN 
Embora a ação esteja tratando de solicitar medidas de controle aos órgãos, é evidente que a implementação dos programas de controle das espécies exóticas invasoras não tem sido tratadas como uma prioridade dentro dos órgãos ambientais. 
Adicionalmente, o controle de espécies exóticas invasoras carismáticas se deparam com uma barreira social </t>
  </si>
  <si>
    <t xml:space="preserve">Luthiana Carbonell: Está em andamento ação piloto no Parque Estadual do Rio Vermelho, SC para controle de carnívoros domésticos, dentro do Programa Estadual de Controle de Espécies Exóticas. Além do controle de javalis no Parque Estadual Fritz Plaumann.
Carolina Vanin (DEFAU/SIMA/SP): Foi implementado o PROGRAMA ESTADUAL DE IDENTIFICAÇÃO E CONTROLE POPULACIONAL DE CÃES E GATOS NOS PARQUES ESTADUAIS, realizado pela Secretaria de Infraestrutura e Meio Ambiente através de seu Departamento de Fauna  e pela Fundação Florestal. O objetivo deste programa é promover o bem-estar da população e o relacionamento com o poder público através de campanhas de castração de cães e gatos (machos e fêmeas) advindos de munícipes que vivem em cidades do entorno das seguintes Unidades de Conservação: Parque Estadual Carlos Botelho, Parque Estadual da Ilha do Cardoso, Parque Estadual Intervales e Parque Estadual Turístico do Alto Ribeira, bem como suas Zonas de Amortecimento, as quais são áreas de ocorrência das espécies Tinamus solitarius e Aburria jacutinga, conforme documento anexo (referências entre parênteses são do primeiro registro publicado para a UC) . Muitos destes animais são mantidos de forma peri-domiciliar coabitando áreas dentro destas UCs. Até o presente momento foram castrados o total de 884 animais (entre cães a gatos), sendo 278 em Intervales, 239 em Carlos Botelho, + novas informações ainda não compiladas na apresentação encaminhada: 255 animais castrados e microchipados PETAR, e 25 animais castrados e 67 microchipados (muitos já foram castrados em campanhas anteriores) Ilha do Cardoso. </t>
  </si>
  <si>
    <t>o assunto se depara com uma barreira social 
Não é uma prioridade dentro dos órgãos</t>
  </si>
  <si>
    <t>Luthiana Carbonell (FATMA/SC), Carolina Vanin (DEFAU/SIMA/SP)</t>
  </si>
  <si>
    <t xml:space="preserve">Pedro Develey: SAVE Brasil está implementando um projeto posse responsável de cachorros em São Francisco Xavier (site jacutinga).
Há outras áreas de ocorrência destas espécies em UCs no Estado de São Paulo as quais não são contempladas por quaisquer programas de controle de cães e gatos , são elas:
Estação Ecológica de Bananal 
Estação Ecológica da Juréia-Itatins 
Estação Ecológica de Xitué 
Parque Estadual Alberto Löfgren 
Parque Estadual Campina do Encantado 
Parque Estadual de Campos do Jordão 
Parque Estadual da Cantareira 
Parque Estadual de Ilhabela 
Parque Estadual do Jurupará 
Parque Estadual do Morro do Diabo
Parque Estadual Nascentes do Paranapanema 
Parque Estadual Restinga de Bertioga
Parque Estadual do Rio Turvo
Parque Estadual da Serra do Mar </t>
  </si>
  <si>
    <t>2 artigos foram publicados nos anos anteriores. Esses resultados devem ser considerados nas indicações de ações de restauração de habitat</t>
  </si>
  <si>
    <r>
      <t xml:space="preserve">Artigos científicos publicados: 
VALE et al.,2018 -  Planning protected areas network that
are relevant today and under future
climate change is possible: the case of
Atlantic Forest endemic birds
SOUZA et al., </t>
    </r>
    <r>
      <rPr>
        <sz val="12"/>
        <color indexed="10"/>
        <rFont val="Calibri"/>
        <family val="2"/>
      </rPr>
      <t xml:space="preserve">COLOCAR O NOME DO ARTIGO </t>
    </r>
  </si>
  <si>
    <r>
      <t xml:space="preserve">Pedro Develey: SAVE Brasil e Parque das Aves promoveram workshop em agosto de 2019 para discutir ações de manejo para M. snowi. 
Paloma Bosso (Parque das Aves): Estão sendo planejados 2 workshops para o 1º semestre de 2020, 1 para os galliformes e outro para as formicivoras. 
Para o 2º semestre de 2020, está sendo planejado um workshop com o objetivo de identificar dentre as demais espécies do PAN quais necessitam de programa </t>
    </r>
    <r>
      <rPr>
        <i/>
        <sz val="12"/>
        <color indexed="8"/>
        <rFont val="Calibri"/>
        <family val="2"/>
      </rPr>
      <t xml:space="preserve">ex situ. </t>
    </r>
  </si>
  <si>
    <r>
      <t xml:space="preserve">relatório do workshop da </t>
    </r>
    <r>
      <rPr>
        <i/>
        <sz val="12"/>
        <color indexed="8"/>
        <rFont val="Calibri"/>
        <family val="2"/>
      </rPr>
      <t>M. snowi</t>
    </r>
  </si>
  <si>
    <t>Pedro Develey (SAVE/ Brasil)
Paloma Bosso (Parque das Aves)</t>
  </si>
  <si>
    <t xml:space="preserve">Identificar, de acordo com metodologia da IUCN (OPA), se as espécies do PAN necessitam de manejo integrado. </t>
  </si>
  <si>
    <t xml:space="preserve">Relatório da SAVE </t>
  </si>
  <si>
    <t>Pedro Develey (SAVE/ Brasil)
Antonio Eduardo (ICMBio/CEMAVE)
Benjamin Phalan (Parque das Aves)</t>
  </si>
  <si>
    <t xml:space="preserve">Não iniciada. </t>
  </si>
  <si>
    <t>Ação não foi considerada como prioridade, em função de outras demandas.</t>
  </si>
  <si>
    <r>
      <t xml:space="preserve">Carolina Vanin (DEFAU/SIMA/SP): Foi extraída e disponibilizada um lista de empreendimentos de fauna silvestre do Estado de São Paulo que possuem Autorização de Uso e Manejo (AM) para a manutenção de algumas espécies listadas no PAN.
</t>
    </r>
    <r>
      <rPr>
        <sz val="12"/>
        <color indexed="10"/>
        <rFont val="Calibri"/>
        <family val="2"/>
      </rPr>
      <t xml:space="preserve">Sara mandou por e-mail 
</t>
    </r>
    <r>
      <rPr>
        <sz val="12"/>
        <rFont val="Calibri"/>
        <family val="2"/>
      </rPr>
      <t>Paloma Bosso (Parque das Aves) atualizou a lista de CETAS, mas não tem acesso aos plantéis.</t>
    </r>
  </si>
  <si>
    <t xml:space="preserve">lista de espécimes e instituições do estado de São Paulo </t>
  </si>
  <si>
    <t xml:space="preserve">dificuldade de obter informações dos empreendimentos de fauna </t>
  </si>
  <si>
    <t xml:space="preserve">Carolina Vanin (DEFAU/SIMA/SP)
Paloma Bosso (Parque das Aves) </t>
  </si>
  <si>
    <t>Ação não iniciada, pois depende da ação 7.5.</t>
  </si>
  <si>
    <t>Ação depende da ação 7.5.</t>
  </si>
  <si>
    <t>Eduardo irá solicitar uma reunião do ICMBio com ABEMA para tratar desta ação e outros assuntos do PAN</t>
  </si>
  <si>
    <t>Articular com os OEMAs para que espécimes das espécies do PAN encontrados em situação irregular ou  apreendidas sejam destinadas às instituições listadas na ação 7.5</t>
  </si>
  <si>
    <t>Paloma Bosso (Parque das Aves), Fernanda Vaz (AZAB), Karlla Barbosa (SAVE Brasil)</t>
  </si>
  <si>
    <t>Nenhuma campanha foi realizada no período</t>
  </si>
  <si>
    <t xml:space="preserve">Janaína Aguiar (IEF/MG): 4 RPPNs (colocar os decretos e os shapefiles)
Sara Maria Alves (INEMA/BA) Alves: 5 RPPNs criadas em Maraú, Piraí do Norte, Piraí do Norte e Ituberá e Jaguaripe (portarias nº 15711, 05/03/2018; nº 16351, 19/06/2018; nº 16352, 19/06/2018; nº 16823, 04/09/2018 e nº 16824, 04/09/2018)
</t>
  </si>
  <si>
    <t xml:space="preserve">https://savebr-site.s3.amazonaws.com/guia_aves_da_mata_atlantica_do_nordeste.pdf  Aplicativos, Cartilhas, Palestras e Atividades Práticas em escolas de ensino médio e fundamental </t>
  </si>
  <si>
    <t xml:space="preserve">Relatórios das operações </t>
  </si>
  <si>
    <r>
      <t xml:space="preserve">Decreto, portaria, </t>
    </r>
    <r>
      <rPr>
        <i/>
        <sz val="12"/>
        <color theme="1"/>
        <rFont val="Calibri"/>
        <family val="2"/>
        <scheme val="minor"/>
      </rPr>
      <t>shapefile</t>
    </r>
  </si>
  <si>
    <r>
      <t xml:space="preserve">A SAVE encontrou 113 indivíduos de </t>
    </r>
    <r>
      <rPr>
        <i/>
        <sz val="12"/>
        <color indexed="8"/>
        <rFont val="Calibri"/>
        <family val="2"/>
      </rPr>
      <t xml:space="preserve">Ortalis remota </t>
    </r>
    <r>
      <rPr>
        <sz val="12"/>
        <color indexed="8"/>
        <rFont val="Calibri"/>
        <family val="2"/>
      </rPr>
      <t xml:space="preserve">nas cidades de Nova Granada, Barretos, Guapiaçu, São José do Rio Preto. </t>
    </r>
  </si>
  <si>
    <r>
      <t xml:space="preserve">Karlla Barbosa (SAVE Brasil): Projeto de restauração dentro e fora da RPPN Pedra Danta em desenvolvimento 
</t>
    </r>
    <r>
      <rPr>
        <sz val="12"/>
        <color indexed="10"/>
        <rFont val="Calibri"/>
        <family val="2"/>
      </rPr>
      <t xml:space="preserve">Sara Alves (INEMA - BA): O Estado da Bahia fez a restauração de 8 ha APA Marimbus/Iraquara (Utinga) e de  5 ha no quilombo de Dandá (Camaçari/BA), além disso fez uma cartilha para reflorestamento em pequenas propriedades rurais. 
</t>
    </r>
    <r>
      <rPr>
        <sz val="12"/>
        <rFont val="Calibri"/>
        <family val="2"/>
      </rPr>
      <t>Janaína (IEF/MG): Cartilha "Restauração florestal da bacia do Rio Doce: lições aprendidas"
A Karlla vai pegar informações sobre  restauração do SOS Mata Atlântica</t>
    </r>
  </si>
  <si>
    <r>
      <t xml:space="preserve">Alex Bovo: Modelagem  em andamento para Aburria jacutinga, Ortalis guttata remota (MDE finalizada) e Buteogallus aequinoctialis. Antonio Eduardo (ICMBo/CEMAVE): tem um aluno PIBIC irá fazer a modelgem para Tangara fastuosa.
Roberta Boss (SPVS): Foi observado em Guaraqueçaba um casal de </t>
    </r>
    <r>
      <rPr>
        <i/>
        <sz val="12"/>
        <color indexed="8"/>
        <rFont val="Calibri"/>
        <family val="2"/>
      </rPr>
      <t>Buteogallus aequinoctialis</t>
    </r>
    <r>
      <rPr>
        <sz val="12"/>
        <color indexed="8"/>
        <rFont val="Calibri"/>
        <family val="2"/>
      </rPr>
      <t xml:space="preserve"> copulando</t>
    </r>
  </si>
  <si>
    <t xml:space="preserve">Realizar operações de fiscalização integradas para combate ao desmatamento no Centro de Endemismo Pernambuco, Mata Atlântica do Leste de Minas, Sul e Litoral Norte da Bahia, Região Serrana do Espírito Santo, Vale do Paraíba, Costa Verde e Restinga de Massambaba no Rio de Janeiro. </t>
  </si>
  <si>
    <r>
      <t>Realizar campanhas para sensibilização da sociedade em relação ao consumo de produtos florestais certificados associados aos táxons alvo do PAN, com ênfase no palmito juçara (</t>
    </r>
    <r>
      <rPr>
        <i/>
        <sz val="12"/>
        <color indexed="8"/>
        <rFont val="Calibri"/>
        <family val="2"/>
      </rPr>
      <t>Euterpe edulis</t>
    </r>
    <r>
      <rPr>
        <sz val="12"/>
        <color indexed="8"/>
        <rFont val="Calibri"/>
        <family val="2"/>
      </rPr>
      <t>)</t>
    </r>
  </si>
  <si>
    <r>
      <t xml:space="preserve">Obter dados demográficos dos táxons: </t>
    </r>
    <r>
      <rPr>
        <i/>
        <sz val="12"/>
        <color theme="1"/>
        <rFont val="Calibri"/>
        <family val="2"/>
        <scheme val="minor"/>
      </rPr>
      <t xml:space="preserve">Neomorphus geoffroyi dulcis, Neomorphus geoffroyi geoffroyi,  Nyctibius leucopterus, Ortalis  guttata remota, Sporophila maximiliani,  Morphnus guianensis, Strix huhula albomarginata, Buteogallus aequinoctialis, Harpia  harpyja, Micrastur mintoni, Crax blumenbachii, Formicivora erythronotus, </t>
    </r>
    <r>
      <rPr>
        <i/>
        <sz val="12"/>
        <color indexed="8"/>
        <rFont val="Calibri"/>
        <family val="2"/>
      </rPr>
      <t>Myrmotherula snowi</t>
    </r>
    <r>
      <rPr>
        <sz val="12"/>
        <color theme="1"/>
        <rFont val="Calibri"/>
        <family val="2"/>
        <scheme val="minor"/>
      </rPr>
      <t>.</t>
    </r>
  </si>
  <si>
    <t xml:space="preserve">Estudos realizados </t>
  </si>
  <si>
    <t>Marc Petroff (Pró Corujas), Willian Menq (Aves de Rapina), Eduardo Chiarani, Luciano Lima (Instituto Butantan), Henrique Rajão (PUC/RJ), Helder Araujo (UFPB), Caio Graco Machado (UEFS), Simone Tenório (IPÊ), Janaina Aguiar (IEF/MG), Carolina Vanin (DEFau/SIMA-SP), Alberto Fonseca (MPE/AL), AMANE.</t>
  </si>
  <si>
    <t>Willian Menq (Aves de Rapina), Eduardo Vasconcelos, Eduardo Chiarani, Henrique Rajão (PUC/RJ), Marc Petroff (Pró Corujas), Carolina Vanin (DEFau/SIMA-SP), Pedro Develey (SAVE Brasil), Helder Araujo (UFPB), Caio Graco Machado (UEFS), Fernando Pinto (IPMA/AL), COA, SBO,  AMANE.</t>
  </si>
  <si>
    <t>Fernando Pinto (IPMA/AL), Willian Menq (Aves de Rapina), Henrique Rajão (PUC/RJ), Helder Araujo (UFPB), Caio Graco Machado (UEFS), Marc Petroff (Pró Corujas), Carolina Vanin (DEFau/SIMA-SP), Pedro Develey (SAVE Brasil).</t>
  </si>
  <si>
    <t>João Rafael Marins, Fernando Tiosso, Vanessa Moraes Nunes, Fábio Costa (PF), Marc Petroff (Pró Corujas), Eduardo Vasconcelos, Luthiana Carbonell (FATMA/SC), Luciana Pereira Carneiro, Carolina Vanin (DEFau/SIMA-SP), IBAMA, OEMAs.</t>
  </si>
  <si>
    <t>Carolina Vanin (DEFau/SIMA-SP), OEMAs, Policias ambientais, João Leite (PRF), Fábio Costa (PF) e IBAMA</t>
  </si>
  <si>
    <t xml:space="preserve">O ICMBio enviará um ofício aos CETAS com uma lista contendo imagens das espécies do PAN.
Os levantamentos devem contemplar os empreendimentos de fauna.
Carolina Vanin (DEFAU/SIMA/SP): Os dados foram obtidos a partir de relatórios gerenciais (nome do relatório: CONSULTA FAUNA MANEJADA) do sistema Integrado de Gestão de Fauna do Estado de São Paulo - GEFAU. Há diferentes categoria de empreendimentos de fauna relacionadas no documento, as quais possuem diferentes finalidades de manutenção de fauna silvestre ex situ. A Regulamentação vigente que define as atividades de cada categoria é a Resolução CONAMA 489/2018. Para a compreensão destas informações é importante ressaltar que há empreendimentos em fase de recadastramento no sistema GEFAU. Então estes estão com pendências administrativas e não foram contemplados neste listagem. O documento esta divido em abas por espécie. Em cada aba há informações do empreendimento que esta autorizado, número da autorização, município, endereço e telefone para contato.
Ressalto que apesar desses empreendimentos possuírem AM para determinada espécie, o órgão ambiental deve ser consultado perante sua regularidade tanto administrativa quanto estrutural.
Na primeira aba do arquivo, listei espécies que não são contempladas em nenhuma AM emitidas até hoje pelo sistema GEFAU no Estado de São Paulo. Sugiro que essa informação seja solicitada também a outras OEMAS, para futuros planos de ação de reprodução e/ou manutenção ex situ. </t>
  </si>
  <si>
    <r>
      <t xml:space="preserve">Avaliar dados demográficos dos táxons: </t>
    </r>
    <r>
      <rPr>
        <i/>
        <sz val="12"/>
        <rFont val="Calibri"/>
        <family val="2"/>
      </rPr>
      <t>Neomorphus geoffroyi dulcis, Neomorphus geoffroyi geoffroyi,  Nyctibius leucopterus, Ortalis  guttata remota, Sporophila maximiliani,  Morphnus guianensis, Strix huhula albomarginata, Buteogallus aequinoctialis, Harpia  harpyja, Micrastur mintoni, Crax blumenbachii, Formicivora erythronotus</t>
    </r>
    <r>
      <rPr>
        <sz val="12"/>
        <rFont val="Calibri"/>
        <family val="2"/>
      </rPr>
      <t>.</t>
    </r>
  </si>
  <si>
    <t>Busca por populações dos seguintes táxons: Calyptura cristata, Claravis geoffroyi, Myrmotherula fluminensis, Pulsatrix perspicillata pulsatrix, Formicivora erythronotus .</t>
  </si>
  <si>
    <r>
      <t>Avaliar dados demográficos dos táxons:</t>
    </r>
    <r>
      <rPr>
        <i/>
        <sz val="12"/>
        <color indexed="8"/>
        <rFont val="Calibri"/>
        <family val="2"/>
      </rPr>
      <t xml:space="preserve"> Neomorphus geoffroyi dulcis, Neomorphus geoffroyi geoffroyi,  Nyctibius leucopterus, Ortalis  guttata remota, Sporophila maximiliani,  Morphnus guianensis, Strix huhula albomarginata, Buteogallus aequinoctialis, Harpia  harpyja, Micrastur mintoni, Crax blumenbachii, Formicivora erythronotus</t>
    </r>
    <r>
      <rPr>
        <sz val="12"/>
        <color theme="1"/>
        <rFont val="Calibri"/>
        <family val="2"/>
        <scheme val="minor"/>
      </rPr>
      <t>.</t>
    </r>
  </si>
  <si>
    <t>Elaborar e divulgar uma lista de instituições aptas a receber espécimes apreendidos de táxons do PAN Aves da Mata Atlântica.</t>
  </si>
  <si>
    <t>Implantar programas de erradicação de cães e gatos ferais e errantes, em especial nas áreas de ocorrência das espécies ameaçadas, particularmente terrícolas, tais como: Pauxi Mitu, Crax blumenbachii, Aburria jacutinga, Tinamus solitarius, Odontophorus capueira plumbecoides</t>
  </si>
  <si>
    <t>Implementar projetos de manejo para revigoramento e/ou reintrodução das espécies alvos deste PAN, em especial: Myrmotherula snowi, Formicivora paludicola, Formicivora acutirostris, F. erythronotus, F. litorallis, Pauxi mitu, Crax blumembachii, Aburria jacutinga, Odontophorus capueira plumbeicollis, Ortalis remota.</t>
  </si>
  <si>
    <t>Antonio Emanuel (CEMAVE/ICMBio)</t>
  </si>
  <si>
    <t xml:space="preserve">Luciano Lima (Insituto Butantan), Marcio Efe (UFAL), Henrique Rajão (UERJ), OEMAs, SBO. </t>
  </si>
  <si>
    <t>INEA, Maria Alice Alves (UERJ), Instituto Biomas</t>
  </si>
  <si>
    <t>Fernando Pinto  (IPMA), Lauro Paiva; Carolina Vanin (DEFau/SIMA-SP)</t>
  </si>
  <si>
    <t>Pedro Develey (SAVE Brasil), Caio Graco Machado (UEFS)</t>
  </si>
  <si>
    <r>
      <t xml:space="preserve">Coronel Ascaneo </t>
    </r>
    <r>
      <rPr>
        <i/>
        <sz val="12"/>
        <color rgb="FF000000"/>
        <rFont val="Calibri"/>
        <family val="2"/>
      </rPr>
      <t>(Pauxi mitu</t>
    </r>
    <r>
      <rPr>
        <sz val="12"/>
        <color rgb="FF000000"/>
        <rFont val="Calibri"/>
        <family val="2"/>
      </rPr>
      <t>); Lauro Paiva (</t>
    </r>
    <r>
      <rPr>
        <i/>
        <sz val="12"/>
        <color rgb="FF000000"/>
        <rFont val="Calibri"/>
        <family val="2"/>
      </rPr>
      <t>Crax blumenbachii</t>
    </r>
    <r>
      <rPr>
        <sz val="12"/>
        <color rgb="FF000000"/>
        <rFont val="Calibri"/>
        <family val="2"/>
      </rPr>
      <t>)</t>
    </r>
  </si>
  <si>
    <t>Washington de Oliveira (INEA)</t>
  </si>
  <si>
    <t>Luana Bianquini, Paulo Scheid (IEF), Pedro Develey (SAVE Brasil), Barbara Moraes (SEMAS/PE), Sara Alves (INEMA/BA), Helder Araújo (UFPB), Marc Petroff (Pró-corujas), Willian Menq (Aves de Rapina), Henrique Rajão (UERJ), Confederação Brasileira de proprietários de RPPNs.</t>
  </si>
  <si>
    <t>Caio Graco Machado (UEFS), Fernando Pinto (IPMA/AL), Eduardo Vasconcelos (CPRH/PE), PRF.</t>
  </si>
  <si>
    <t>Marc Petroff (Pró-corujas), Willian Menq (Aves de Rapina), Eduardo Chiarani (PUC/RS), Luciano Lima (Insituto Butantan), Henrique Rajão (UERJ), Helder Araújo (UFPB), Caio Graco Machado (UEFS), Simone Tenório (IPÊ), Janaina Aguiar (IEF/MG), Barbara Lins (CPRH/PE), Carolina Lorieri (SMA/SP), Alberto Fonseca (MPE/AL) , AMANE.</t>
  </si>
  <si>
    <t>Carolina Vanin (DEFAU/SIMA/SP), Janaina, Marianna</t>
  </si>
  <si>
    <t>Fernando Pinto (IPMA/AL), Willian Menq (Aves de Rapina), Luciano Lima (Insituto Butantan), Henrique Rajão (UERJ), Simone Tenório (IPÊ), Marc Petroff (Pró-corujas), Carolina Vanin (DEFAU/SIMA/SP).</t>
  </si>
  <si>
    <t>Fernando Pinto (IPMA/AL), Willian Menq (Aves de Rapina), Henrique Rajão (UERJ), Helder Araújo (UFPB), Caio Graco Machado (UEFS), Marc Petroff (Pró-corujas), Carolina Vanin (DEFAU/SIMA/SP), Pedro Develey (SAVE Brasil).</t>
  </si>
  <si>
    <t>Emanuel, Yara Barros,  João Leite, Fábio (PF), Elenise,  Carolina Vanin (DEFAU/SIMA/SP)</t>
  </si>
  <si>
    <t>Carolina Vanin (DEFAU/SIMA/SP), Janaina</t>
  </si>
  <si>
    <t xml:space="preserve">Carolina Vanin (DEFAU/SIMA/SP), Willian Menq (Aves de Rapina), Vanessa Kanaan (Espaço Silvestre), Marc Petroff (Pró-corujas), Helder Araújo (UFPB). </t>
  </si>
  <si>
    <t>Fernando Pinto (IPMA/AL), Willian Menq (Aves de Rapina), Eduardo Chiarani (PUC/RS), Luciano Lima (Insituto Butantan), Henrique Rajão (UERJ), Helder Araújo (UFPB), Caio Graco Machado (UEFS), Simone Tenório (IPÊ), Janaina Aguiar (IEF/MG), Barbara Lins (CPRH), Marc Petroff (Pró-corujas).</t>
  </si>
  <si>
    <t>Fernando Pinto (IPMA/AL), Willian Menq (Aves de Rapina), Eduardo Chiarani (PUC/RS), Luciano Lima (Insituto Butantan), Henrique Rajão (UERJ), Helder Araújo (UFPB), Caio Graco Machado (UEFS), Simone Tenório (IPÊ), Janaina Aguiar (IEF/MG), Barbara Lins (CPRH), Marc Petroff (Pró-corujas), Fernando Tiosso.</t>
  </si>
  <si>
    <t>Willian Menq (Aves de Rapina), Luthiana Carbonell (FATMA/SC), Pedro Develey (SAVE Brasil), Eduardo Chiarani (PUC/RS).</t>
  </si>
  <si>
    <t>Willian Menq (Aves de Rapina), Eduardo Chiarani (PUC/RS), Luciano Lima (Insituto Butantan), Henrique Rajão (UERJ), Helder Araújo (UFPB), Caio Graco Graco, Barbara Lins (CPRH), Marc Petroff (Pró-corujas), Alberto Fonseca (MPE/AL) , Juliana Costa Chaves,  AMANE.</t>
  </si>
  <si>
    <t>Eduardo Chiarani (PUC/RS), Luciano Lima (Insituto Butantan), Henrique Rajão (UERJ), Helder Araújo (UFPB), Juliana Costa Chaves, Barbara Lins (CPRH).</t>
  </si>
  <si>
    <t>Marc Petroff (Pró-corujas), Helder Araújo (UFPB), Henrique Rajão (UERJ), Marcio Efe, Fábio Costa (Polícia Federal), Luciano Lima (Insituto Butantan), Eduardo Chiarani (PUC/RS), Marcelo Sena Mendes Pereira.</t>
  </si>
  <si>
    <t>Willian Menq (Aves de Rapina), Eduardo Chiarani (PUC/RS), Luciano Lima (Insituto Butantan), Henrique Rajão (UERJ), Helder Araújo (UFPB), Caio Graco Machado (UEFS), Marc Petroff (Pró-corujas).</t>
  </si>
  <si>
    <t>Luthiana Carbonell (FATMA/SC), Washington de Oliveira (INEA), Carolina Vanin (DEFau/SIMA-SP), Barbara Lins (CPRH), AMANE.</t>
  </si>
  <si>
    <t>Washington de Oliveira (INEA), André Freitas, Helena Bergallo, Helder Araújo (UFPB), Barbara Lins (CPRH), Eduardo Chiarani (PUC/RS), OEMAs.</t>
  </si>
  <si>
    <t>Luciano Lima (Insituto Butantan), Henrique Rajão (UERJ), Helder Araújo (UFPB), Caio Graco Machado (UEFS), Willian Menq (Aves de Rapina), Washington de Oliveira (INEA), Marc Petroff (Pró-corujas), Eduardo Chiarani (PUC/RS).</t>
  </si>
  <si>
    <t>Vanessa Kanaan (Espaço Silvestre), Marc Petroff (Pró-corujas), Willian Menq (Aves de Rapina), Helder Araújo (UFPB), Washington de Oliveira (INEA).</t>
  </si>
  <si>
    <t>Maria Alice Alves (UERJ), Bruna Fernandes (UFRJ), Mariana Vale (UFRJ), Flávia Chaves (UERJ), Henrique Rajão (UERJ), Marcos Bornschein (UNESP)</t>
  </si>
  <si>
    <t>Maria Alice Alves (UERJ), Sávio F. Bruno (UFF), Danielle Paludo (CEMAVE/ICMBio), CPB/ICMBio, RESEX Arraial do Cabo/ICMBio, Pissinatti (CPRJ), Ministério Publico Estadual, Ministério Publico Federal, Maria Lucia Lorini (UNIRIO), Marcia Tavares (PECS/INEA), Denise Monnerat (UFRRJ), André Cavalcanti (PECS/INEA)</t>
  </si>
  <si>
    <t>Andrea Yuri Takitani (INEA), Candice Baldoni (Instituto Floravida),  SBO, CNPq, CAPES, FUNBIO, FNMA, Fundação Boticário, Agencias de fomento estaduais.</t>
  </si>
  <si>
    <t>Candice Baldoni (Instituto Floravida), Marc Petroff (Pró-corujas), OEMAs, SZB, IBAMA.</t>
  </si>
  <si>
    <t>Candice Baldoni (Instituto Floravida), Marc Petroff (Pró-corujas), OEMAs, ICMBio.</t>
  </si>
  <si>
    <t>João Marins (INEA), Fernando Tiosso, Vanessa Moraes Nunes, Marcelo Almeida, Marc Petroff (Pró-corujas), Eduardo Vasconcelos, Luthiana Carbonell (FATMA/SC), Luciana Pereira Carneiro, Carolina Vanin (DEFAU/SIMA/SP), IBAMA, OEMAs.</t>
  </si>
  <si>
    <t>João Marins (INEA), Vanessa Moraes Nunes, Luthiana Carbonell (FATMA/SC), Carolina Vanin (DEFAU/SIMA/SP), Marc Petroff (Pró-corujas), João Marins (INEA), Candice Baldoni (Instituto Floravida), SBO, SZB, OEMAs, ONGs, CETAS, PRF, PF, IBAMA, Polícia Militar e Ambiental, empresas de consultoria.</t>
  </si>
  <si>
    <t>Todo GAT, Marcão, Flávia G.Chaves, Maurício Vecchi, Denise M. Nogueira</t>
  </si>
  <si>
    <t>Elaborar e executar programas de controle de espécies exóticas invasoras da fauna e flora, em especial Callithrix spp., javali, casuarina, braquiárias, nas localidades em que as espécies do PAN estão sendo afetadas.</t>
  </si>
  <si>
    <t>Implantar programas de controle de cães e gatos ferais e errantes, em especial nas áreas de ocorrência das espécies ameaçadas, particularmente terrícolas, tais como: Pauxi Mitu, Crax blumenbachii, Aburria jacutinga, Tinamus solitarius, Odontophorus capueira plumbecoides.</t>
  </si>
  <si>
    <t>Redução do impactos promovido pela presença de espécies invasoras</t>
  </si>
  <si>
    <t>Maria Alice S. Alves (UERJ), Sávio Bruno (UFF), Danielle Paludo (CEMAVE/ICMBio), CPB/ICMBio, RESEX Arraial do Cabo/ICMBio, Pissinatti (CPRJ), Ministério Publico Estadual, Ministério Publico Federal, Maria Lucia Lorini (UNIRIO), Marcia Tavares (PECS/INEA), Denise Monnerat (UFRRJ), André Cavalcanti (PECS/INEA)</t>
  </si>
  <si>
    <t>Ação não monitorada</t>
  </si>
  <si>
    <r>
      <t>Promover operações de fiscalização e combate à extração de palmito-juçara (</t>
    </r>
    <r>
      <rPr>
        <i/>
        <sz val="12"/>
        <color rgb="FF000000"/>
        <rFont val="Calibri"/>
        <family val="2"/>
      </rPr>
      <t>Euterpe edulis</t>
    </r>
    <r>
      <rPr>
        <sz val="12"/>
        <color rgb="FF000000"/>
        <rFont val="Calibri"/>
        <family val="2"/>
      </rPr>
      <t>), em toda Mata Atlântica das regiões Sul e Sudeste.</t>
    </r>
  </si>
  <si>
    <t>Kátia Ferraz (USP);  Alex Bovo (USP); Roberta Boss (SPVS)</t>
  </si>
  <si>
    <t>Realizar levantamento de espécimes das espécies do PAN que estão atualmente em cativeiro e disponibilizar o levantamento para programas de conservação indicados pelo PAN</t>
  </si>
  <si>
    <r>
      <t xml:space="preserve">proposta inicial de 2 workshops iniciais </t>
    </r>
    <r>
      <rPr>
        <sz val="12"/>
        <color indexed="8"/>
        <rFont val="Bahnschrift SemiBold"/>
        <family val="2"/>
      </rPr>
      <t xml:space="preserve">para os </t>
    </r>
    <r>
      <rPr>
        <b/>
        <sz val="12"/>
        <color indexed="8"/>
        <rFont val="Calibri"/>
        <family val="2"/>
      </rPr>
      <t>galliformes</t>
    </r>
    <r>
      <rPr>
        <sz val="12"/>
        <color indexed="8"/>
        <rFont val="Calibri"/>
        <family val="2"/>
      </rPr>
      <t xml:space="preserve"> (</t>
    </r>
    <r>
      <rPr>
        <i/>
        <sz val="12"/>
        <color indexed="8"/>
        <rFont val="Calibri"/>
        <family val="2"/>
      </rPr>
      <t>Crax blumembachii,</t>
    </r>
    <r>
      <rPr>
        <sz val="12"/>
        <color indexed="8"/>
        <rFont val="Calibri"/>
        <family val="2"/>
      </rPr>
      <t xml:space="preserve"> </t>
    </r>
    <r>
      <rPr>
        <i/>
        <sz val="12"/>
        <color indexed="8"/>
        <rFont val="Calibri"/>
        <family val="2"/>
      </rPr>
      <t xml:space="preserve">Aburria jacutinga, Odontophorus capueira plumbeicollis, Ortalis remota, Penelope superciliaris alagoensis, Tinamus solitarius) e os </t>
    </r>
    <r>
      <rPr>
        <b/>
        <sz val="12"/>
        <color indexed="8"/>
        <rFont val="Calibri"/>
        <family val="2"/>
      </rPr>
      <t>formicivoras</t>
    </r>
    <r>
      <rPr>
        <i/>
        <sz val="12"/>
        <color indexed="8"/>
        <rFont val="Calibri"/>
        <family val="2"/>
      </rPr>
      <t xml:space="preserve"> (Formicivora paludicola, Formicivora acutirostris, F. erythronotus, F. litorallis)</t>
    </r>
  </si>
  <si>
    <t>Realizar levantamento de espécimes das espécies do PAN que estão atualmente em empreendimentos de fauna, bem como as instituições aptas a recebê-las.</t>
  </si>
  <si>
    <t>A ação foi excluída, pois o Willian Menq (Aves de Rapina) mencionou que os registros atuais da espécie encontram-se em UCs. Será feita a Modelagem de distribuição da espécie (MDE) para orientar a busca de novas populações e a partir desse resultado será indicada, se necessário, a elaboração de ações para a espécie.
Atualmente, O Alex Bovo e a Kátia Ferraz estão fazendo a MDE para esta espécie.</t>
  </si>
  <si>
    <t>O grupo entendeu que as campanhas são muito amplas e já existem, independe do PAN. Na ação de educação ambiental será abordado os incêndios como ameaça à conservação das espécies.</t>
  </si>
  <si>
    <t>Hermes Filho (IEMA/ES)</t>
  </si>
  <si>
    <t>Willian Menq (Aves de Rapina), Eduardo Vasconcelos, Eduardo Chiarani (PUC/RS), Henrique Rajão (UERJ), Marc Petroff (Pró-corujas), Carolina Vanin (DEFau/SIMA-SP), Pedro Develey (SAVE Brasil), Helder Araújo (UFPB), Caio Graco Machado (UEFS), Fernando Pinto (IPMA/AL), COA, SBO,  AMANE.</t>
  </si>
  <si>
    <t>Marc Petroff (Pró Corujas), Willian Menq (Aves de Rapina), Eduardo Chiarani, Luciano M. Lima (Instituto Butantan), Henrique Rajão (PUC/RJ), Helder Araujo (UFPB), Caio Graco Machado (UEFS), Simone Tenório (IPÊ), Janaina Aguiar (IEF/MG), Carolina Vanin (DEFau/SIMA-SP), Alberto Fonseca (MPE/AL), AMANE.</t>
  </si>
  <si>
    <t>Fernando Pinto (IPMA/AL), Willian Menq (Aves de Rapina), Luciano M. Lima (Instituto Butantan), Henrique Rajão (PUIC/RJ), Simone Tenório (IPÊ), Marc Petroff (Pró Corujas), Carolina Vanin (DEFau/SIMA-SP)</t>
  </si>
  <si>
    <t>João Rafael Marins, Fernando Tiosso, Vanessa Moraes Nunes,  Fábio Costa (PF), Marc Petroff (Pró Corujas), Eduardo Vasconcelos, Luthiana Carbonell (FATMA/SC), Luciana Pereira Carneiro, Carolina Vanin (DEFau/SIMA-SP), IBAMA, OEMAs.</t>
  </si>
  <si>
    <t>Candice Filipak Mansano Baldoni, Marc Petroff (Pró Corujas), OEMAs, ICMBio, Carolina Vanin (DEFau/SIMA-SP).</t>
  </si>
  <si>
    <t>Luthiana Carbonell (FATMA/SC), Washington de Oliveira (INEA/RJ), Carolina Vanin (DEFau/SIMA-SP), AMANE.</t>
  </si>
  <si>
    <t>Carolina Vanin (DEFau/SIMA-SP), Willian Menq (Aves de Rapina), Vanessa Kanaan (Instituto Espaço Silvestre) , Marc Petroff (Pró Corujas), Helder Araujo (UFPB), Luciano Lima (Instituto Butantan)</t>
  </si>
  <si>
    <t>CEMAVE,  Carolina Vanin (DEFau/SIMA-SP), OEMAs, IBAMA</t>
  </si>
  <si>
    <t xml:space="preserve">Janaína Aguiar (IEF/MG) - foi aprovado no estado de Minas Gerais o uso de 5% dos recursos de compensação ambiental para pesquisas científicas, que pode contribuir para a implementação das ações deste PAN. 
Carolina Vanin (DEFau/SIMA/SP) - O estado de São Paulo implementou o programa Ninho que permite a utilização de recursos advindas de multas administrativas para serem executados projetos de proteção e manejo de fauna. 
Alberto Fonseca (MPE-AL)- Na usina Utinga Leão (Alagoas) está sendo implantada a base de pesquisa para Aves da Mata Atlântica com recurso de TAC (laboratórios, alojamentos e veículos)  </t>
  </si>
  <si>
    <t>Utilizando protocolos já existentes (p.e. do Estado de São Paulo)</t>
  </si>
  <si>
    <t xml:space="preserve">Sara Maria Alves (INEMA/BA): No Litoral Norte da Bahia foi criada a RPPN Limoeiro, Nº 14785, 11/09/2017, com 474,8304. Estão em tramitação com vistoria agendada para o mês de dezembro mais 40 processos de RPPN que deverão ser reconhecidos no ano de 2019; 
RPPN (Sul da Bahia):
     - RPPN Preguiça-de-coleira: Portaria 15.711 de 05/03/2018 (Município de Maraú com 7 ha) 
     - RPPN Mutum-de-bico-vermelho: Portaria 16.531 de 19/06/2018 (Município de Piraí do Norte com 96 ha)
     - RPPN Macuquinho-baiano: Portaria 16.352 de 19/06/2018 (Município de Piraí do Norte e Ituberá com 77 ha)
     - RPPN Reserva yogo: Portaria 16.823 de 04/09/2018 (Município Jaguarife com 17 ha)
     - RPPN Reserva Jacuruna: Portaria 16.824 de 04/09/2018 (Município Jaguarife com 13 ha)
Fernando Pinto (IPMA): criação de 5 mil ha de RPPN no Centro de Endemismo Pernambuco em Alagoas. 
Pedro Develey (SAVE Brasil): de 2017 - o processo de aquisição de RPPNs está em andamento (incorporação de 74 ha na serra de Urubu); RPPN Águia Branca  (1200 ha) foi criada na região serrana do Espirito Santo;
Roberta Boss (SPVS): A RPPN Papagaios de Altitude foi criada. </t>
  </si>
  <si>
    <r>
      <t>Projeto Jacutinga - SAVE Brasil (13 animais foram destinados para o programa de soltura, sendo que 10 aves foram soltas na natureza). 
Inicio do programa para</t>
    </r>
    <r>
      <rPr>
        <i/>
        <sz val="12"/>
        <color theme="1"/>
        <rFont val="Calibri"/>
        <family val="2"/>
        <scheme val="minor"/>
      </rPr>
      <t xml:space="preserve"> M. snowi</t>
    </r>
    <r>
      <rPr>
        <sz val="12"/>
        <color theme="1"/>
        <rFont val="Calibri"/>
        <family val="2"/>
        <scheme val="minor"/>
      </rPr>
      <t xml:space="preserve"> com espécies substitutas. 
O projeto para a captura e criação de Thamnophilidae já foi submetido ao SISBIO. 
Antonio Eduardo (ICMBio/CEMAVE): foram reintroduzidos 3 casais de </t>
    </r>
    <r>
      <rPr>
        <i/>
        <sz val="12"/>
        <color theme="1"/>
        <rFont val="Calibri"/>
        <family val="2"/>
        <scheme val="minor"/>
      </rPr>
      <t>Pauxi mitu</t>
    </r>
    <r>
      <rPr>
        <sz val="12"/>
        <color theme="1"/>
        <rFont val="Calibri"/>
        <family val="2"/>
        <scheme val="minor"/>
      </rPr>
      <t xml:space="preserve"> na mata do Cedro/AL em setembro de 2019.</t>
    </r>
  </si>
  <si>
    <r>
      <t xml:space="preserve">Implantar programas de controle de cães e gatos ferais e errantes, em especial nas áreas de ocorrência de </t>
    </r>
    <r>
      <rPr>
        <i/>
        <sz val="11"/>
        <color theme="1"/>
        <rFont val="Calibri"/>
        <family val="2"/>
        <scheme val="minor"/>
      </rPr>
      <t>Pauxi mitu, Crax blumenbachii, Aburria jacutinga, Tinamus solitarius e Odontophorus capueira plumbeicollis</t>
    </r>
    <r>
      <rPr>
        <sz val="11"/>
        <color theme="1"/>
        <rFont val="Calibri"/>
        <family val="2"/>
        <scheme val="minor"/>
      </rPr>
      <t>.</t>
    </r>
  </si>
  <si>
    <r>
      <t xml:space="preserve">Entre os dias 12 e 16 de fevereiro de 2020 foi realizada a oficina de avaliação de ações </t>
    </r>
    <r>
      <rPr>
        <i/>
        <sz val="7.7"/>
        <color theme="1"/>
        <rFont val="Calibri"/>
        <family val="2"/>
      </rPr>
      <t>ex situ</t>
    </r>
    <r>
      <rPr>
        <sz val="11"/>
        <color theme="1"/>
        <rFont val="Calibri"/>
        <family val="2"/>
        <scheme val="minor"/>
      </rPr>
      <t xml:space="preserve"> e planejamento integrado de conservação para Galliformes e Tinamiformes. Como resultado dessa oficina foi indicado que para o Odontophorus capueira plumbeicollis é necessário essa ação.</t>
    </r>
  </si>
  <si>
    <r>
      <t xml:space="preserve">Obter dados demográficos dos táxons: </t>
    </r>
    <r>
      <rPr>
        <i/>
        <sz val="11"/>
        <color theme="1"/>
        <rFont val="Calibri"/>
        <family val="2"/>
        <scheme val="minor"/>
      </rPr>
      <t xml:space="preserve">Neomorphus geoffroyi dulcis, Neomorphus geoffroyi geoffroyi, Nyctibius leucopterus, Ortalis  guttata remota, Sporophila maximiliani, Morphnus guianensis, Strix huhula albomarginata, Buteogallus aequinoctialis, Harpia  harpyja, Micrastur mintoni, Crax blumenbachii, Formicivora erythronotus, Myrmotherula snowi, Aburria jacutinga, Odontophorus capueira plumbeicollis, Penelope superciliaris alagoensis, Crypturellus strigulosus, Tinamus solitarius pernambusensis. </t>
    </r>
  </si>
  <si>
    <r>
      <t xml:space="preserve">Entre os dias 12 e 16 de fevereiro de 2020 foi realizada a oficina de avaliação de ações ex situ e planejamento integrado de conservação para Galliformes e Tinamiformes. Como resultado dessa oficina foi indicado que para os táxons: </t>
    </r>
    <r>
      <rPr>
        <i/>
        <sz val="11"/>
        <color theme="1"/>
        <rFont val="Calibri"/>
        <family val="2"/>
        <scheme val="minor"/>
      </rPr>
      <t>Aburria jacutinga, Odontophorus capueira plumbeicollis, Penelope superciliaris alagoensis, Crypturellus strigulosus, Tinamus solitarius pernambusensis</t>
    </r>
    <r>
      <rPr>
        <sz val="11"/>
        <color theme="1"/>
        <rFont val="Calibri"/>
        <family val="2"/>
        <scheme val="minor"/>
      </rPr>
      <t>, é também necessária essa ação.</t>
    </r>
  </si>
  <si>
    <t>SITUAÇÃO ATUAL DAS AÇÕES - 3ª MONITORIA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</si>
</sst>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6]mmmm\-yy;@"/>
    <numFmt numFmtId="165" formatCode="mm/yy"/>
    <numFmt numFmtId="166" formatCode="&quot;R$&quot;\ #,##0.00;[Red]&quot;R$&quot;\ #,##0.00"/>
    <numFmt numFmtId="167" formatCode="mmmm/yyyy"/>
    <numFmt numFmtId="168" formatCode="#,##0.00;[Red]#,##0.00"/>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sz val="12"/>
      <color theme="1"/>
      <name val="Calibri"/>
      <family val="2"/>
      <scheme val="minor"/>
    </font>
    <font>
      <sz val="14"/>
      <name val="Calibri"/>
      <family val="2"/>
      <scheme val="minor"/>
    </font>
    <font>
      <b/>
      <sz val="12"/>
      <color theme="1"/>
      <name val="Calibri"/>
      <family val="2"/>
      <scheme val="minor"/>
    </font>
    <font>
      <b/>
      <sz val="12"/>
      <name val="Calibri"/>
      <family val="2"/>
      <scheme val="minor"/>
    </font>
    <font>
      <b/>
      <sz val="14"/>
      <color theme="0"/>
      <name val="Calibri"/>
      <family val="2"/>
      <scheme val="minor"/>
    </font>
    <font>
      <b/>
      <sz val="12"/>
      <color theme="0"/>
      <name val="Calibri"/>
      <family val="2"/>
      <scheme val="minor"/>
    </font>
    <font>
      <b/>
      <sz val="16"/>
      <name val="Calibri"/>
      <family val="2"/>
      <scheme val="minor"/>
    </font>
    <font>
      <sz val="11"/>
      <color rgb="FFFF0000"/>
      <name val="Calibri"/>
      <family val="2"/>
      <scheme val="minor"/>
    </font>
    <font>
      <b/>
      <sz val="11"/>
      <color rgb="FFFF0000"/>
      <name val="Calibri"/>
      <family val="2"/>
      <scheme val="minor"/>
    </font>
    <font>
      <sz val="12"/>
      <color theme="0"/>
      <name val="Calibri"/>
      <family val="2"/>
      <scheme val="minor"/>
    </font>
    <font>
      <sz val="12"/>
      <name val="Calibri"/>
      <family val="2"/>
      <scheme val="minor"/>
    </font>
    <font>
      <sz val="11"/>
      <name val="Calibri"/>
      <family val="2"/>
      <scheme val="minor"/>
    </font>
    <font>
      <b/>
      <sz val="16"/>
      <color theme="0"/>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sz val="12"/>
      <name val="Calibri"/>
      <family val="2"/>
    </font>
    <font>
      <i/>
      <sz val="12"/>
      <color indexed="8"/>
      <name val="Calibri"/>
      <family val="2"/>
    </font>
    <font>
      <sz val="12"/>
      <color indexed="8"/>
      <name val="Calibri"/>
      <family val="2"/>
    </font>
    <font>
      <sz val="12"/>
      <color rgb="FF000000"/>
      <name val="Calibri"/>
      <family val="2"/>
    </font>
    <font>
      <sz val="11"/>
      <color theme="1"/>
      <name val="Calibri"/>
      <family val="2"/>
    </font>
    <font>
      <i/>
      <sz val="12"/>
      <color rgb="FF000000"/>
      <name val="Calibri"/>
      <family val="2"/>
    </font>
    <font>
      <sz val="12"/>
      <color theme="1"/>
      <name val="Calibri"/>
      <family val="2"/>
    </font>
    <font>
      <sz val="12"/>
      <color rgb="FF000000"/>
      <name val="Calibri"/>
      <family val="2"/>
      <scheme val="minor"/>
    </font>
    <font>
      <sz val="12"/>
      <color indexed="10"/>
      <name val="Calibri"/>
      <family val="2"/>
    </font>
    <font>
      <b/>
      <sz val="12"/>
      <color indexed="8"/>
      <name val="Calibri"/>
      <family val="2"/>
    </font>
    <font>
      <i/>
      <sz val="12"/>
      <name val="Calibri"/>
      <family val="2"/>
    </font>
    <font>
      <strike/>
      <sz val="12"/>
      <name val="Calibri"/>
      <family val="2"/>
    </font>
    <font>
      <strike/>
      <sz val="12"/>
      <color theme="1"/>
      <name val="Calibri"/>
      <family val="2"/>
      <scheme val="minor"/>
    </font>
    <font>
      <strike/>
      <sz val="12"/>
      <color theme="1"/>
      <name val="Calibri"/>
      <family val="2"/>
    </font>
    <font>
      <u/>
      <sz val="11"/>
      <color theme="10"/>
      <name val="Calibri"/>
      <family val="2"/>
      <scheme val="minor"/>
    </font>
    <font>
      <b/>
      <sz val="12"/>
      <color rgb="FFFF0000"/>
      <name val="Calibri"/>
      <family val="2"/>
      <scheme val="minor"/>
    </font>
    <font>
      <i/>
      <sz val="12"/>
      <color theme="1"/>
      <name val="Calibri"/>
      <family val="2"/>
      <scheme val="minor"/>
    </font>
    <font>
      <b/>
      <sz val="12"/>
      <color rgb="FFFF0000"/>
      <name val="Calibri"/>
      <family val="2"/>
    </font>
    <font>
      <i/>
      <sz val="12"/>
      <name val="Calibri"/>
      <family val="2"/>
      <scheme val="minor"/>
    </font>
    <font>
      <u/>
      <sz val="12"/>
      <color theme="10"/>
      <name val="Calibri"/>
      <family val="2"/>
      <scheme val="minor"/>
    </font>
    <font>
      <sz val="12"/>
      <color indexed="8"/>
      <name val="Bahnschrift SemiBold"/>
      <family val="2"/>
    </font>
    <font>
      <i/>
      <sz val="7.7"/>
      <color theme="1"/>
      <name val="Calibri"/>
      <family val="2"/>
    </font>
    <font>
      <i/>
      <sz val="11"/>
      <color theme="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15407"/>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99CC"/>
        <bgColor indexed="64"/>
      </patternFill>
    </fill>
    <fill>
      <patternFill patternType="solid">
        <fgColor rgb="FF00B050"/>
        <bgColor indexed="64"/>
      </patternFill>
    </fill>
    <fill>
      <patternFill patternType="solid">
        <fgColor rgb="FF7030A0"/>
        <bgColor indexed="64"/>
      </patternFill>
    </fill>
    <fill>
      <patternFill patternType="solid">
        <fgColor rgb="FF006600"/>
        <bgColor indexed="64"/>
      </patternFill>
    </fill>
    <fill>
      <patternFill patternType="solid">
        <fgColor rgb="FFFFFFFF"/>
        <bgColor rgb="FFFFFFFF"/>
      </patternFill>
    </fill>
  </fills>
  <borders count="6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36" fillId="0" borderId="0" applyNumberFormat="0" applyFill="0" applyBorder="0" applyAlignment="0" applyProtection="0"/>
  </cellStyleXfs>
  <cellXfs count="487">
    <xf numFmtId="0" fontId="0" fillId="0" borderId="0" xfId="0"/>
    <xf numFmtId="0" fontId="0" fillId="4" borderId="0" xfId="0" applyFill="1"/>
    <xf numFmtId="0" fontId="0" fillId="0" borderId="0" xfId="0" applyAlignment="1">
      <alignment vertical="center"/>
    </xf>
    <xf numFmtId="0" fontId="13" fillId="0" borderId="0" xfId="0" applyFont="1" applyBorder="1" applyAlignment="1">
      <alignment horizontal="center" wrapText="1"/>
    </xf>
    <xf numFmtId="9" fontId="6" fillId="0" borderId="0" xfId="1" applyFont="1" applyBorder="1" applyAlignment="1">
      <alignment horizontal="center"/>
    </xf>
    <xf numFmtId="9" fontId="0" fillId="0" borderId="0" xfId="0" applyNumberFormat="1" applyBorder="1" applyAlignment="1">
      <alignment horizontal="center"/>
    </xf>
    <xf numFmtId="0" fontId="0" fillId="0" borderId="0" xfId="0" applyBorder="1"/>
    <xf numFmtId="0" fontId="2" fillId="0" borderId="0" xfId="0" applyFont="1" applyFill="1" applyBorder="1" applyAlignment="1">
      <alignment horizontal="center" vertical="center"/>
    </xf>
    <xf numFmtId="0" fontId="2" fillId="17" borderId="19" xfId="0" applyFont="1" applyFill="1" applyBorder="1" applyAlignment="1">
      <alignment horizontal="center" vertical="center" wrapText="1"/>
    </xf>
    <xf numFmtId="0" fontId="2" fillId="17" borderId="19" xfId="0" applyFont="1" applyFill="1" applyBorder="1" applyAlignment="1">
      <alignment horizontal="center" vertical="center"/>
    </xf>
    <xf numFmtId="0" fontId="2" fillId="17" borderId="20" xfId="0" applyFont="1" applyFill="1" applyBorder="1" applyAlignment="1">
      <alignment horizontal="center" vertical="center"/>
    </xf>
    <xf numFmtId="0" fontId="13" fillId="0" borderId="0" xfId="0" applyFont="1" applyBorder="1" applyAlignment="1"/>
    <xf numFmtId="0" fontId="0" fillId="19" borderId="0" xfId="0" applyFill="1"/>
    <xf numFmtId="0" fontId="0" fillId="0" borderId="0" xfId="0" applyFill="1"/>
    <xf numFmtId="0" fontId="0" fillId="0" borderId="0" xfId="0" applyFill="1" applyAlignment="1">
      <alignment wrapText="1"/>
    </xf>
    <xf numFmtId="0" fontId="0" fillId="0" borderId="0" xfId="0" applyFill="1" applyAlignment="1">
      <alignment vertical="center"/>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4" fillId="0" borderId="0" xfId="0" applyFont="1" applyFill="1"/>
    <xf numFmtId="0" fontId="4" fillId="19" borderId="0" xfId="0" applyFont="1" applyFill="1"/>
    <xf numFmtId="0" fontId="0" fillId="0" borderId="0" xfId="0" applyFill="1" applyBorder="1"/>
    <xf numFmtId="0" fontId="15" fillId="0" borderId="0" xfId="0" applyFont="1" applyFill="1" applyAlignment="1">
      <alignment horizontal="left" vertical="center"/>
    </xf>
    <xf numFmtId="0" fontId="0" fillId="19" borderId="0" xfId="0" applyFill="1" applyBorder="1"/>
    <xf numFmtId="0" fontId="0" fillId="19" borderId="0" xfId="0" applyFill="1" applyAlignment="1">
      <alignment vertical="center"/>
    </xf>
    <xf numFmtId="0" fontId="0" fillId="13" borderId="9" xfId="0" applyFill="1" applyBorder="1"/>
    <xf numFmtId="0" fontId="0" fillId="3" borderId="9" xfId="0" applyFill="1" applyBorder="1"/>
    <xf numFmtId="0" fontId="0" fillId="7" borderId="9" xfId="0" applyFill="1" applyBorder="1"/>
    <xf numFmtId="0" fontId="0" fillId="18" borderId="9" xfId="0" applyFill="1" applyBorder="1"/>
    <xf numFmtId="0" fontId="0" fillId="8" borderId="9" xfId="0" applyFill="1" applyBorder="1"/>
    <xf numFmtId="0" fontId="0" fillId="9" borderId="9" xfId="0" applyFill="1" applyBorder="1"/>
    <xf numFmtId="0" fontId="0" fillId="10" borderId="10" xfId="0" applyFill="1" applyBorder="1"/>
    <xf numFmtId="0" fontId="2" fillId="17" borderId="18" xfId="0" applyFont="1" applyFill="1" applyBorder="1" applyAlignment="1">
      <alignment horizontal="center" vertical="center"/>
    </xf>
    <xf numFmtId="9" fontId="16" fillId="0" borderId="17" xfId="1" applyFont="1" applyBorder="1" applyAlignment="1">
      <alignment horizontal="center" vertical="center"/>
    </xf>
    <xf numFmtId="0" fontId="16" fillId="0" borderId="2" xfId="0" applyFont="1" applyBorder="1" applyAlignment="1">
      <alignment horizontal="center" vertical="center"/>
    </xf>
    <xf numFmtId="9" fontId="16" fillId="0" borderId="12" xfId="1" applyFont="1" applyBorder="1" applyAlignment="1">
      <alignment horizontal="center" vertical="center"/>
    </xf>
    <xf numFmtId="9" fontId="16" fillId="0" borderId="21" xfId="1" applyFont="1" applyBorder="1" applyAlignment="1">
      <alignment horizontal="center" vertical="center"/>
    </xf>
    <xf numFmtId="0" fontId="17" fillId="0" borderId="19" xfId="0" applyFont="1" applyBorder="1" applyAlignment="1">
      <alignment horizontal="center" vertical="center"/>
    </xf>
    <xf numFmtId="9" fontId="17" fillId="0" borderId="20" xfId="0" applyNumberFormat="1" applyFont="1" applyBorder="1" applyAlignment="1">
      <alignment horizontal="center" vertical="center"/>
    </xf>
    <xf numFmtId="0" fontId="2" fillId="15" borderId="8" xfId="0" applyFont="1" applyFill="1" applyBorder="1" applyAlignment="1">
      <alignment horizontal="center" vertical="center" wrapText="1"/>
    </xf>
    <xf numFmtId="0" fontId="0" fillId="2" borderId="6" xfId="0" applyFont="1" applyFill="1" applyBorder="1" applyAlignment="1">
      <alignment horizontal="center"/>
    </xf>
    <xf numFmtId="0" fontId="0" fillId="2" borderId="24" xfId="0" applyFont="1" applyFill="1" applyBorder="1" applyAlignment="1">
      <alignment horizontal="center"/>
    </xf>
    <xf numFmtId="0" fontId="0" fillId="2" borderId="2" xfId="0" applyFont="1" applyFill="1" applyBorder="1" applyAlignment="1">
      <alignment horizontal="center"/>
    </xf>
    <xf numFmtId="0" fontId="0" fillId="2" borderId="12" xfId="0" applyFont="1" applyFill="1" applyBorder="1" applyAlignment="1">
      <alignment horizontal="center"/>
    </xf>
    <xf numFmtId="0" fontId="0" fillId="7" borderId="11" xfId="0" applyFont="1" applyFill="1" applyBorder="1" applyAlignment="1">
      <alignment horizontal="left" vertical="center"/>
    </xf>
    <xf numFmtId="0" fontId="4" fillId="18" borderId="11" xfId="0" applyFont="1" applyFill="1" applyBorder="1" applyAlignment="1">
      <alignment horizontal="left" vertical="center"/>
    </xf>
    <xf numFmtId="0" fontId="0" fillId="10" borderId="11" xfId="0" applyFont="1" applyFill="1" applyBorder="1" applyAlignment="1">
      <alignment horizontal="left" vertical="center"/>
    </xf>
    <xf numFmtId="0" fontId="4" fillId="15" borderId="18" xfId="0" applyFont="1" applyFill="1" applyBorder="1" applyAlignment="1">
      <alignment horizontal="left" vertical="center" wrapText="1"/>
    </xf>
    <xf numFmtId="0" fontId="0" fillId="0" borderId="0" xfId="0" applyFill="1" applyBorder="1" applyAlignment="1">
      <alignment vertical="center"/>
    </xf>
    <xf numFmtId="0" fontId="6" fillId="0" borderId="0" xfId="0" applyFont="1" applyFill="1" applyBorder="1" applyAlignment="1">
      <alignment vertical="center"/>
    </xf>
    <xf numFmtId="0" fontId="6" fillId="0" borderId="23"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Alignment="1">
      <alignment vertical="center"/>
    </xf>
    <xf numFmtId="0" fontId="0" fillId="0" borderId="2" xfId="0" applyFill="1" applyBorder="1" applyAlignment="1">
      <alignment horizontal="center" vertical="center"/>
    </xf>
    <xf numFmtId="0" fontId="8" fillId="0" borderId="0" xfId="0" applyFont="1" applyFill="1" applyBorder="1" applyAlignment="1">
      <alignment horizontal="center" vertical="center"/>
    </xf>
    <xf numFmtId="0" fontId="19" fillId="0" borderId="29"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0" xfId="0" applyFont="1" applyFill="1" applyBorder="1" applyAlignment="1">
      <alignment horizontal="left" vertical="center"/>
    </xf>
    <xf numFmtId="0" fontId="0" fillId="6" borderId="2" xfId="0" applyFill="1" applyBorder="1" applyAlignment="1">
      <alignment horizontal="center" vertical="center"/>
    </xf>
    <xf numFmtId="0" fontId="0" fillId="6" borderId="14" xfId="0" applyFill="1" applyBorder="1" applyAlignment="1">
      <alignment horizontal="center" vertical="center"/>
    </xf>
    <xf numFmtId="0" fontId="10" fillId="19" borderId="0" xfId="0" applyFont="1" applyFill="1" applyBorder="1" applyAlignment="1">
      <alignment horizontal="right" vertical="center"/>
    </xf>
    <xf numFmtId="0" fontId="21" fillId="16"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22" xfId="0" applyFont="1" applyFill="1" applyBorder="1" applyAlignment="1">
      <alignment horizontal="center" vertical="center"/>
    </xf>
    <xf numFmtId="0" fontId="0" fillId="19" borderId="0" xfId="0" applyFill="1" applyAlignment="1">
      <alignment vertical="center" wrapText="1"/>
    </xf>
    <xf numFmtId="0" fontId="5" fillId="0" borderId="1" xfId="0" applyFont="1" applyFill="1" applyBorder="1" applyAlignment="1">
      <alignment horizontal="left" vertical="center"/>
    </xf>
    <xf numFmtId="0" fontId="0" fillId="0" borderId="1" xfId="0" applyFill="1" applyBorder="1" applyAlignment="1">
      <alignment vertical="center"/>
    </xf>
    <xf numFmtId="0" fontId="0" fillId="0" borderId="0" xfId="0" applyFill="1" applyAlignment="1">
      <alignment vertical="center" wrapText="1"/>
    </xf>
    <xf numFmtId="0" fontId="4" fillId="0" borderId="0" xfId="0" applyFont="1" applyFill="1" applyAlignment="1">
      <alignment vertical="center"/>
    </xf>
    <xf numFmtId="0" fontId="0" fillId="0" borderId="4" xfId="0" applyFill="1" applyBorder="1" applyAlignment="1">
      <alignment vertical="center"/>
    </xf>
    <xf numFmtId="0" fontId="0" fillId="0" borderId="4" xfId="0" applyFill="1" applyBorder="1" applyAlignment="1" applyProtection="1">
      <alignment vertical="center"/>
      <protection locked="0"/>
    </xf>
    <xf numFmtId="0" fontId="6" fillId="0" borderId="4" xfId="0" applyFont="1" applyFill="1" applyBorder="1" applyAlignment="1">
      <alignment horizontal="center" vertical="center"/>
    </xf>
    <xf numFmtId="0" fontId="0" fillId="0" borderId="2" xfId="0"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vertical="center" wrapText="1"/>
    </xf>
    <xf numFmtId="0" fontId="0" fillId="2" borderId="4" xfId="0" applyFont="1" applyFill="1" applyBorder="1" applyAlignment="1">
      <alignment horizontal="center"/>
    </xf>
    <xf numFmtId="0" fontId="0" fillId="2" borderId="17" xfId="0" applyFont="1" applyFill="1" applyBorder="1" applyAlignment="1">
      <alignment horizontal="center"/>
    </xf>
    <xf numFmtId="0" fontId="3" fillId="0" borderId="7" xfId="0" applyFont="1" applyFill="1" applyBorder="1" applyAlignment="1">
      <alignment horizontal="center" vertical="center"/>
    </xf>
    <xf numFmtId="0" fontId="19" fillId="16" borderId="8" xfId="0" applyFont="1" applyFill="1" applyBorder="1" applyAlignment="1">
      <alignment vertical="center"/>
    </xf>
    <xf numFmtId="0" fontId="19" fillId="16" borderId="9" xfId="0" applyFont="1" applyFill="1" applyBorder="1" applyAlignment="1">
      <alignment vertical="center"/>
    </xf>
    <xf numFmtId="0" fontId="19" fillId="16" borderId="10" xfId="0" applyFont="1" applyFill="1" applyBorder="1" applyAlignment="1">
      <alignment vertical="center"/>
    </xf>
    <xf numFmtId="0" fontId="19" fillId="16" borderId="28" xfId="0" applyFont="1" applyFill="1" applyBorder="1" applyAlignment="1">
      <alignment vertical="center"/>
    </xf>
    <xf numFmtId="0" fontId="0" fillId="0" borderId="28" xfId="0" applyFill="1" applyBorder="1" applyAlignment="1">
      <alignment vertical="center"/>
    </xf>
    <xf numFmtId="0" fontId="4" fillId="13" borderId="41" xfId="0" applyFont="1" applyFill="1" applyBorder="1" applyAlignment="1">
      <alignment horizontal="left" vertical="center"/>
    </xf>
    <xf numFmtId="0" fontId="4" fillId="13" borderId="42" xfId="0" applyFont="1" applyFill="1" applyBorder="1" applyAlignment="1">
      <alignment horizontal="left" vertical="center"/>
    </xf>
    <xf numFmtId="0" fontId="0" fillId="2" borderId="25" xfId="0" applyFont="1" applyFill="1" applyBorder="1" applyAlignment="1">
      <alignment horizontal="center"/>
    </xf>
    <xf numFmtId="0" fontId="0" fillId="2" borderId="26" xfId="0" applyFont="1" applyFill="1" applyBorder="1" applyAlignment="1">
      <alignment horizontal="center"/>
    </xf>
    <xf numFmtId="0" fontId="2" fillId="15" borderId="7" xfId="0" applyFont="1" applyFill="1" applyBorder="1" applyAlignment="1">
      <alignment horizontal="center" vertical="center" wrapText="1"/>
    </xf>
    <xf numFmtId="0" fontId="4" fillId="13" borderId="43" xfId="0" applyFont="1" applyFill="1" applyBorder="1" applyAlignment="1">
      <alignment horizontal="left" vertical="center"/>
    </xf>
    <xf numFmtId="0" fontId="0" fillId="3" borderId="44" xfId="0" applyFill="1" applyBorder="1" applyAlignment="1">
      <alignment horizontal="left" vertical="center"/>
    </xf>
    <xf numFmtId="0" fontId="0" fillId="7" borderId="44" xfId="0" applyFill="1" applyBorder="1" applyAlignment="1">
      <alignment horizontal="left" vertical="center"/>
    </xf>
    <xf numFmtId="0" fontId="0" fillId="8" borderId="44" xfId="0" applyFill="1" applyBorder="1" applyAlignment="1">
      <alignment horizontal="left" vertical="center"/>
    </xf>
    <xf numFmtId="0" fontId="0" fillId="9" borderId="44" xfId="0" applyFill="1" applyBorder="1" applyAlignment="1">
      <alignment horizontal="left" vertical="center"/>
    </xf>
    <xf numFmtId="0" fontId="0" fillId="10" borderId="44" xfId="0" applyFill="1" applyBorder="1" applyAlignment="1">
      <alignment horizontal="left" vertical="center"/>
    </xf>
    <xf numFmtId="0" fontId="0" fillId="16" borderId="45" xfId="0" applyFill="1" applyBorder="1" applyAlignment="1">
      <alignment horizontal="left" vertical="center"/>
    </xf>
    <xf numFmtId="0" fontId="16" fillId="0" borderId="6" xfId="0" applyFont="1" applyBorder="1" applyAlignment="1">
      <alignment horizontal="center" vertical="center"/>
    </xf>
    <xf numFmtId="0" fontId="16" fillId="0" borderId="24" xfId="0" applyFont="1" applyBorder="1" applyAlignment="1">
      <alignment horizontal="center" vertical="center"/>
    </xf>
    <xf numFmtId="0" fontId="16" fillId="0" borderId="46" xfId="0" applyFont="1" applyBorder="1" applyAlignment="1">
      <alignment horizontal="center" vertical="center"/>
    </xf>
    <xf numFmtId="0" fontId="16" fillId="0" borderId="36" xfId="0" applyFont="1" applyBorder="1" applyAlignment="1">
      <alignment horizontal="center" vertical="center"/>
    </xf>
    <xf numFmtId="9" fontId="16" fillId="0" borderId="31" xfId="1"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9" fontId="16" fillId="0" borderId="15" xfId="1" applyFont="1" applyBorder="1" applyAlignment="1">
      <alignment horizontal="center" vertical="center"/>
    </xf>
    <xf numFmtId="0" fontId="4" fillId="15" borderId="8" xfId="0" applyFont="1" applyFill="1" applyBorder="1" applyAlignment="1">
      <alignment horizontal="left" vertical="center" wrapText="1"/>
    </xf>
    <xf numFmtId="0" fontId="17" fillId="0" borderId="32" xfId="0" applyFont="1" applyBorder="1" applyAlignment="1">
      <alignment horizontal="center" vertical="center"/>
    </xf>
    <xf numFmtId="0" fontId="17" fillId="0" borderId="18" xfId="0" applyFont="1" applyBorder="1" applyAlignment="1">
      <alignment horizontal="center" vertical="center"/>
    </xf>
    <xf numFmtId="0" fontId="0" fillId="19" borderId="0" xfId="0" applyFill="1" applyBorder="1" applyAlignment="1">
      <alignment vertical="center" wrapText="1"/>
    </xf>
    <xf numFmtId="0" fontId="0" fillId="19" borderId="0" xfId="0" applyFill="1" applyBorder="1" applyAlignment="1">
      <alignment vertical="center"/>
    </xf>
    <xf numFmtId="164" fontId="22" fillId="6" borderId="2" xfId="0" applyNumberFormat="1" applyFont="1" applyFill="1" applyBorder="1" applyAlignment="1">
      <alignment horizontal="center" vertical="center" wrapText="1"/>
    </xf>
    <xf numFmtId="164" fontId="22" fillId="6" borderId="14" xfId="0" applyNumberFormat="1" applyFont="1" applyFill="1" applyBorder="1" applyAlignment="1">
      <alignment horizontal="center" vertical="center" wrapText="1"/>
    </xf>
    <xf numFmtId="0" fontId="0" fillId="2" borderId="48" xfId="0" applyFont="1" applyFill="1" applyBorder="1" applyAlignment="1">
      <alignment horizontal="center"/>
    </xf>
    <xf numFmtId="0" fontId="0" fillId="0" borderId="0" xfId="0" applyProtection="1">
      <protection locked="0"/>
    </xf>
    <xf numFmtId="0" fontId="0" fillId="19" borderId="0" xfId="0" applyFill="1" applyProtection="1"/>
    <xf numFmtId="0" fontId="0" fillId="0" borderId="0" xfId="0" applyProtection="1"/>
    <xf numFmtId="0" fontId="4" fillId="19" borderId="0" xfId="0" applyFont="1" applyFill="1" applyProtection="1"/>
    <xf numFmtId="0" fontId="4" fillId="0" borderId="0" xfId="0" applyFont="1" applyFill="1" applyProtection="1"/>
    <xf numFmtId="0" fontId="0" fillId="19" borderId="0" xfId="0" applyFill="1" applyBorder="1" applyProtection="1"/>
    <xf numFmtId="0" fontId="0" fillId="0" borderId="0" xfId="0" applyFill="1" applyBorder="1" applyProtection="1"/>
    <xf numFmtId="0" fontId="0" fillId="0" borderId="0" xfId="0" applyFill="1" applyProtection="1"/>
    <xf numFmtId="0" fontId="0" fillId="0" borderId="0" xfId="0" applyFill="1" applyAlignment="1" applyProtection="1">
      <alignment wrapText="1"/>
    </xf>
    <xf numFmtId="0" fontId="0" fillId="19" borderId="0" xfId="0" applyFill="1" applyAlignment="1" applyProtection="1">
      <alignment vertical="center"/>
    </xf>
    <xf numFmtId="0" fontId="7" fillId="0" borderId="0" xfId="0" applyFont="1" applyFill="1" applyBorder="1" applyAlignment="1" applyProtection="1">
      <alignment vertical="center" wrapText="1"/>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3" fillId="0" borderId="0" xfId="0" applyFont="1" applyBorder="1" applyAlignment="1" applyProtection="1"/>
    <xf numFmtId="0" fontId="6" fillId="0" borderId="0" xfId="0" applyFont="1" applyFill="1" applyBorder="1" applyAlignment="1" applyProtection="1">
      <alignment vertical="center"/>
    </xf>
    <xf numFmtId="0" fontId="0" fillId="0" borderId="0" xfId="0" applyBorder="1" applyProtection="1"/>
    <xf numFmtId="0" fontId="13" fillId="0" borderId="0" xfId="0" applyFont="1" applyBorder="1" applyAlignment="1" applyProtection="1">
      <alignment horizontal="center" wrapText="1"/>
    </xf>
    <xf numFmtId="0" fontId="0" fillId="0" borderId="0" xfId="0" applyAlignment="1" applyProtection="1">
      <alignment vertical="center"/>
    </xf>
    <xf numFmtId="0" fontId="2" fillId="17" borderId="18" xfId="0" applyFont="1" applyFill="1" applyBorder="1" applyAlignment="1" applyProtection="1">
      <alignment horizontal="center" vertical="center"/>
    </xf>
    <xf numFmtId="0" fontId="2" fillId="17" borderId="19" xfId="0" applyFont="1" applyFill="1" applyBorder="1" applyAlignment="1" applyProtection="1">
      <alignment horizontal="center" vertical="center" wrapText="1"/>
    </xf>
    <xf numFmtId="0" fontId="2" fillId="17" borderId="19" xfId="0" applyFont="1" applyFill="1" applyBorder="1" applyAlignment="1" applyProtection="1">
      <alignment horizontal="center" vertical="center"/>
    </xf>
    <xf numFmtId="0" fontId="2" fillId="17" borderId="2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13" borderId="43" xfId="0" applyFont="1" applyFill="1" applyBorder="1" applyAlignment="1" applyProtection="1">
      <alignment horizontal="left" vertical="center"/>
    </xf>
    <xf numFmtId="0" fontId="16" fillId="0" borderId="36" xfId="0" applyFont="1" applyBorder="1" applyAlignment="1" applyProtection="1">
      <alignment horizontal="center" vertical="center"/>
    </xf>
    <xf numFmtId="9" fontId="16" fillId="0" borderId="31" xfId="1" applyFont="1" applyBorder="1" applyAlignment="1" applyProtection="1">
      <alignment horizontal="center" vertical="center"/>
    </xf>
    <xf numFmtId="0" fontId="16" fillId="0" borderId="6" xfId="0" applyFont="1" applyBorder="1" applyAlignment="1" applyProtection="1">
      <alignment horizontal="center" vertical="center"/>
    </xf>
    <xf numFmtId="9" fontId="16" fillId="0" borderId="17" xfId="1" applyFont="1" applyBorder="1" applyAlignment="1" applyProtection="1">
      <alignment horizontal="center" vertical="center"/>
    </xf>
    <xf numFmtId="9" fontId="6" fillId="0" borderId="0" xfId="1" applyFont="1" applyBorder="1" applyAlignment="1" applyProtection="1">
      <alignment horizontal="center"/>
    </xf>
    <xf numFmtId="0" fontId="0" fillId="3" borderId="44" xfId="0" applyFill="1" applyBorder="1" applyAlignment="1" applyProtection="1">
      <alignment horizontal="left" vertical="center"/>
    </xf>
    <xf numFmtId="0" fontId="16" fillId="0" borderId="11" xfId="0" applyFont="1" applyBorder="1" applyAlignment="1" applyProtection="1">
      <alignment horizontal="center" vertical="center"/>
    </xf>
    <xf numFmtId="9" fontId="16" fillId="0" borderId="12" xfId="1" applyFont="1" applyBorder="1" applyAlignment="1" applyProtection="1">
      <alignment horizontal="center" vertical="center"/>
    </xf>
    <xf numFmtId="0" fontId="16" fillId="0" borderId="24" xfId="0" applyFont="1" applyBorder="1" applyAlignment="1" applyProtection="1">
      <alignment horizontal="center" vertical="center"/>
    </xf>
    <xf numFmtId="0" fontId="0" fillId="7" borderId="44" xfId="0" applyFill="1" applyBorder="1" applyAlignment="1" applyProtection="1">
      <alignment horizontal="left" vertical="center"/>
    </xf>
    <xf numFmtId="0" fontId="0" fillId="8" borderId="44" xfId="0" applyFill="1" applyBorder="1" applyAlignment="1" applyProtection="1">
      <alignment horizontal="left" vertical="center"/>
    </xf>
    <xf numFmtId="0" fontId="0" fillId="9" borderId="44" xfId="0" applyFill="1" applyBorder="1" applyAlignment="1" applyProtection="1">
      <alignment horizontal="left" vertical="center"/>
    </xf>
    <xf numFmtId="0" fontId="0" fillId="10" borderId="44" xfId="0" applyFill="1" applyBorder="1" applyAlignment="1" applyProtection="1">
      <alignment horizontal="left" vertical="center"/>
    </xf>
    <xf numFmtId="0" fontId="0" fillId="16" borderId="45" xfId="0" applyFill="1" applyBorder="1" applyAlignment="1" applyProtection="1">
      <alignment horizontal="left" vertical="center"/>
    </xf>
    <xf numFmtId="0" fontId="16" fillId="0" borderId="13" xfId="0" applyFont="1" applyBorder="1" applyAlignment="1" applyProtection="1">
      <alignment horizontal="center" vertical="center"/>
    </xf>
    <xf numFmtId="9" fontId="16" fillId="0" borderId="15" xfId="1" applyFont="1" applyBorder="1" applyAlignment="1" applyProtection="1">
      <alignment horizontal="center" vertical="center"/>
    </xf>
    <xf numFmtId="0" fontId="16" fillId="0" borderId="46" xfId="0" applyFont="1" applyBorder="1" applyAlignment="1" applyProtection="1">
      <alignment horizontal="center" vertical="center"/>
    </xf>
    <xf numFmtId="9" fontId="16" fillId="0" borderId="21" xfId="1" applyFont="1" applyBorder="1" applyAlignment="1" applyProtection="1">
      <alignment horizontal="center" vertical="center"/>
    </xf>
    <xf numFmtId="0" fontId="4" fillId="15" borderId="8" xfId="0" applyFont="1" applyFill="1" applyBorder="1" applyAlignment="1" applyProtection="1">
      <alignment horizontal="left" vertical="center" wrapText="1"/>
    </xf>
    <xf numFmtId="0" fontId="17" fillId="0" borderId="18" xfId="0" applyFont="1" applyBorder="1" applyAlignment="1" applyProtection="1">
      <alignment horizontal="center" vertical="center"/>
    </xf>
    <xf numFmtId="9" fontId="17" fillId="0" borderId="20" xfId="0" applyNumberFormat="1" applyFont="1" applyBorder="1" applyAlignment="1" applyProtection="1">
      <alignment horizontal="center" vertical="center"/>
    </xf>
    <xf numFmtId="0" fontId="17" fillId="0" borderId="32" xfId="0" applyFont="1" applyBorder="1" applyAlignment="1" applyProtection="1">
      <alignment horizontal="center" vertical="center"/>
    </xf>
    <xf numFmtId="0" fontId="4" fillId="13" borderId="42" xfId="0" applyFont="1" applyFill="1" applyBorder="1" applyAlignment="1" applyProtection="1">
      <alignment horizontal="left" vertical="center"/>
    </xf>
    <xf numFmtId="9" fontId="0" fillId="0" borderId="0" xfId="0" applyNumberFormat="1" applyBorder="1" applyAlignment="1" applyProtection="1">
      <alignment horizontal="center"/>
    </xf>
    <xf numFmtId="0" fontId="4" fillId="13" borderId="41" xfId="0" applyFont="1" applyFill="1" applyBorder="1" applyAlignment="1" applyProtection="1">
      <alignment horizontal="left" vertical="center"/>
    </xf>
    <xf numFmtId="0" fontId="6" fillId="0" borderId="0" xfId="0" applyFont="1" applyFill="1" applyAlignment="1" applyProtection="1">
      <alignment vertical="center"/>
    </xf>
    <xf numFmtId="0" fontId="15" fillId="0" borderId="0" xfId="0" applyFont="1" applyFill="1" applyAlignment="1" applyProtection="1">
      <alignment horizontal="left" vertical="center"/>
    </xf>
    <xf numFmtId="0" fontId="2" fillId="15" borderId="8"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2" fillId="15" borderId="7" xfId="0" applyFont="1" applyFill="1" applyBorder="1" applyAlignment="1" applyProtection="1">
      <alignment horizontal="center" vertical="center" wrapText="1"/>
    </xf>
    <xf numFmtId="0" fontId="0" fillId="13" borderId="9" xfId="0" applyFill="1" applyBorder="1" applyProtection="1"/>
    <xf numFmtId="0" fontId="0" fillId="3" borderId="9" xfId="0" applyFill="1" applyBorder="1" applyProtection="1"/>
    <xf numFmtId="0" fontId="0" fillId="7" borderId="9" xfId="0" applyFill="1" applyBorder="1" applyProtection="1"/>
    <xf numFmtId="0" fontId="0" fillId="8" borderId="9" xfId="0" applyFill="1" applyBorder="1" applyProtection="1"/>
    <xf numFmtId="0" fontId="0" fillId="9" borderId="9" xfId="0" applyFill="1" applyBorder="1" applyProtection="1"/>
    <xf numFmtId="0" fontId="0" fillId="10" borderId="10" xfId="0" applyFill="1" applyBorder="1" applyProtection="1"/>
    <xf numFmtId="0" fontId="0" fillId="4" borderId="0" xfId="0" applyFill="1" applyProtection="1"/>
    <xf numFmtId="0" fontId="0" fillId="2" borderId="25" xfId="0" applyFont="1" applyFill="1" applyBorder="1" applyAlignment="1" applyProtection="1">
      <alignment horizontal="center"/>
    </xf>
    <xf numFmtId="0" fontId="0" fillId="2" borderId="48"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4" xfId="0" applyFont="1" applyFill="1" applyBorder="1" applyAlignment="1" applyProtection="1">
      <alignment horizontal="center"/>
    </xf>
    <xf numFmtId="0" fontId="0" fillId="2" borderId="17" xfId="0" applyFont="1" applyFill="1" applyBorder="1" applyAlignment="1" applyProtection="1">
      <alignment horizontal="center"/>
    </xf>
    <xf numFmtId="0" fontId="0" fillId="2" borderId="26" xfId="0" applyFont="1" applyFill="1" applyBorder="1" applyAlignment="1" applyProtection="1">
      <alignment horizontal="center"/>
    </xf>
    <xf numFmtId="0" fontId="0" fillId="2" borderId="24" xfId="0" applyFont="1" applyFill="1" applyBorder="1" applyAlignment="1" applyProtection="1">
      <alignment horizontal="center"/>
    </xf>
    <xf numFmtId="0" fontId="0" fillId="2" borderId="2" xfId="0" applyFont="1" applyFill="1" applyBorder="1" applyAlignment="1" applyProtection="1">
      <alignment horizontal="center"/>
    </xf>
    <xf numFmtId="0" fontId="0" fillId="2" borderId="12" xfId="0" applyFont="1" applyFill="1" applyBorder="1" applyAlignment="1" applyProtection="1">
      <alignment horizont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4" fillId="0" borderId="0" xfId="0" applyFont="1" applyBorder="1" applyAlignment="1" applyProtection="1">
      <alignment horizontal="center"/>
    </xf>
    <xf numFmtId="0" fontId="14" fillId="0" borderId="0" xfId="0" applyFont="1" applyBorder="1" applyAlignment="1">
      <alignment horizontal="center"/>
    </xf>
    <xf numFmtId="0" fontId="0" fillId="0" borderId="4" xfId="0"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166" fontId="6" fillId="0" borderId="4" xfId="0" applyNumberFormat="1" applyFont="1" applyFill="1" applyBorder="1" applyAlignment="1">
      <alignment horizontal="center" vertical="center"/>
    </xf>
    <xf numFmtId="166" fontId="6" fillId="0" borderId="2" xfId="0" applyNumberFormat="1"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wrapText="1"/>
    </xf>
    <xf numFmtId="166" fontId="25" fillId="0" borderId="4" xfId="0" applyNumberFormat="1" applyFont="1" applyFill="1" applyBorder="1" applyAlignment="1">
      <alignment horizontal="center" vertical="center" wrapText="1"/>
    </xf>
    <xf numFmtId="166" fontId="25"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5" fillId="0" borderId="2" xfId="0" applyFont="1" applyFill="1" applyBorder="1" applyAlignment="1">
      <alignment vertical="center" wrapText="1"/>
    </xf>
    <xf numFmtId="0" fontId="6" fillId="0" borderId="4" xfId="0" applyFont="1" applyFill="1" applyBorder="1" applyAlignment="1" applyProtection="1">
      <alignment vertical="center" wrapText="1"/>
      <protection locked="0"/>
    </xf>
    <xf numFmtId="0" fontId="22"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22" fillId="0" borderId="4" xfId="0" applyFont="1" applyFill="1" applyBorder="1" applyAlignment="1">
      <alignment vertical="center" wrapText="1"/>
    </xf>
    <xf numFmtId="0" fontId="28"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center" vertical="center" wrapText="1"/>
    </xf>
    <xf numFmtId="166" fontId="28" fillId="0" borderId="2" xfId="0" applyNumberFormat="1" applyFont="1" applyFill="1" applyBorder="1" applyAlignment="1">
      <alignment horizontal="center" vertical="center" wrapText="1"/>
    </xf>
    <xf numFmtId="166" fontId="22" fillId="0" borderId="2" xfId="0" applyNumberFormat="1" applyFont="1" applyFill="1" applyBorder="1" applyAlignment="1">
      <alignment horizontal="center" vertical="center" wrapText="1"/>
    </xf>
    <xf numFmtId="0" fontId="22" fillId="0" borderId="49" xfId="0" applyFont="1" applyBorder="1" applyAlignment="1">
      <alignment horizontal="center" vertical="center" wrapText="1"/>
    </xf>
    <xf numFmtId="167" fontId="22" fillId="0" borderId="50"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166" fontId="6" fillId="0" borderId="4" xfId="0" applyNumberFormat="1" applyFont="1" applyFill="1" applyBorder="1" applyAlignment="1">
      <alignment vertical="center" wrapText="1"/>
    </xf>
    <xf numFmtId="164" fontId="6" fillId="0" borderId="2" xfId="0" applyNumberFormat="1" applyFont="1" applyFill="1" applyBorder="1" applyAlignment="1">
      <alignment vertical="center" wrapText="1"/>
    </xf>
    <xf numFmtId="166" fontId="6" fillId="0" borderId="2" xfId="0" applyNumberFormat="1" applyFont="1" applyFill="1" applyBorder="1" applyAlignment="1">
      <alignment vertical="center" wrapText="1"/>
    </xf>
    <xf numFmtId="0" fontId="29" fillId="0" borderId="0" xfId="0" applyFont="1" applyAlignment="1">
      <alignment vertical="center" wrapText="1"/>
    </xf>
    <xf numFmtId="0" fontId="29" fillId="0" borderId="2" xfId="0" applyFont="1" applyBorder="1" applyAlignment="1">
      <alignment vertical="center" wrapText="1"/>
    </xf>
    <xf numFmtId="0" fontId="29" fillId="0" borderId="0" xfId="0" applyFont="1" applyAlignment="1">
      <alignment wrapText="1"/>
    </xf>
    <xf numFmtId="0" fontId="16" fillId="0" borderId="2" xfId="0" applyFont="1" applyFill="1" applyBorder="1" applyAlignment="1">
      <alignment vertical="center" wrapText="1"/>
    </xf>
    <xf numFmtId="0" fontId="22" fillId="0" borderId="50" xfId="0" applyFont="1" applyBorder="1" applyAlignment="1">
      <alignment horizontal="left" vertical="center" wrapText="1"/>
    </xf>
    <xf numFmtId="0" fontId="22" fillId="0" borderId="50" xfId="0" applyFont="1" applyBorder="1" applyAlignment="1">
      <alignment horizontal="center" vertical="center" wrapText="1"/>
    </xf>
    <xf numFmtId="0" fontId="22" fillId="0" borderId="50"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33" fillId="20" borderId="50" xfId="0" applyFont="1" applyFill="1" applyBorder="1" applyAlignment="1">
      <alignment horizontal="center" vertical="center" wrapText="1"/>
    </xf>
    <xf numFmtId="0" fontId="22" fillId="0" borderId="51" xfId="0" applyFont="1" applyBorder="1" applyAlignment="1">
      <alignment horizontal="center" vertical="center" wrapText="1"/>
    </xf>
    <xf numFmtId="0" fontId="22" fillId="0" borderId="50" xfId="0" applyFont="1" applyFill="1" applyBorder="1" applyAlignment="1">
      <alignment horizontal="center" vertical="center" wrapText="1"/>
    </xf>
    <xf numFmtId="0" fontId="22" fillId="0" borderId="52" xfId="0" applyFont="1" applyFill="1" applyBorder="1" applyAlignment="1">
      <alignment horizontal="left" vertical="center" wrapText="1"/>
    </xf>
    <xf numFmtId="0" fontId="22" fillId="0" borderId="53"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Border="1" applyAlignment="1">
      <alignment wrapText="1"/>
    </xf>
    <xf numFmtId="0" fontId="6" fillId="0" borderId="4" xfId="0" applyFont="1" applyFill="1" applyBorder="1" applyAlignment="1">
      <alignment horizontal="center" vertical="center"/>
    </xf>
    <xf numFmtId="167" fontId="22" fillId="0" borderId="49" xfId="0" applyNumberFormat="1" applyFont="1" applyFill="1" applyBorder="1" applyAlignment="1">
      <alignment horizontal="center" vertical="center" wrapText="1"/>
    </xf>
    <xf numFmtId="167" fontId="33" fillId="0" borderId="49" xfId="0" applyNumberFormat="1" applyFont="1" applyFill="1" applyBorder="1" applyAlignment="1">
      <alignment horizontal="center" vertical="center" wrapText="1"/>
    </xf>
    <xf numFmtId="167" fontId="22" fillId="0" borderId="54" xfId="0" applyNumberFormat="1" applyFont="1" applyFill="1" applyBorder="1" applyAlignment="1">
      <alignment horizontal="center" vertical="center" wrapText="1"/>
    </xf>
    <xf numFmtId="167" fontId="22" fillId="0" borderId="50" xfId="0" applyNumberFormat="1" applyFont="1" applyFill="1" applyBorder="1" applyAlignment="1">
      <alignment horizontal="center" vertical="center" wrapText="1"/>
    </xf>
    <xf numFmtId="167" fontId="22" fillId="0" borderId="52" xfId="0" applyNumberFormat="1" applyFont="1" applyFill="1" applyBorder="1" applyAlignment="1">
      <alignment horizontal="center" vertical="center" wrapText="1"/>
    </xf>
    <xf numFmtId="167" fontId="22" fillId="0" borderId="55" xfId="0" applyNumberFormat="1" applyFont="1" applyFill="1" applyBorder="1" applyAlignment="1">
      <alignment horizontal="center" vertical="center" wrapText="1"/>
    </xf>
    <xf numFmtId="167" fontId="22" fillId="0" borderId="51" xfId="0" applyNumberFormat="1" applyFont="1" applyFill="1" applyBorder="1" applyAlignment="1">
      <alignment horizontal="center" vertical="center" wrapText="1"/>
    </xf>
    <xf numFmtId="167" fontId="22" fillId="0" borderId="2" xfId="0" applyNumberFormat="1"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20" borderId="50" xfId="0" applyFont="1" applyFill="1" applyBorder="1" applyAlignment="1">
      <alignment horizontal="center" vertical="center" wrapText="1"/>
    </xf>
    <xf numFmtId="0" fontId="33" fillId="0" borderId="50" xfId="0" applyFont="1" applyFill="1" applyBorder="1" applyAlignment="1">
      <alignment horizontal="center" vertical="center" wrapText="1"/>
    </xf>
    <xf numFmtId="0" fontId="22" fillId="0" borderId="57" xfId="0" applyFont="1" applyFill="1" applyBorder="1" applyAlignment="1">
      <alignment horizontal="center" vertical="center" wrapText="1"/>
    </xf>
    <xf numFmtId="0" fontId="22" fillId="0" borderId="52" xfId="0" applyFont="1" applyFill="1" applyBorder="1" applyAlignment="1">
      <alignment wrapText="1"/>
    </xf>
    <xf numFmtId="4" fontId="22" fillId="0" borderId="49" xfId="0" applyNumberFormat="1" applyFont="1" applyBorder="1" applyAlignment="1">
      <alignment horizontal="center" vertical="center" wrapText="1"/>
    </xf>
    <xf numFmtId="0" fontId="22" fillId="20" borderId="2" xfId="0" applyFont="1" applyFill="1" applyBorder="1" applyAlignment="1">
      <alignment horizontal="center" vertical="center" wrapText="1"/>
    </xf>
    <xf numFmtId="17" fontId="22" fillId="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4" fontId="22" fillId="0" borderId="50" xfId="0" applyNumberFormat="1" applyFont="1" applyBorder="1" applyAlignment="1">
      <alignment horizontal="center" vertical="center" wrapText="1"/>
    </xf>
    <xf numFmtId="0" fontId="22" fillId="0" borderId="2" xfId="0" applyFont="1" applyBorder="1" applyAlignment="1">
      <alignment horizontal="center" wrapText="1"/>
    </xf>
    <xf numFmtId="4" fontId="33" fillId="20" borderId="50"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22" fillId="0" borderId="54" xfId="0" applyFont="1" applyBorder="1" applyAlignment="1">
      <alignment horizontal="center" vertical="center" wrapText="1"/>
    </xf>
    <xf numFmtId="4" fontId="22" fillId="0" borderId="51" xfId="0" applyNumberFormat="1" applyFont="1" applyBorder="1" applyAlignment="1">
      <alignment horizontal="center" vertical="center" wrapText="1"/>
    </xf>
    <xf numFmtId="4" fontId="22" fillId="20" borderId="50" xfId="0" applyNumberFormat="1" applyFont="1" applyFill="1" applyBorder="1" applyAlignment="1">
      <alignment horizontal="center" vertical="center" wrapText="1"/>
    </xf>
    <xf numFmtId="4" fontId="22" fillId="0" borderId="51" xfId="0" applyNumberFormat="1" applyFont="1" applyFill="1" applyBorder="1" applyAlignment="1">
      <alignment horizontal="center" vertical="center" wrapText="1"/>
    </xf>
    <xf numFmtId="0" fontId="22" fillId="0" borderId="55" xfId="0" applyFont="1" applyFill="1" applyBorder="1" applyAlignment="1">
      <alignment horizontal="center" vertical="center" wrapText="1"/>
    </xf>
    <xf numFmtId="4" fontId="22" fillId="0" borderId="55" xfId="0" applyNumberFormat="1" applyFont="1" applyFill="1" applyBorder="1" applyAlignment="1">
      <alignment horizontal="center" vertical="center" wrapText="1"/>
    </xf>
    <xf numFmtId="4" fontId="22" fillId="0" borderId="5" xfId="0" applyNumberFormat="1" applyFont="1" applyFill="1" applyBorder="1" applyAlignment="1">
      <alignment horizontal="center" vertical="center" wrapText="1"/>
    </xf>
    <xf numFmtId="0" fontId="22" fillId="0" borderId="2" xfId="0" applyFont="1" applyFill="1" applyBorder="1" applyAlignment="1">
      <alignment wrapText="1"/>
    </xf>
    <xf numFmtId="0" fontId="22" fillId="0" borderId="5" xfId="0" applyFont="1" applyBorder="1" applyAlignment="1">
      <alignment horizontal="center" vertical="center" wrapText="1"/>
    </xf>
    <xf numFmtId="0" fontId="33" fillId="20" borderId="2" xfId="0" applyFont="1" applyFill="1" applyBorder="1" applyAlignment="1">
      <alignment horizontal="center" vertical="center" wrapText="1"/>
    </xf>
    <xf numFmtId="0" fontId="22" fillId="0" borderId="58" xfId="0" applyFont="1" applyBorder="1" applyAlignment="1">
      <alignment horizontal="center" vertical="center" wrapText="1"/>
    </xf>
    <xf numFmtId="17" fontId="33" fillId="0" borderId="2" xfId="0" applyNumberFormat="1" applyFont="1" applyFill="1" applyBorder="1" applyAlignment="1">
      <alignment horizontal="center" vertical="center" wrapText="1"/>
    </xf>
    <xf numFmtId="4" fontId="33" fillId="0" borderId="50" xfId="0" applyNumberFormat="1" applyFont="1" applyBorder="1" applyAlignment="1">
      <alignment horizontal="center" vertical="center" wrapText="1"/>
    </xf>
    <xf numFmtId="0" fontId="33" fillId="0" borderId="50" xfId="0" applyFont="1" applyBorder="1" applyAlignment="1">
      <alignment horizontal="center" vertical="center" wrapText="1"/>
    </xf>
    <xf numFmtId="0" fontId="33" fillId="0" borderId="58" xfId="0" applyFont="1" applyBorder="1" applyAlignment="1">
      <alignment horizontal="center" vertical="center" wrapText="1"/>
    </xf>
    <xf numFmtId="4" fontId="22" fillId="0" borderId="50" xfId="0" applyNumberFormat="1" applyFont="1" applyFill="1" applyBorder="1" applyAlignment="1">
      <alignment horizontal="center" vertical="center" wrapText="1"/>
    </xf>
    <xf numFmtId="4" fontId="22" fillId="0" borderId="58" xfId="0" applyNumberFormat="1" applyFont="1" applyFill="1" applyBorder="1" applyAlignment="1">
      <alignment horizontal="center" vertical="center" wrapText="1"/>
    </xf>
    <xf numFmtId="0" fontId="22" fillId="0" borderId="59" xfId="0" applyFont="1" applyBorder="1" applyAlignment="1">
      <alignment horizontal="center" vertical="center" wrapText="1"/>
    </xf>
    <xf numFmtId="168" fontId="25" fillId="0" borderId="2" xfId="0" applyNumberFormat="1" applyFont="1" applyFill="1" applyBorder="1" applyAlignment="1">
      <alignment horizontal="center" vertical="center" wrapText="1"/>
    </xf>
    <xf numFmtId="168" fontId="25" fillId="0" borderId="4" xfId="0" applyNumberFormat="1" applyFont="1" applyFill="1" applyBorder="1" applyAlignment="1">
      <alignment horizontal="center" vertical="center" wrapText="1"/>
    </xf>
    <xf numFmtId="167" fontId="33" fillId="0" borderId="50" xfId="0" applyNumberFormat="1" applyFont="1" applyFill="1" applyBorder="1" applyAlignment="1">
      <alignment horizontal="center" vertical="center" wrapText="1"/>
    </xf>
    <xf numFmtId="0" fontId="6" fillId="0" borderId="4" xfId="0" applyFont="1" applyFill="1" applyBorder="1" applyAlignment="1" applyProtection="1">
      <alignment vertical="center"/>
      <protection locked="0"/>
    </xf>
    <xf numFmtId="0" fontId="6" fillId="0" borderId="4" xfId="0" applyFont="1" applyFill="1" applyBorder="1" applyAlignment="1">
      <alignment horizontal="left" vertical="center" wrapText="1"/>
    </xf>
    <xf numFmtId="166" fontId="6" fillId="0" borderId="4"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166"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shrinkToFit="1"/>
    </xf>
    <xf numFmtId="0" fontId="16" fillId="0" borderId="2" xfId="0" applyFont="1" applyFill="1" applyBorder="1" applyAlignment="1">
      <alignment horizontal="left" vertical="center" wrapText="1"/>
    </xf>
    <xf numFmtId="166" fontId="0" fillId="0" borderId="2" xfId="0" applyNumberFormat="1" applyFill="1" applyBorder="1" applyAlignment="1">
      <alignment vertical="center"/>
    </xf>
    <xf numFmtId="164" fontId="6" fillId="0" borderId="4"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8" fontId="6" fillId="0" borderId="2" xfId="0" applyNumberFormat="1" applyFont="1" applyFill="1" applyBorder="1" applyAlignment="1">
      <alignment horizontal="center" vertical="center"/>
    </xf>
    <xf numFmtId="166" fontId="6" fillId="0" borderId="4" xfId="0" applyNumberFormat="1" applyFont="1" applyFill="1" applyBorder="1" applyAlignment="1">
      <alignment vertical="center"/>
    </xf>
    <xf numFmtId="167" fontId="22" fillId="0" borderId="49" xfId="0" applyNumberFormat="1" applyFont="1" applyBorder="1" applyAlignment="1">
      <alignment horizontal="center" vertical="center" wrapText="1"/>
    </xf>
    <xf numFmtId="0" fontId="33" fillId="0" borderId="2"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3" fillId="0" borderId="50" xfId="0" applyFont="1" applyBorder="1" applyAlignment="1">
      <alignment horizontal="left" vertical="center" wrapText="1"/>
    </xf>
    <xf numFmtId="0" fontId="33" fillId="0" borderId="50" xfId="0" applyFont="1" applyFill="1" applyBorder="1" applyAlignment="1">
      <alignment horizontal="left" vertical="center" wrapText="1"/>
    </xf>
    <xf numFmtId="167" fontId="22"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17" fontId="22" fillId="0" borderId="5"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22" fillId="0" borderId="49" xfId="0" applyNumberFormat="1" applyFont="1" applyBorder="1" applyAlignment="1">
      <alignment horizontal="center" vertical="center" wrapText="1"/>
    </xf>
    <xf numFmtId="0" fontId="22" fillId="0" borderId="50" xfId="0" applyNumberFormat="1" applyFont="1" applyBorder="1" applyAlignment="1">
      <alignment horizontal="center" vertical="center" wrapText="1"/>
    </xf>
    <xf numFmtId="0" fontId="33" fillId="20" borderId="50" xfId="0" applyNumberFormat="1" applyFont="1" applyFill="1" applyBorder="1" applyAlignment="1">
      <alignment horizontal="center" vertical="center" wrapText="1"/>
    </xf>
    <xf numFmtId="0" fontId="22" fillId="0" borderId="51" xfId="0" applyNumberFormat="1" applyFont="1" applyBorder="1" applyAlignment="1">
      <alignment horizontal="center" vertical="center" wrapText="1"/>
    </xf>
    <xf numFmtId="0" fontId="22" fillId="20" borderId="50" xfId="0" applyNumberFormat="1" applyFont="1" applyFill="1" applyBorder="1" applyAlignment="1">
      <alignment horizontal="center" vertical="center" wrapText="1"/>
    </xf>
    <xf numFmtId="0" fontId="22" fillId="0" borderId="51"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33" fillId="0" borderId="50" xfId="0" applyNumberFormat="1" applyFont="1" applyBorder="1" applyAlignment="1">
      <alignment horizontal="center" vertical="center" wrapText="1"/>
    </xf>
    <xf numFmtId="0" fontId="22" fillId="0" borderId="50"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xf>
    <xf numFmtId="0" fontId="16" fillId="0" borderId="4" xfId="0" applyFont="1" applyFill="1" applyBorder="1" applyAlignment="1">
      <alignment vertical="center" wrapText="1"/>
    </xf>
    <xf numFmtId="164" fontId="6" fillId="0" borderId="4" xfId="0" applyNumberFormat="1" applyFont="1" applyFill="1" applyBorder="1" applyAlignment="1">
      <alignment vertical="center"/>
    </xf>
    <xf numFmtId="164" fontId="6" fillId="0" borderId="2" xfId="0" applyNumberFormat="1" applyFont="1" applyFill="1" applyBorder="1" applyAlignment="1">
      <alignment vertical="center"/>
    </xf>
    <xf numFmtId="166" fontId="6" fillId="0" borderId="2" xfId="0" applyNumberFormat="1" applyFont="1" applyFill="1" applyBorder="1" applyAlignment="1">
      <alignment vertical="center"/>
    </xf>
    <xf numFmtId="0" fontId="16" fillId="0" borderId="2" xfId="0" applyFont="1" applyFill="1" applyBorder="1" applyAlignment="1">
      <alignment vertical="center"/>
    </xf>
    <xf numFmtId="0" fontId="16" fillId="0" borderId="2" xfId="0" applyNumberFormat="1" applyFont="1" applyFill="1" applyBorder="1" applyAlignment="1">
      <alignment vertical="center" wrapText="1"/>
    </xf>
    <xf numFmtId="0" fontId="28" fillId="0" borderId="2" xfId="0" applyFont="1" applyFill="1" applyBorder="1" applyAlignment="1">
      <alignment vertical="center" wrapText="1"/>
    </xf>
    <xf numFmtId="0" fontId="6" fillId="0" borderId="4" xfId="0" applyNumberFormat="1" applyFont="1" applyFill="1" applyBorder="1" applyAlignment="1">
      <alignment vertical="center" wrapText="1"/>
    </xf>
    <xf numFmtId="0" fontId="16" fillId="0" borderId="4" xfId="0"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41" fillId="0" borderId="2" xfId="3"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29" fillId="0" borderId="0" xfId="0" applyFont="1" applyAlignment="1">
      <alignment horizontal="center" wrapText="1"/>
    </xf>
    <xf numFmtId="0" fontId="29" fillId="0" borderId="2" xfId="0" applyFont="1" applyBorder="1" applyAlignment="1">
      <alignment horizontal="center" vertical="center" wrapText="1"/>
    </xf>
    <xf numFmtId="0" fontId="6" fillId="0" borderId="0" xfId="0" applyFont="1" applyFill="1" applyAlignment="1">
      <alignment vertical="center" wrapText="1"/>
    </xf>
    <xf numFmtId="0" fontId="29" fillId="0" borderId="2" xfId="0" applyFont="1" applyBorder="1" applyAlignment="1">
      <alignment horizontal="center" wrapText="1"/>
    </xf>
    <xf numFmtId="0"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36" fillId="0" borderId="2" xfId="3" applyFill="1" applyBorder="1" applyAlignment="1">
      <alignment horizontal="center" vertical="center" wrapText="1"/>
    </xf>
    <xf numFmtId="167" fontId="22" fillId="0" borderId="61" xfId="0" applyNumberFormat="1" applyFont="1" applyFill="1" applyBorder="1" applyAlignment="1">
      <alignment horizontal="center" vertical="center" wrapText="1"/>
    </xf>
    <xf numFmtId="0" fontId="22" fillId="0" borderId="58" xfId="0" applyNumberFormat="1" applyFont="1" applyFill="1" applyBorder="1" applyAlignment="1">
      <alignment horizontal="center" vertical="center" wrapText="1"/>
    </xf>
    <xf numFmtId="4" fontId="22" fillId="0" borderId="59" xfId="0" applyNumberFormat="1" applyFont="1" applyFill="1" applyBorder="1" applyAlignment="1">
      <alignment horizontal="center" vertical="center" wrapText="1"/>
    </xf>
    <xf numFmtId="0" fontId="6" fillId="0" borderId="5" xfId="0" applyFont="1" applyFill="1" applyBorder="1" applyAlignment="1">
      <alignment vertical="center"/>
    </xf>
    <xf numFmtId="0" fontId="6" fillId="0" borderId="3" xfId="0" applyFont="1" applyFill="1" applyBorder="1" applyAlignment="1">
      <alignment vertical="center"/>
    </xf>
    <xf numFmtId="0" fontId="33" fillId="0" borderId="49" xfId="0" applyFont="1" applyBorder="1" applyAlignment="1">
      <alignment horizontal="left" vertical="center" wrapText="1"/>
    </xf>
    <xf numFmtId="4" fontId="22" fillId="0" borderId="62" xfId="0" applyNumberFormat="1" applyFont="1" applyFill="1" applyBorder="1" applyAlignment="1">
      <alignment horizontal="center" vertical="center" wrapText="1"/>
    </xf>
    <xf numFmtId="0" fontId="33" fillId="0" borderId="49" xfId="0" applyFont="1" applyFill="1" applyBorder="1" applyAlignment="1">
      <alignment horizontal="left" vertical="center" wrapText="1"/>
    </xf>
    <xf numFmtId="0" fontId="33" fillId="0" borderId="2" xfId="0" applyFont="1" applyBorder="1" applyAlignment="1">
      <alignment horizontal="left" vertical="center" wrapText="1"/>
    </xf>
    <xf numFmtId="3" fontId="22" fillId="0" borderId="49" xfId="0" applyNumberFormat="1" applyFont="1" applyBorder="1" applyAlignment="1">
      <alignment horizontal="center" vertical="center" wrapText="1"/>
    </xf>
    <xf numFmtId="3" fontId="22" fillId="0" borderId="50" xfId="0" applyNumberFormat="1" applyFont="1" applyBorder="1" applyAlignment="1">
      <alignment horizontal="center" vertical="center" wrapText="1"/>
    </xf>
    <xf numFmtId="3" fontId="33" fillId="20" borderId="50" xfId="0" applyNumberFormat="1" applyFont="1" applyFill="1" applyBorder="1" applyAlignment="1">
      <alignment horizontal="center" vertical="center" wrapText="1"/>
    </xf>
    <xf numFmtId="3" fontId="22" fillId="0" borderId="51" xfId="0" applyNumberFormat="1" applyFont="1" applyBorder="1" applyAlignment="1">
      <alignment horizontal="center" vertical="center" wrapText="1"/>
    </xf>
    <xf numFmtId="3" fontId="22" fillId="20" borderId="50" xfId="0" applyNumberFormat="1" applyFont="1" applyFill="1" applyBorder="1" applyAlignment="1">
      <alignment horizontal="center" vertical="center" wrapText="1"/>
    </xf>
    <xf numFmtId="3" fontId="22" fillId="0" borderId="51" xfId="0" applyNumberFormat="1" applyFont="1" applyFill="1" applyBorder="1" applyAlignment="1">
      <alignment horizontal="center" vertical="center" wrapText="1"/>
    </xf>
    <xf numFmtId="3" fontId="22" fillId="0" borderId="55" xfId="0" applyNumberFormat="1" applyFont="1" applyFill="1" applyBorder="1" applyAlignment="1">
      <alignment horizontal="center" vertical="center" wrapText="1"/>
    </xf>
    <xf numFmtId="3" fontId="22" fillId="0" borderId="5" xfId="0" applyNumberFormat="1" applyFont="1" applyFill="1" applyBorder="1" applyAlignment="1">
      <alignment horizontal="center" vertical="center" wrapText="1"/>
    </xf>
    <xf numFmtId="3" fontId="22" fillId="0" borderId="2" xfId="0" applyNumberFormat="1" applyFont="1" applyFill="1" applyBorder="1" applyAlignment="1">
      <alignment horizontal="center" vertical="center" wrapText="1"/>
    </xf>
    <xf numFmtId="3" fontId="33" fillId="0" borderId="50" xfId="0" applyNumberFormat="1" applyFont="1" applyBorder="1" applyAlignment="1">
      <alignment horizontal="center" vertical="center" wrapText="1"/>
    </xf>
    <xf numFmtId="3" fontId="6" fillId="0" borderId="2" xfId="0" applyNumberFormat="1" applyFont="1" applyFill="1" applyBorder="1" applyAlignment="1">
      <alignment horizontal="center" vertical="center"/>
    </xf>
    <xf numFmtId="3" fontId="22" fillId="0" borderId="50" xfId="0" applyNumberFormat="1" applyFont="1" applyFill="1" applyBorder="1" applyAlignment="1">
      <alignment horizontal="center" vertical="center" wrapText="1"/>
    </xf>
    <xf numFmtId="3" fontId="22" fillId="0" borderId="58" xfId="0" applyNumberFormat="1" applyFont="1" applyFill="1" applyBorder="1" applyAlignment="1">
      <alignment horizontal="center" vertical="center" wrapText="1"/>
    </xf>
    <xf numFmtId="3" fontId="33" fillId="0" borderId="50"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22" fillId="0" borderId="49" xfId="0" applyFont="1" applyBorder="1" applyAlignment="1">
      <alignment horizontal="justify" vertical="center" wrapText="1"/>
    </xf>
    <xf numFmtId="0" fontId="22" fillId="0" borderId="50" xfId="0" applyFont="1" applyBorder="1" applyAlignment="1">
      <alignment horizontal="justify" vertical="center" wrapText="1"/>
    </xf>
    <xf numFmtId="0" fontId="22" fillId="0" borderId="50" xfId="0" applyFont="1" applyFill="1" applyBorder="1" applyAlignment="1">
      <alignment horizontal="justify" vertical="center" wrapText="1"/>
    </xf>
    <xf numFmtId="0" fontId="22" fillId="0" borderId="49" xfId="0" applyFont="1" applyFill="1" applyBorder="1" applyAlignment="1">
      <alignment horizontal="justify" vertical="center" wrapText="1"/>
    </xf>
    <xf numFmtId="0" fontId="22" fillId="20" borderId="50" xfId="0" applyFont="1" applyFill="1" applyBorder="1" applyAlignment="1">
      <alignment horizontal="justify" vertical="center" wrapText="1"/>
    </xf>
    <xf numFmtId="0" fontId="22" fillId="0" borderId="51" xfId="0" applyFont="1" applyBorder="1" applyAlignment="1">
      <alignment horizontal="justify" vertical="center" wrapText="1"/>
    </xf>
    <xf numFmtId="0" fontId="22" fillId="0" borderId="52" xfId="0"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2" fillId="0" borderId="2" xfId="0" applyFont="1" applyFill="1" applyBorder="1" applyAlignment="1">
      <alignment horizontal="justify" wrapText="1"/>
    </xf>
    <xf numFmtId="0" fontId="22" fillId="0" borderId="51" xfId="0" applyFont="1" applyFill="1" applyBorder="1" applyAlignment="1">
      <alignment horizontal="justify" vertical="center" wrapText="1"/>
    </xf>
    <xf numFmtId="0" fontId="22" fillId="0" borderId="56" xfId="0" applyFont="1" applyFill="1" applyBorder="1" applyAlignment="1">
      <alignment horizontal="justify" vertical="center" wrapText="1"/>
    </xf>
    <xf numFmtId="165" fontId="22" fillId="0" borderId="49" xfId="0" applyNumberFormat="1"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9" fillId="16" borderId="9" xfId="0" applyFont="1" applyFill="1" applyBorder="1" applyAlignment="1">
      <alignment horizontal="center" vertical="center"/>
    </xf>
    <xf numFmtId="0" fontId="19" fillId="0" borderId="0" xfId="0" applyFont="1" applyFill="1" applyBorder="1" applyAlignment="1">
      <alignment horizontal="center" vertical="center"/>
    </xf>
    <xf numFmtId="0" fontId="0" fillId="19" borderId="0" xfId="0" applyFill="1" applyAlignment="1">
      <alignment horizontal="center" vertical="center"/>
    </xf>
    <xf numFmtId="165" fontId="22" fillId="0" borderId="2" xfId="0" applyNumberFormat="1" applyFont="1" applyFill="1" applyBorder="1" applyAlignment="1">
      <alignment horizontal="justify" vertical="center" wrapText="1"/>
    </xf>
    <xf numFmtId="0" fontId="22" fillId="0" borderId="2" xfId="0" applyFont="1" applyBorder="1" applyAlignment="1">
      <alignment horizontal="justify" wrapText="1"/>
    </xf>
    <xf numFmtId="0" fontId="22" fillId="0" borderId="52" xfId="0" applyFont="1" applyFill="1" applyBorder="1" applyAlignment="1">
      <alignment horizontal="justify" wrapText="1"/>
    </xf>
    <xf numFmtId="0" fontId="25"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0" fillId="0" borderId="4" xfId="0" applyFill="1" applyBorder="1" applyAlignment="1">
      <alignment vertical="top" wrapText="1"/>
    </xf>
    <xf numFmtId="0" fontId="0" fillId="0" borderId="2" xfId="0"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16" fillId="6" borderId="2"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4" xfId="0" applyFont="1" applyFill="1" applyBorder="1" applyAlignment="1">
      <alignment horizontal="center" vertical="center"/>
    </xf>
    <xf numFmtId="0" fontId="18" fillId="19" borderId="0" xfId="0" applyFont="1" applyFill="1" applyAlignment="1">
      <alignment horizontal="left" vertical="center"/>
    </xf>
    <xf numFmtId="0" fontId="12" fillId="0" borderId="1" xfId="0" applyFont="1" applyFill="1" applyBorder="1" applyAlignment="1">
      <alignment horizontal="left" vertical="center"/>
    </xf>
    <xf numFmtId="0" fontId="9" fillId="11" borderId="38" xfId="0" applyFont="1" applyFill="1" applyBorder="1" applyAlignment="1">
      <alignment horizontal="center" vertical="center"/>
    </xf>
    <xf numFmtId="0" fontId="9" fillId="11" borderId="40" xfId="0" applyFont="1" applyFill="1" applyBorder="1" applyAlignment="1">
      <alignment horizontal="center" vertical="center"/>
    </xf>
    <xf numFmtId="0" fontId="9" fillId="11" borderId="3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7" fillId="0" borderId="23" xfId="0" applyFont="1" applyFill="1" applyBorder="1" applyAlignment="1">
      <alignment horizontal="left" vertical="center"/>
    </xf>
    <xf numFmtId="0" fontId="7" fillId="0" borderId="6"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6" xfId="0" applyFont="1" applyFill="1" applyBorder="1" applyAlignment="1">
      <alignment horizontal="left" vertical="center"/>
    </xf>
    <xf numFmtId="0" fontId="6" fillId="12" borderId="33" xfId="0" applyFont="1" applyFill="1" applyBorder="1" applyAlignment="1">
      <alignment horizontal="center" vertical="center" wrapText="1"/>
    </xf>
    <xf numFmtId="0" fontId="6" fillId="12" borderId="39" xfId="0" applyFont="1" applyFill="1" applyBorder="1" applyAlignment="1">
      <alignment horizontal="center" vertical="center" wrapText="1"/>
    </xf>
    <xf numFmtId="0" fontId="11" fillId="19" borderId="8" xfId="0" applyFont="1" applyFill="1" applyBorder="1" applyAlignment="1">
      <alignment horizontal="center" vertical="center"/>
    </xf>
    <xf numFmtId="0" fontId="11" fillId="19" borderId="9" xfId="0" applyFont="1" applyFill="1" applyBorder="1" applyAlignment="1">
      <alignment horizontal="center" vertical="center"/>
    </xf>
    <xf numFmtId="0" fontId="11" fillId="19" borderId="10" xfId="0" applyFont="1" applyFill="1" applyBorder="1" applyAlignment="1">
      <alignment horizontal="center" vertical="center"/>
    </xf>
    <xf numFmtId="0" fontId="6" fillId="0" borderId="35"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35" xfId="0" applyFont="1" applyFill="1" applyBorder="1" applyAlignment="1">
      <alignment horizontal="center" vertical="center" wrapText="1"/>
    </xf>
    <xf numFmtId="0" fontId="6" fillId="12" borderId="47" xfId="0" applyFont="1" applyFill="1" applyBorder="1" applyAlignment="1">
      <alignment horizontal="center" vertical="center" wrapText="1"/>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9" fillId="10" borderId="30"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32" xfId="0" applyFont="1" applyFill="1" applyBorder="1" applyAlignment="1">
      <alignment horizontal="center" vertical="center"/>
    </xf>
    <xf numFmtId="0" fontId="6" fillId="14" borderId="33" xfId="0" applyFont="1" applyFill="1" applyBorder="1" applyAlignment="1">
      <alignment horizontal="center" vertical="center" wrapText="1"/>
    </xf>
    <xf numFmtId="0" fontId="6" fillId="14" borderId="39" xfId="0" applyFont="1" applyFill="1" applyBorder="1" applyAlignment="1">
      <alignment horizontal="center" vertical="center" wrapText="1"/>
    </xf>
    <xf numFmtId="0" fontId="6" fillId="12" borderId="36"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14" xfId="0" applyFont="1" applyFill="1" applyBorder="1" applyAlignment="1">
      <alignment horizontal="center" vertical="center" wrapText="1"/>
    </xf>
    <xf numFmtId="1" fontId="9" fillId="9" borderId="30" xfId="0" applyNumberFormat="1" applyFont="1" applyFill="1" applyBorder="1" applyAlignment="1">
      <alignment horizontal="center" vertical="center" wrapText="1"/>
    </xf>
    <xf numFmtId="1" fontId="9" fillId="9" borderId="14" xfId="0" applyNumberFormat="1" applyFont="1" applyFill="1" applyBorder="1" applyAlignment="1">
      <alignment horizontal="center" vertical="center" wrapText="1"/>
    </xf>
    <xf numFmtId="0" fontId="18" fillId="19" borderId="0" xfId="0" applyFont="1" applyFill="1" applyAlignment="1" applyProtection="1">
      <alignment horizontal="center" vertical="center"/>
    </xf>
    <xf numFmtId="0" fontId="6" fillId="0" borderId="2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9" fillId="0" borderId="23" xfId="0" applyFont="1" applyFill="1" applyBorder="1" applyAlignment="1" applyProtection="1">
      <alignment horizontal="center"/>
    </xf>
    <xf numFmtId="0" fontId="18" fillId="19" borderId="0" xfId="0" applyFont="1" applyFill="1" applyBorder="1" applyAlignment="1" applyProtection="1">
      <alignment horizontal="center" vertical="center"/>
    </xf>
    <xf numFmtId="0" fontId="14" fillId="0" borderId="0" xfId="0" applyFont="1" applyBorder="1" applyAlignment="1" applyProtection="1">
      <alignment horizontal="center"/>
    </xf>
    <xf numFmtId="0" fontId="10" fillId="19" borderId="8" xfId="0" applyFont="1" applyFill="1" applyBorder="1" applyAlignment="1" applyProtection="1">
      <alignment horizontal="center" vertical="center" wrapText="1"/>
    </xf>
    <xf numFmtId="0" fontId="10" fillId="19" borderId="9" xfId="0" applyFont="1" applyFill="1" applyBorder="1" applyAlignment="1" applyProtection="1">
      <alignment horizontal="center" vertical="center" wrapText="1"/>
    </xf>
    <xf numFmtId="0" fontId="10" fillId="19" borderId="10" xfId="0" applyFont="1" applyFill="1" applyBorder="1" applyAlignment="1" applyProtection="1">
      <alignment horizontal="center" vertical="center" wrapText="1"/>
    </xf>
    <xf numFmtId="0" fontId="2" fillId="19" borderId="0" xfId="0" applyFont="1" applyFill="1" applyBorder="1" applyAlignment="1" applyProtection="1">
      <alignment horizontal="center" vertical="center"/>
    </xf>
    <xf numFmtId="0" fontId="7" fillId="0" borderId="23"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0" borderId="3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 xfId="0" applyFont="1" applyFill="1" applyBorder="1" applyAlignment="1">
      <alignment horizontal="center" vertical="center"/>
    </xf>
    <xf numFmtId="0" fontId="18" fillId="19" borderId="0" xfId="0" applyFont="1" applyFill="1" applyBorder="1" applyAlignment="1">
      <alignment horizontal="center" vertical="center"/>
    </xf>
    <xf numFmtId="0" fontId="14" fillId="0" borderId="0" xfId="0" applyFont="1" applyBorder="1" applyAlignment="1">
      <alignment horizontal="center"/>
    </xf>
    <xf numFmtId="0" fontId="10" fillId="19" borderId="8"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8" fillId="19" borderId="0" xfId="0" applyFont="1" applyFill="1" applyAlignment="1">
      <alignment horizontal="center" vertical="center"/>
    </xf>
    <xf numFmtId="0" fontId="19" fillId="0" borderId="23" xfId="0" applyFont="1" applyFill="1" applyBorder="1" applyAlignment="1">
      <alignment horizontal="center"/>
    </xf>
    <xf numFmtId="0" fontId="2" fillId="19" borderId="0" xfId="0" applyFont="1" applyFill="1" applyBorder="1" applyAlignment="1">
      <alignment horizontal="center" vertical="center"/>
    </xf>
    <xf numFmtId="0" fontId="7" fillId="0" borderId="2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6" borderId="2" xfId="0" applyFont="1" applyFill="1" applyBorder="1" applyAlignment="1">
      <alignment horizontal="center" vertical="center"/>
    </xf>
    <xf numFmtId="0" fontId="6" fillId="0" borderId="46"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18" borderId="30"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6" fillId="0" borderId="23" xfId="0" applyFont="1" applyFill="1" applyBorder="1" applyAlignment="1">
      <alignment horizontal="left" vertical="center"/>
    </xf>
    <xf numFmtId="0" fontId="6" fillId="0" borderId="6" xfId="0" applyFont="1" applyFill="1" applyBorder="1" applyAlignment="1">
      <alignment horizontal="left" vertical="center"/>
    </xf>
  </cellXfs>
  <cellStyles count="4">
    <cellStyle name="Hiperlink" xfId="3" builtinId="8"/>
    <cellStyle name="Normal" xfId="0" builtinId="0"/>
    <cellStyle name="Normal 2" xfId="2"/>
    <cellStyle name="Porcentagem" xfId="1" builtinId="5"/>
  </cellStyles>
  <dxfs count="41">
    <dxf>
      <font>
        <color theme="0"/>
      </font>
    </dxf>
    <dxf>
      <font>
        <color rgb="FF7030A0"/>
      </font>
      <fill>
        <patternFill>
          <bgColor rgb="FF7030A0"/>
        </patternFill>
      </fill>
    </dxf>
    <dxf>
      <font>
        <color rgb="FF0070C0"/>
      </font>
      <fill>
        <patternFill>
          <bgColor rgb="FF0070C0"/>
        </patternFill>
      </fill>
    </dxf>
    <dxf>
      <font>
        <color rgb="FFFF0000"/>
      </font>
      <fill>
        <patternFill>
          <bgColor rgb="FFFF0000"/>
        </patternFill>
      </fill>
    </dxf>
    <dxf>
      <font>
        <color theme="0"/>
      </font>
      <fill>
        <patternFill patternType="solid">
          <fgColor rgb="FFB15407"/>
          <bgColor rgb="FFB15407"/>
        </patternFill>
      </fill>
    </dxf>
    <dxf>
      <font>
        <color theme="0"/>
      </font>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patternType="solid">
          <fgColor rgb="FFB15407"/>
          <bgColor rgb="FFB15407"/>
        </patternFill>
      </fill>
    </dxf>
    <dxf>
      <font>
        <color theme="0"/>
      </font>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bgColor theme="9" tint="-0.499984740745262"/>
        </patternFill>
      </fill>
    </dxf>
    <dxf>
      <font>
        <color theme="0"/>
      </font>
      <fill>
        <patternFill>
          <bgColor theme="9" tint="-0.499984740745262"/>
        </patternFill>
      </fill>
    </dxf>
    <dxf>
      <font>
        <color theme="0"/>
      </font>
      <fill>
        <patternFill patternType="solid">
          <fgColor rgb="FFB15407"/>
          <bgColor rgb="FFB15407"/>
        </patternFill>
      </fill>
    </dxf>
    <dxf>
      <font>
        <color theme="0"/>
      </font>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bgColor theme="9" tint="-0.499984740745262"/>
        </patternFill>
      </fill>
    </dxf>
    <dxf>
      <font>
        <color theme="0"/>
      </font>
      <fill>
        <patternFill>
          <bgColor theme="9" tint="-0.499984740745262"/>
        </patternFill>
      </fill>
    </dxf>
    <dxf>
      <font>
        <color theme="0"/>
      </font>
      <fill>
        <patternFill patternType="solid">
          <fgColor rgb="FFB15407"/>
          <bgColor rgb="FFB15407"/>
        </patternFill>
      </fill>
    </dxf>
    <dxf>
      <font>
        <color theme="0"/>
      </font>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rgb="FF0070C0"/>
      </font>
      <fill>
        <patternFill>
          <bgColor rgb="FF0070C0"/>
        </patternFill>
      </fill>
    </dxf>
    <dxf>
      <font>
        <color theme="0"/>
      </font>
      <fill>
        <patternFill>
          <bgColor theme="9" tint="-0.499984740745262"/>
        </patternFill>
      </fill>
    </dxf>
    <dxf>
      <font>
        <color theme="0"/>
      </font>
      <fill>
        <patternFill>
          <bgColor theme="9" tint="-0.499984740745262"/>
        </patternFill>
      </fill>
    </dxf>
    <dxf>
      <font>
        <color theme="0"/>
      </font>
      <fill>
        <patternFill patternType="solid">
          <fgColor rgb="FFB15407"/>
          <bgColor rgb="FFB15407"/>
        </patternFill>
      </fill>
    </dxf>
  </dxfs>
  <tableStyles count="0" defaultTableStyle="TableStyleMedium2" defaultPivotStyle="PivotStyleLight16"/>
  <colors>
    <mruColors>
      <color rgb="FF006600"/>
      <color rgb="FFFF99CC"/>
      <color rgb="FFB15407"/>
      <color rgb="FF00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- 1'!$E$32:$E$38</c:f>
              <c:numCache>
                <c:formatCode>General</c:formatCode>
                <c:ptCount val="7"/>
                <c:pt idx="0">
                  <c:v>1</c:v>
                </c:pt>
                <c:pt idx="1">
                  <c:v>0</c:v>
                </c:pt>
                <c:pt idx="2">
                  <c:v>1</c:v>
                </c:pt>
                <c:pt idx="3">
                  <c:v>1</c:v>
                </c:pt>
                <c:pt idx="4">
                  <c:v>0</c:v>
                </c:pt>
                <c:pt idx="5">
                  <c:v>0</c:v>
                </c:pt>
                <c:pt idx="6">
                  <c:v>0</c:v>
                </c:pt>
              </c:numCache>
            </c:numRef>
          </c:val>
          <c:extLst xmlns:c16r2="http://schemas.microsoft.com/office/drawing/2015/06/char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- 1'!$F$32:$F$38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- 1'!$G$32:$G$38</c:f>
              <c:numCache>
                <c:formatCode>General</c:formatCode>
                <c:ptCount val="7"/>
                <c:pt idx="0">
                  <c:v>4</c:v>
                </c:pt>
                <c:pt idx="1">
                  <c:v>4</c:v>
                </c:pt>
                <c:pt idx="2">
                  <c:v>2</c:v>
                </c:pt>
                <c:pt idx="3">
                  <c:v>2</c:v>
                </c:pt>
                <c:pt idx="4">
                  <c:v>2</c:v>
                </c:pt>
                <c:pt idx="5">
                  <c:v>2</c:v>
                </c:pt>
                <c:pt idx="6">
                  <c:v>2</c:v>
                </c:pt>
              </c:numCache>
            </c:numRef>
          </c:val>
          <c:extLst xmlns:c16r2="http://schemas.microsoft.com/office/drawing/2015/06/char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- 1'!$H$32:$H$38</c:f>
              <c:numCache>
                <c:formatCode>General</c:formatCode>
                <c:ptCount val="7"/>
                <c:pt idx="0">
                  <c:v>7</c:v>
                </c:pt>
                <c:pt idx="1">
                  <c:v>1</c:v>
                </c:pt>
                <c:pt idx="2">
                  <c:v>2</c:v>
                </c:pt>
                <c:pt idx="3">
                  <c:v>1</c:v>
                </c:pt>
                <c:pt idx="4">
                  <c:v>1</c:v>
                </c:pt>
                <c:pt idx="5">
                  <c:v>0</c:v>
                </c:pt>
                <c:pt idx="6">
                  <c:v>0</c:v>
                </c:pt>
              </c:numCache>
            </c:numRef>
          </c:val>
          <c:extLst xmlns:c16r2="http://schemas.microsoft.com/office/drawing/2015/06/char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- 1'!$I$32:$I$38</c:f>
              <c:numCache>
                <c:formatCode>General</c:formatCode>
                <c:ptCount val="7"/>
                <c:pt idx="0">
                  <c:v>5</c:v>
                </c:pt>
                <c:pt idx="1">
                  <c:v>5</c:v>
                </c:pt>
                <c:pt idx="2">
                  <c:v>3</c:v>
                </c:pt>
                <c:pt idx="3">
                  <c:v>1</c:v>
                </c:pt>
                <c:pt idx="4">
                  <c:v>1</c:v>
                </c:pt>
                <c:pt idx="5">
                  <c:v>1</c:v>
                </c:pt>
                <c:pt idx="6">
                  <c:v>1</c:v>
                </c:pt>
              </c:numCache>
            </c:numRef>
          </c:val>
          <c:extLst xmlns:c16r2="http://schemas.microsoft.com/office/drawing/2015/06/char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- 1'!$C$32:$C$38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- 1'!$J$32:$J$38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132904832"/>
        <c:axId val="132906368"/>
      </c:barChart>
      <c:catAx>
        <c:axId val="132904832"/>
        <c:scaling>
          <c:orientation val="maxMin"/>
        </c:scaling>
        <c:delete val="0"/>
        <c:axPos val="l"/>
        <c:numFmt formatCode="ge\r\a\l" sourceLinked="0"/>
        <c:majorTickMark val="out"/>
        <c:minorTickMark val="none"/>
        <c:tickLblPos val="nextTo"/>
        <c:txPr>
          <a:bodyPr/>
          <a:lstStyle/>
          <a:p>
            <a:pPr>
              <a:defRPr sz="1100"/>
            </a:pPr>
            <a:endParaRPr lang="pt-BR"/>
          </a:p>
        </c:txPr>
        <c:crossAx val="132906368"/>
        <c:crosses val="autoZero"/>
        <c:auto val="1"/>
        <c:lblAlgn val="ctr"/>
        <c:lblOffset val="100"/>
        <c:noMultiLvlLbl val="0"/>
      </c:catAx>
      <c:valAx>
        <c:axId val="132906368"/>
        <c:scaling>
          <c:orientation val="minMax"/>
        </c:scaling>
        <c:delete val="0"/>
        <c:axPos val="t"/>
        <c:majorGridlines/>
        <c:numFmt formatCode="General" sourceLinked="1"/>
        <c:majorTickMark val="out"/>
        <c:minorTickMark val="none"/>
        <c:tickLblPos val="nextTo"/>
        <c:crossAx val="132904832"/>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9FE0-4D9F-B8DC-8B9C8E37DCB1}"/>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9FE0-4D9F-B8DC-8B9C8E37DCB1}"/>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5-9FE0-4D9F-B8DC-8B9C8E37DCB1}"/>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0</c:v>
                </c:pt>
                <c:pt idx="1">
                  <c:v>0.38297872340425532</c:v>
                </c:pt>
                <c:pt idx="2">
                  <c:v>0.25531914893617019</c:v>
                </c:pt>
                <c:pt idx="3">
                  <c:v>0.36170212765957449</c:v>
                </c:pt>
                <c:pt idx="4">
                  <c:v>0</c:v>
                </c:pt>
              </c:numCache>
            </c:numRef>
          </c:val>
          <c:extLst xmlns:c16r2="http://schemas.microsoft.com/office/drawing/2015/06/char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xmlns:c16r2="http://schemas.microsoft.com/office/drawing/2015/06/chart">
              <c:ext xmlns:c16="http://schemas.microsoft.com/office/drawing/2014/chart" uri="{C3380CC4-5D6E-409C-BE32-E72D297353CC}">
                <c16:uniqueId val="{00000001-AC0A-488D-A911-331F8DF53764}"/>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C0A-488D-A911-331F8DF53764}"/>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AC0A-488D-A911-331F8DF53764}"/>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AC0A-488D-A911-331F8DF53764}"/>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9-AC0A-488D-A911-331F8DF53764}"/>
              </c:ext>
            </c:extLst>
          </c:dPt>
          <c:dPt>
            <c:idx val="5"/>
            <c:bubble3D val="0"/>
            <c:spPr>
              <a:solidFill>
                <a:srgbClr val="FF99CC"/>
              </a:solidFill>
            </c:spPr>
            <c:extLst xmlns:c16r2="http://schemas.microsoft.com/office/drawing/2015/06/char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0</c:v>
                </c:pt>
                <c:pt idx="1">
                  <c:v>0.33333333333333331</c:v>
                </c:pt>
                <c:pt idx="2">
                  <c:v>0.25</c:v>
                </c:pt>
                <c:pt idx="3">
                  <c:v>0.33333333333333331</c:v>
                </c:pt>
                <c:pt idx="4">
                  <c:v>0</c:v>
                </c:pt>
                <c:pt idx="5">
                  <c:v>8.3333333333333329E-2</c:v>
                </c:pt>
              </c:numCache>
            </c:numRef>
          </c:val>
          <c:extLst xmlns:c16r2="http://schemas.microsoft.com/office/drawing/2015/06/char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- 2'!$E$32:$E$38</c:f>
              <c:numCache>
                <c:formatCode>General</c:formatCode>
                <c:ptCount val="7"/>
                <c:pt idx="0">
                  <c:v>1</c:v>
                </c:pt>
                <c:pt idx="1">
                  <c:v>0</c:v>
                </c:pt>
                <c:pt idx="2">
                  <c:v>0</c:v>
                </c:pt>
                <c:pt idx="3">
                  <c:v>2</c:v>
                </c:pt>
                <c:pt idx="4">
                  <c:v>0</c:v>
                </c:pt>
                <c:pt idx="5">
                  <c:v>2</c:v>
                </c:pt>
                <c:pt idx="6">
                  <c:v>1</c:v>
                </c:pt>
              </c:numCache>
            </c:numRef>
          </c:val>
          <c:extLst xmlns:c16r2="http://schemas.microsoft.com/office/drawing/2015/06/char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- 2'!$F$32:$F$38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- 2'!$G$32:$G$38</c:f>
              <c:numCache>
                <c:formatCode>General</c:formatCode>
                <c:ptCount val="7"/>
                <c:pt idx="0">
                  <c:v>6</c:v>
                </c:pt>
                <c:pt idx="1">
                  <c:v>2</c:v>
                </c:pt>
                <c:pt idx="2">
                  <c:v>1</c:v>
                </c:pt>
                <c:pt idx="3">
                  <c:v>1</c:v>
                </c:pt>
                <c:pt idx="4">
                  <c:v>0</c:v>
                </c:pt>
                <c:pt idx="5">
                  <c:v>2</c:v>
                </c:pt>
                <c:pt idx="6">
                  <c:v>3</c:v>
                </c:pt>
              </c:numCache>
            </c:numRef>
          </c:val>
          <c:extLst xmlns:c16r2="http://schemas.microsoft.com/office/drawing/2015/06/char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- 2'!$H$32:$H$38</c:f>
              <c:numCache>
                <c:formatCode>General</c:formatCode>
                <c:ptCount val="7"/>
                <c:pt idx="0">
                  <c:v>3</c:v>
                </c:pt>
                <c:pt idx="1">
                  <c:v>2</c:v>
                </c:pt>
                <c:pt idx="2">
                  <c:v>2</c:v>
                </c:pt>
                <c:pt idx="3">
                  <c:v>1</c:v>
                </c:pt>
                <c:pt idx="4">
                  <c:v>3</c:v>
                </c:pt>
                <c:pt idx="5">
                  <c:v>0</c:v>
                </c:pt>
                <c:pt idx="6">
                  <c:v>1</c:v>
                </c:pt>
              </c:numCache>
            </c:numRef>
          </c:val>
          <c:extLst xmlns:c16r2="http://schemas.microsoft.com/office/drawing/2015/06/char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- 2'!$I$32:$I$38</c:f>
              <c:numCache>
                <c:formatCode>General</c:formatCode>
                <c:ptCount val="7"/>
                <c:pt idx="0">
                  <c:v>7</c:v>
                </c:pt>
                <c:pt idx="1">
                  <c:v>5</c:v>
                </c:pt>
                <c:pt idx="2">
                  <c:v>2</c:v>
                </c:pt>
                <c:pt idx="3">
                  <c:v>1</c:v>
                </c:pt>
                <c:pt idx="4">
                  <c:v>0</c:v>
                </c:pt>
                <c:pt idx="5">
                  <c:v>1</c:v>
                </c:pt>
                <c:pt idx="6">
                  <c:v>2</c:v>
                </c:pt>
              </c:numCache>
            </c:numRef>
          </c:val>
          <c:extLst xmlns:c16r2="http://schemas.microsoft.com/office/drawing/2015/06/char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- 2'!$C$32:$C$38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- 2'!$J$32:$J$38</c:f>
              <c:numCache>
                <c:formatCode>General</c:formatCode>
                <c:ptCount val="7"/>
                <c:pt idx="0">
                  <c:v>0</c:v>
                </c:pt>
                <c:pt idx="1">
                  <c:v>1</c:v>
                </c:pt>
                <c:pt idx="2">
                  <c:v>1</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128518784"/>
        <c:axId val="128520576"/>
      </c:barChart>
      <c:catAx>
        <c:axId val="128518784"/>
        <c:scaling>
          <c:orientation val="maxMin"/>
        </c:scaling>
        <c:delete val="0"/>
        <c:axPos val="l"/>
        <c:numFmt formatCode="ge\r\a\l" sourceLinked="0"/>
        <c:majorTickMark val="out"/>
        <c:minorTickMark val="none"/>
        <c:tickLblPos val="nextTo"/>
        <c:txPr>
          <a:bodyPr/>
          <a:lstStyle/>
          <a:p>
            <a:pPr>
              <a:defRPr sz="1100"/>
            </a:pPr>
            <a:endParaRPr lang="pt-BR"/>
          </a:p>
        </c:txPr>
        <c:crossAx val="128520576"/>
        <c:crosses val="autoZero"/>
        <c:auto val="1"/>
        <c:lblAlgn val="ctr"/>
        <c:lblOffset val="100"/>
        <c:noMultiLvlLbl val="0"/>
      </c:catAx>
      <c:valAx>
        <c:axId val="128520576"/>
        <c:scaling>
          <c:orientation val="minMax"/>
        </c:scaling>
        <c:delete val="0"/>
        <c:axPos val="t"/>
        <c:majorGridlines/>
        <c:numFmt formatCode="General" sourceLinked="1"/>
        <c:majorTickMark val="out"/>
        <c:minorTickMark val="none"/>
        <c:tickLblPos val="nextTo"/>
        <c:crossAx val="128518784"/>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9FE0-4D9F-B8DC-8B9C8E37DCB1}"/>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9FE0-4D9F-B8DC-8B9C8E37DCB1}"/>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5-9FE0-4D9F-B8DC-8B9C8E37DCB1}"/>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0</c:v>
                </c:pt>
                <c:pt idx="1">
                  <c:v>0.3125</c:v>
                </c:pt>
                <c:pt idx="2">
                  <c:v>0.25</c:v>
                </c:pt>
                <c:pt idx="3">
                  <c:v>0.39583333333333331</c:v>
                </c:pt>
                <c:pt idx="4">
                  <c:v>4.1666666666666664E-2</c:v>
                </c:pt>
              </c:numCache>
            </c:numRef>
          </c:val>
          <c:extLst xmlns:c16r2="http://schemas.microsoft.com/office/drawing/2015/06/char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xmlns:c16r2="http://schemas.microsoft.com/office/drawing/2015/06/chart">
              <c:ext xmlns:c16="http://schemas.microsoft.com/office/drawing/2014/chart" uri="{C3380CC4-5D6E-409C-BE32-E72D297353CC}">
                <c16:uniqueId val="{00000001-AC0A-488D-A911-331F8DF53764}"/>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C0A-488D-A911-331F8DF53764}"/>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AC0A-488D-A911-331F8DF53764}"/>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AC0A-488D-A911-331F8DF53764}"/>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9-AC0A-488D-A911-331F8DF53764}"/>
              </c:ext>
            </c:extLst>
          </c:dPt>
          <c:dPt>
            <c:idx val="5"/>
            <c:bubble3D val="0"/>
            <c:spPr>
              <a:solidFill>
                <a:srgbClr val="FF99CC"/>
              </a:solidFill>
            </c:spPr>
            <c:extLst xmlns:c16r2="http://schemas.microsoft.com/office/drawing/2015/06/char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0</c:v>
                </c:pt>
                <c:pt idx="1">
                  <c:v>0.22222222222222221</c:v>
                </c:pt>
                <c:pt idx="2">
                  <c:v>0.24444444444444444</c:v>
                </c:pt>
                <c:pt idx="3">
                  <c:v>0.42222222222222222</c:v>
                </c:pt>
                <c:pt idx="4">
                  <c:v>4.4444444444444446E-2</c:v>
                </c:pt>
                <c:pt idx="5">
                  <c:v>6.6666666666666666E-2</c:v>
                </c:pt>
              </c:numCache>
            </c:numRef>
          </c:val>
          <c:extLst xmlns:c16r2="http://schemas.microsoft.com/office/drawing/2015/06/char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- 3'!$E$32:$E$38</c:f>
              <c:numCache>
                <c:formatCode>General</c:formatCode>
                <c:ptCount val="7"/>
                <c:pt idx="0">
                  <c:v>2</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- 3'!$F$32:$F$38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- 3'!$G$32:$G$38</c:f>
              <c:numCache>
                <c:formatCode>General</c:formatCode>
                <c:ptCount val="7"/>
                <c:pt idx="0">
                  <c:v>4</c:v>
                </c:pt>
                <c:pt idx="1">
                  <c:v>1</c:v>
                </c:pt>
                <c:pt idx="2">
                  <c:v>0</c:v>
                </c:pt>
                <c:pt idx="3">
                  <c:v>0</c:v>
                </c:pt>
                <c:pt idx="4">
                  <c:v>0</c:v>
                </c:pt>
                <c:pt idx="5">
                  <c:v>0</c:v>
                </c:pt>
                <c:pt idx="6">
                  <c:v>2</c:v>
                </c:pt>
              </c:numCache>
            </c:numRef>
          </c:val>
          <c:extLst xmlns:c16r2="http://schemas.microsoft.com/office/drawing/2015/06/char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- 3'!$H$32:$H$38</c:f>
              <c:numCache>
                <c:formatCode>General</c:formatCode>
                <c:ptCount val="7"/>
                <c:pt idx="0">
                  <c:v>4</c:v>
                </c:pt>
                <c:pt idx="1">
                  <c:v>5</c:v>
                </c:pt>
                <c:pt idx="2">
                  <c:v>3</c:v>
                </c:pt>
                <c:pt idx="3">
                  <c:v>1</c:v>
                </c:pt>
                <c:pt idx="4">
                  <c:v>3</c:v>
                </c:pt>
                <c:pt idx="5">
                  <c:v>0</c:v>
                </c:pt>
                <c:pt idx="6">
                  <c:v>0</c:v>
                </c:pt>
              </c:numCache>
            </c:numRef>
          </c:val>
          <c:extLst xmlns:c16r2="http://schemas.microsoft.com/office/drawing/2015/06/char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- 3'!$I$32:$I$38</c:f>
              <c:numCache>
                <c:formatCode>General</c:formatCode>
                <c:ptCount val="7"/>
                <c:pt idx="0">
                  <c:v>7</c:v>
                </c:pt>
                <c:pt idx="1">
                  <c:v>4</c:v>
                </c:pt>
                <c:pt idx="2">
                  <c:v>1</c:v>
                </c:pt>
                <c:pt idx="3">
                  <c:v>1</c:v>
                </c:pt>
                <c:pt idx="4">
                  <c:v>0</c:v>
                </c:pt>
                <c:pt idx="5">
                  <c:v>1</c:v>
                </c:pt>
                <c:pt idx="6">
                  <c:v>3</c:v>
                </c:pt>
              </c:numCache>
            </c:numRef>
          </c:val>
          <c:extLst xmlns:c16r2="http://schemas.microsoft.com/office/drawing/2015/06/char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- 3'!$C$32:$C$38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- 3'!$J$32:$J$38</c:f>
              <c:numCache>
                <c:formatCode>General</c:formatCode>
                <c:ptCount val="7"/>
                <c:pt idx="0">
                  <c:v>0</c:v>
                </c:pt>
                <c:pt idx="1">
                  <c:v>2</c:v>
                </c:pt>
                <c:pt idx="2">
                  <c:v>2</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129091456"/>
        <c:axId val="129092992"/>
      </c:barChart>
      <c:catAx>
        <c:axId val="129091456"/>
        <c:scaling>
          <c:orientation val="maxMin"/>
        </c:scaling>
        <c:delete val="0"/>
        <c:axPos val="l"/>
        <c:numFmt formatCode="ge\r\a\l" sourceLinked="0"/>
        <c:majorTickMark val="out"/>
        <c:minorTickMark val="none"/>
        <c:tickLblPos val="nextTo"/>
        <c:txPr>
          <a:bodyPr/>
          <a:lstStyle/>
          <a:p>
            <a:pPr>
              <a:defRPr sz="1100"/>
            </a:pPr>
            <a:endParaRPr lang="pt-BR"/>
          </a:p>
        </c:txPr>
        <c:crossAx val="129092992"/>
        <c:crosses val="autoZero"/>
        <c:auto val="1"/>
        <c:lblAlgn val="ctr"/>
        <c:lblOffset val="100"/>
        <c:noMultiLvlLbl val="0"/>
      </c:catAx>
      <c:valAx>
        <c:axId val="129092992"/>
        <c:scaling>
          <c:orientation val="minMax"/>
        </c:scaling>
        <c:delete val="0"/>
        <c:axPos val="t"/>
        <c:majorGridlines/>
        <c:numFmt formatCode="General" sourceLinked="1"/>
        <c:majorTickMark val="out"/>
        <c:minorTickMark val="none"/>
        <c:tickLblPos val="nextTo"/>
        <c:crossAx val="129091456"/>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9FE0-4D9F-B8DC-8B9C8E37DCB1}"/>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9FE0-4D9F-B8DC-8B9C8E37DCB1}"/>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5-9FE0-4D9F-B8DC-8B9C8E37DCB1}"/>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0</c:v>
                </c:pt>
                <c:pt idx="1">
                  <c:v>0.15555555555555556</c:v>
                </c:pt>
                <c:pt idx="2">
                  <c:v>0.35555555555555557</c:v>
                </c:pt>
                <c:pt idx="3">
                  <c:v>0.4</c:v>
                </c:pt>
                <c:pt idx="4">
                  <c:v>8.8888888888888892E-2</c:v>
                </c:pt>
              </c:numCache>
            </c:numRef>
          </c:val>
          <c:extLst xmlns:c16r2="http://schemas.microsoft.com/office/drawing/2015/06/char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xmlns:c16r2="http://schemas.microsoft.com/office/drawing/2015/06/chart">
              <c:ext xmlns:c16="http://schemas.microsoft.com/office/drawing/2014/chart" uri="{C3380CC4-5D6E-409C-BE32-E72D297353CC}">
                <c16:uniqueId val="{00000001-AC0A-488D-A911-331F8DF53764}"/>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C0A-488D-A911-331F8DF53764}"/>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AC0A-488D-A911-331F8DF53764}"/>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AC0A-488D-A911-331F8DF53764}"/>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9-AC0A-488D-A911-331F8DF53764}"/>
              </c:ext>
            </c:extLst>
          </c:dPt>
          <c:dPt>
            <c:idx val="5"/>
            <c:bubble3D val="0"/>
            <c:spPr>
              <a:solidFill>
                <a:srgbClr val="FF99CC"/>
              </a:solidFill>
            </c:spPr>
            <c:extLst xmlns:c16r2="http://schemas.microsoft.com/office/drawing/2015/06/chart">
              <c:ext xmlns:c16="http://schemas.microsoft.com/office/drawing/2014/chart" uri="{C3380CC4-5D6E-409C-BE32-E72D297353CC}">
                <c16:uniqueId val="{0000000B-AC0A-488D-A911-331F8DF53764}"/>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0</c:v>
                </c:pt>
                <c:pt idx="1">
                  <c:v>0.11363636363636363</c:v>
                </c:pt>
                <c:pt idx="2">
                  <c:v>0.36363636363636365</c:v>
                </c:pt>
                <c:pt idx="3">
                  <c:v>0.40909090909090912</c:v>
                </c:pt>
                <c:pt idx="4">
                  <c:v>9.0909090909090912E-2</c:v>
                </c:pt>
                <c:pt idx="5">
                  <c:v>2.2727272727272728E-2</c:v>
                </c:pt>
              </c:numCache>
            </c:numRef>
          </c:val>
          <c:extLst xmlns:c16r2="http://schemas.microsoft.com/office/drawing/2015/06/char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- 4'!$E$32:$E$38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- 4'!$F$32:$F$38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- 4'!$G$32:$G$38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- 4'!$H$32:$H$38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- 4'!$I$32:$I$38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- 4'!$C$32:$C$38</c:f>
              <c:strCache>
                <c:ptCount val="7"/>
                <c:pt idx="0">
                  <c:v>OBJETIVO 1</c:v>
                </c:pt>
                <c:pt idx="1">
                  <c:v>OBJETIVO 2</c:v>
                </c:pt>
                <c:pt idx="2">
                  <c:v>OBJETIVO 3</c:v>
                </c:pt>
                <c:pt idx="3">
                  <c:v>OBJETIVO 4</c:v>
                </c:pt>
                <c:pt idx="4">
                  <c:v>OBJETIVO 5</c:v>
                </c:pt>
                <c:pt idx="5">
                  <c:v>OBJETIVO 6</c:v>
                </c:pt>
                <c:pt idx="6">
                  <c:v>OBJETIVO 7</c:v>
                </c:pt>
              </c:strCache>
            </c:strRef>
          </c:cat>
          <c:val>
            <c:numRef>
              <c:f>'Painel de Gestão - 4'!$J$32:$J$38</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128477824"/>
        <c:axId val="128483712"/>
      </c:barChart>
      <c:catAx>
        <c:axId val="128477824"/>
        <c:scaling>
          <c:orientation val="maxMin"/>
        </c:scaling>
        <c:delete val="0"/>
        <c:axPos val="l"/>
        <c:numFmt formatCode="ge\r\a\l" sourceLinked="0"/>
        <c:majorTickMark val="out"/>
        <c:minorTickMark val="none"/>
        <c:tickLblPos val="nextTo"/>
        <c:txPr>
          <a:bodyPr/>
          <a:lstStyle/>
          <a:p>
            <a:pPr>
              <a:defRPr sz="1100"/>
            </a:pPr>
            <a:endParaRPr lang="pt-BR"/>
          </a:p>
        </c:txPr>
        <c:crossAx val="128483712"/>
        <c:crosses val="autoZero"/>
        <c:auto val="1"/>
        <c:lblAlgn val="ctr"/>
        <c:lblOffset val="100"/>
        <c:noMultiLvlLbl val="0"/>
      </c:catAx>
      <c:valAx>
        <c:axId val="128483712"/>
        <c:scaling>
          <c:orientation val="minMax"/>
        </c:scaling>
        <c:delete val="0"/>
        <c:axPos val="t"/>
        <c:majorGridlines/>
        <c:numFmt formatCode="General" sourceLinked="1"/>
        <c:majorTickMark val="out"/>
        <c:minorTickMark val="none"/>
        <c:tickLblPos val="nextTo"/>
        <c:crossAx val="128477824"/>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9FE0-4D9F-B8DC-8B9C8E37DCB1}"/>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9FE0-4D9F-B8DC-8B9C8E37DCB1}"/>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5-9FE0-4D9F-B8DC-8B9C8E37DCB1}"/>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xmlns:c16r2="http://schemas.microsoft.com/office/drawing/2015/06/chart">
              <c:ext xmlns:c16="http://schemas.microsoft.com/office/drawing/2014/chart" uri="{C3380CC4-5D6E-409C-BE32-E72D297353CC}">
                <c16:uniqueId val="{00000001-AC0A-488D-A911-331F8DF53764}"/>
              </c:ext>
            </c:extLst>
          </c:dPt>
          <c:dPt>
            <c:idx val="1"/>
            <c:bubble3D val="0"/>
            <c:spPr>
              <a:solidFill>
                <a:srgbClr val="FF0000"/>
              </a:solidFill>
            </c:spPr>
            <c:extLst xmlns:c16r2="http://schemas.microsoft.com/office/drawing/2015/06/chart">
              <c:ext xmlns:c16="http://schemas.microsoft.com/office/drawing/2014/chart" uri="{C3380CC4-5D6E-409C-BE32-E72D297353CC}">
                <c16:uniqueId val="{00000003-AC0A-488D-A911-331F8DF53764}"/>
              </c:ext>
            </c:extLst>
          </c:dPt>
          <c:dPt>
            <c:idx val="2"/>
            <c:bubble3D val="0"/>
            <c:spPr>
              <a:solidFill>
                <a:srgbClr val="FFFF00"/>
              </a:solidFill>
            </c:spPr>
            <c:extLst xmlns:c16r2="http://schemas.microsoft.com/office/drawing/2015/06/chart">
              <c:ext xmlns:c16="http://schemas.microsoft.com/office/drawing/2014/chart" uri="{C3380CC4-5D6E-409C-BE32-E72D297353CC}">
                <c16:uniqueId val="{00000005-AC0A-488D-A911-331F8DF53764}"/>
              </c:ext>
            </c:extLst>
          </c:dPt>
          <c:dPt>
            <c:idx val="3"/>
            <c:bubble3D val="0"/>
            <c:spPr>
              <a:solidFill>
                <a:srgbClr val="92D050"/>
              </a:solidFill>
            </c:spPr>
            <c:extLst xmlns:c16r2="http://schemas.microsoft.com/office/drawing/2015/06/chart">
              <c:ext xmlns:c16="http://schemas.microsoft.com/office/drawing/2014/chart" uri="{C3380CC4-5D6E-409C-BE32-E72D297353CC}">
                <c16:uniqueId val="{00000007-AC0A-488D-A911-331F8DF53764}"/>
              </c:ext>
            </c:extLst>
          </c:dPt>
          <c:dPt>
            <c:idx val="4"/>
            <c:bubble3D val="0"/>
            <c:spPr>
              <a:solidFill>
                <a:srgbClr val="0070C0"/>
              </a:solidFill>
            </c:spPr>
            <c:extLst xmlns:c16r2="http://schemas.microsoft.com/office/drawing/2015/06/chart">
              <c:ext xmlns:c16="http://schemas.microsoft.com/office/drawing/2014/chart" uri="{C3380CC4-5D6E-409C-BE32-E72D297353CC}">
                <c16:uniqueId val="{00000009-AC0A-488D-A911-331F8DF53764}"/>
              </c:ext>
            </c:extLst>
          </c:dPt>
          <c:dPt>
            <c:idx val="5"/>
            <c:bubble3D val="0"/>
            <c:spPr>
              <a:solidFill>
                <a:srgbClr val="FF99CC"/>
              </a:solidFill>
            </c:spPr>
            <c:extLst xmlns:c16r2="http://schemas.microsoft.com/office/drawing/2015/06/char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FF0000"/>
            </a:solidFill>
          </c:spPr>
          <c:invertIfNegative val="0"/>
          <c:cat>
            <c:strRef>
              <c:f>'Painel de Gestão Final'!$C$25:$C$31</c:f>
              <c:strCache>
                <c:ptCount val="7"/>
                <c:pt idx="0">
                  <c:v>OBJETIVO 1</c:v>
                </c:pt>
                <c:pt idx="1">
                  <c:v>OBJETIVO 2</c:v>
                </c:pt>
                <c:pt idx="2">
                  <c:v>OBJETIVO 3</c:v>
                </c:pt>
                <c:pt idx="3">
                  <c:v>OBJETIVO 4</c:v>
                </c:pt>
                <c:pt idx="4">
                  <c:v>OBJETIVO 5</c:v>
                </c:pt>
                <c:pt idx="5">
                  <c:v>OBJETIVO 6</c:v>
                </c:pt>
                <c:pt idx="6">
                  <c:v>OBJETIVO 7</c:v>
                </c:pt>
              </c:strCache>
            </c:strRef>
          </c:cat>
          <c:val>
            <c:numRef>
              <c:f>'Painel de Gestão Final'!$E$25:$E$31</c:f>
              <c:numCache>
                <c:formatCode>General</c:formatCode>
                <c:ptCount val="7"/>
                <c:pt idx="0">
                  <c:v>5</c:v>
                </c:pt>
                <c:pt idx="1">
                  <c:v>8</c:v>
                </c:pt>
                <c:pt idx="2">
                  <c:v>8</c:v>
                </c:pt>
                <c:pt idx="3">
                  <c:v>7</c:v>
                </c:pt>
                <c:pt idx="4">
                  <c:v>4</c:v>
                </c:pt>
                <c:pt idx="5">
                  <c:v>4</c:v>
                </c:pt>
                <c:pt idx="6">
                  <c:v>0</c:v>
                </c:pt>
              </c:numCache>
            </c:numRef>
          </c:val>
          <c:extLst xmlns:c16r2="http://schemas.microsoft.com/office/drawing/2015/06/chart">
            <c:ext xmlns:c16="http://schemas.microsoft.com/office/drawing/2014/chart" uri="{C3380CC4-5D6E-409C-BE32-E72D297353CC}">
              <c16:uniqueId val="{00000000-3168-42B7-9C7E-0F61D7978974}"/>
            </c:ext>
          </c:extLst>
        </c:ser>
        <c:ser>
          <c:idx val="3"/>
          <c:order val="1"/>
          <c:spPr>
            <a:solidFill>
              <a:srgbClr val="7030A0"/>
            </a:solidFill>
          </c:spPr>
          <c:invertIfNegative val="0"/>
          <c:cat>
            <c:strRef>
              <c:f>'Painel de Gestão Final'!$C$25:$C$31</c:f>
              <c:strCache>
                <c:ptCount val="7"/>
                <c:pt idx="0">
                  <c:v>OBJETIVO 1</c:v>
                </c:pt>
                <c:pt idx="1">
                  <c:v>OBJETIVO 2</c:v>
                </c:pt>
                <c:pt idx="2">
                  <c:v>OBJETIVO 3</c:v>
                </c:pt>
                <c:pt idx="3">
                  <c:v>OBJETIVO 4</c:v>
                </c:pt>
                <c:pt idx="4">
                  <c:v>OBJETIVO 5</c:v>
                </c:pt>
                <c:pt idx="5">
                  <c:v>OBJETIVO 6</c:v>
                </c:pt>
                <c:pt idx="6">
                  <c:v>OBJETIVO 7</c:v>
                </c:pt>
              </c:strCache>
            </c:strRef>
          </c:cat>
          <c:val>
            <c:numRef>
              <c:f>'Painel de Gestão Final'!$F$25:$F$31</c:f>
              <c:numCache>
                <c:formatCode>General</c:formatCode>
                <c:ptCount val="7"/>
                <c:pt idx="0">
                  <c:v>5</c:v>
                </c:pt>
                <c:pt idx="1">
                  <c:v>4</c:v>
                </c:pt>
                <c:pt idx="2">
                  <c:v>4</c:v>
                </c:pt>
                <c:pt idx="3">
                  <c:v>5</c:v>
                </c:pt>
                <c:pt idx="4">
                  <c:v>5</c:v>
                </c:pt>
                <c:pt idx="5">
                  <c:v>5</c:v>
                </c:pt>
                <c:pt idx="6">
                  <c:v>12</c:v>
                </c:pt>
              </c:numCache>
            </c:numRef>
          </c:val>
          <c:extLst xmlns:c16r2="http://schemas.microsoft.com/office/drawing/2015/06/chart">
            <c:ext xmlns:c16="http://schemas.microsoft.com/office/drawing/2014/chart" uri="{C3380CC4-5D6E-409C-BE32-E72D297353CC}">
              <c16:uniqueId val="{00000001-3168-42B7-9C7E-0F61D7978974}"/>
            </c:ext>
          </c:extLst>
        </c:ser>
        <c:ser>
          <c:idx val="1"/>
          <c:order val="2"/>
          <c:spPr>
            <a:solidFill>
              <a:srgbClr val="0070C0"/>
            </a:solidFill>
          </c:spPr>
          <c:invertIfNegative val="0"/>
          <c:val>
            <c:numRef>
              <c:f>'Painel de Gestão Final'!$G$25:$G$31</c:f>
              <c:numCache>
                <c:formatCode>General</c:formatCode>
                <c:ptCount val="7"/>
                <c:pt idx="0">
                  <c:v>5</c:v>
                </c:pt>
                <c:pt idx="1">
                  <c:v>5</c:v>
                </c:pt>
                <c:pt idx="2">
                  <c:v>3</c:v>
                </c:pt>
                <c:pt idx="3">
                  <c:v>3</c:v>
                </c:pt>
                <c:pt idx="4">
                  <c:v>6</c:v>
                </c:pt>
                <c:pt idx="5">
                  <c:v>6</c:v>
                </c:pt>
                <c:pt idx="6">
                  <c:v>3</c:v>
                </c:pt>
              </c:numCache>
            </c:numRef>
          </c:val>
          <c:extLst xmlns:c16r2="http://schemas.microsoft.com/office/drawing/2015/06/chart">
            <c:ext xmlns:c16="http://schemas.microsoft.com/office/drawing/2014/chart" uri="{C3380CC4-5D6E-409C-BE32-E72D297353CC}">
              <c16:uniqueId val="{00000002-3168-42B7-9C7E-0F61D7978974}"/>
            </c:ext>
          </c:extLst>
        </c:ser>
        <c:dLbls>
          <c:showLegendKey val="0"/>
          <c:showVal val="0"/>
          <c:showCatName val="0"/>
          <c:showSerName val="0"/>
          <c:showPercent val="0"/>
          <c:showBubbleSize val="0"/>
        </c:dLbls>
        <c:gapWidth val="150"/>
        <c:overlap val="100"/>
        <c:axId val="129610496"/>
        <c:axId val="129612032"/>
      </c:barChart>
      <c:catAx>
        <c:axId val="129610496"/>
        <c:scaling>
          <c:orientation val="maxMin"/>
        </c:scaling>
        <c:delete val="0"/>
        <c:axPos val="l"/>
        <c:numFmt formatCode="ge\r\a\l" sourceLinked="0"/>
        <c:majorTickMark val="out"/>
        <c:minorTickMark val="none"/>
        <c:tickLblPos val="nextTo"/>
        <c:crossAx val="129612032"/>
        <c:crosses val="autoZero"/>
        <c:auto val="1"/>
        <c:lblAlgn val="ctr"/>
        <c:lblOffset val="100"/>
        <c:noMultiLvlLbl val="0"/>
      </c:catAx>
      <c:valAx>
        <c:axId val="129612032"/>
        <c:scaling>
          <c:orientation val="minMax"/>
        </c:scaling>
        <c:delete val="0"/>
        <c:axPos val="t"/>
        <c:majorGridlines/>
        <c:numFmt formatCode="General" sourceLinked="1"/>
        <c:majorTickMark val="out"/>
        <c:minorTickMark val="none"/>
        <c:tickLblPos val="nextTo"/>
        <c:crossAx val="129610496"/>
        <c:crosses val="autoZero"/>
        <c:crossBetween val="between"/>
        <c:majorUnit val="2"/>
      </c:valAx>
    </c:plotArea>
    <c:plotVisOnly val="1"/>
    <c:dispBlanksAs val="gap"/>
    <c:showDLblsOverMax val="0"/>
  </c:chart>
  <c:printSettings>
    <c:headerFooter/>
    <c:pageMargins b="0.78740157499999996" l="0.511811024" r="0.511811024" t="0.78740157499999996" header="0.31496062000000186" footer="0.3149606200000018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751E-3"/>
          <c:y val="1.6489186112599717E-2"/>
        </c:manualLayout>
      </c:layout>
      <c:overlay val="0"/>
      <c:spPr>
        <a:noFill/>
      </c:spPr>
    </c:title>
    <c:autoTitleDeleted val="0"/>
    <c:plotArea>
      <c:layout>
        <c:manualLayout>
          <c:layoutTarget val="inner"/>
          <c:xMode val="edge"/>
          <c:yMode val="edge"/>
          <c:x val="8.1141294838144959E-2"/>
          <c:y val="0.21937888351980553"/>
          <c:w val="0.46168875765529332"/>
          <c:h val="0.68515846659658008"/>
        </c:manualLayout>
      </c:layout>
      <c:doughnutChart>
        <c:varyColors val="1"/>
        <c:ser>
          <c:idx val="0"/>
          <c:order val="0"/>
          <c:spPr>
            <a:solidFill>
              <a:srgbClr val="FF0000"/>
            </a:solidFill>
          </c:spPr>
          <c:dPt>
            <c:idx val="0"/>
            <c:bubble3D val="0"/>
            <c:extLst xmlns:c16r2="http://schemas.microsoft.com/office/drawing/2015/06/chart">
              <c:ext xmlns:c16="http://schemas.microsoft.com/office/drawing/2014/chart" uri="{C3380CC4-5D6E-409C-BE32-E72D297353CC}">
                <c16:uniqueId val="{00000000-DB5C-4253-9FDE-C6B61737123F}"/>
              </c:ext>
            </c:extLst>
          </c:dPt>
          <c:dPt>
            <c:idx val="1"/>
            <c:bubble3D val="0"/>
            <c:spPr>
              <a:solidFill>
                <a:srgbClr val="7030A0"/>
              </a:solidFill>
            </c:spPr>
            <c:extLst xmlns:c16r2="http://schemas.microsoft.com/office/drawing/2015/06/chart">
              <c:ext xmlns:c16="http://schemas.microsoft.com/office/drawing/2014/chart" uri="{C3380CC4-5D6E-409C-BE32-E72D297353CC}">
                <c16:uniqueId val="{00000002-DB5C-4253-9FDE-C6B61737123F}"/>
              </c:ext>
            </c:extLst>
          </c:dPt>
          <c:dPt>
            <c:idx val="2"/>
            <c:bubble3D val="0"/>
            <c:spPr>
              <a:solidFill>
                <a:srgbClr val="0070C0"/>
              </a:solidFill>
            </c:spPr>
            <c:extLst xmlns:c16r2="http://schemas.microsoft.com/office/drawing/2015/06/chart">
              <c:ext xmlns:c16="http://schemas.microsoft.com/office/drawing/2014/chart" uri="{C3380CC4-5D6E-409C-BE32-E72D297353CC}">
                <c16:uniqueId val="{00000004-DB5C-4253-9FDE-C6B61737123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0.29605263157894735</c:v>
                </c:pt>
                <c:pt idx="1">
                  <c:v>0.35526315789473684</c:v>
                </c:pt>
                <c:pt idx="2">
                  <c:v>0.34868421052631576</c:v>
                </c:pt>
              </c:numCache>
            </c:numRef>
          </c:val>
          <c:extLst xmlns:c16r2="http://schemas.microsoft.com/office/drawing/2015/06/chart">
            <c:ext xmlns:c16="http://schemas.microsoft.com/office/drawing/2014/chart" uri="{C3380CC4-5D6E-409C-BE32-E72D297353CC}">
              <c16:uniqueId val="{00000005-DB5C-4253-9FDE-C6B61737123F}"/>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9587952117740579"/>
          <c:w val="0.41304166666666681"/>
          <c:h val="0.76513556350657785"/>
        </c:manualLayout>
      </c:layout>
      <c:overlay val="0"/>
      <c:txPr>
        <a:bodyPr/>
        <a:lstStyle/>
        <a:p>
          <a:pPr>
            <a:defRPr sz="1200"/>
          </a:pPr>
          <a:endParaRPr lang="pt-BR"/>
        </a:p>
      </c:txPr>
    </c:legend>
    <c:plotVisOnly val="1"/>
    <c:dispBlanksAs val="zero"/>
    <c:showDLblsOverMax val="0"/>
  </c:chart>
  <c:printSettings>
    <c:headerFooter/>
    <c:pageMargins b="0.78740157499999996" l="0.511811024" r="0.511811024" t="0.78740157499999996" header="0.31496062000000125" footer="0.31496062000000125"/>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a:xfrm>
          <a:off x="47198280" y="701040"/>
          <a:ext cx="1481137" cy="6060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38</xdr:row>
      <xdr:rowOff>0</xdr:rowOff>
    </xdr:to>
    <xdr:graphicFrame macro="">
      <xdr:nvGraphicFramePr>
        <xdr:cNvPr id="14" name="Gráfico 13">
          <a:extLst>
            <a:ext uri="{FF2B5EF4-FFF2-40B4-BE49-F238E27FC236}">
              <a16:creationId xmlns=""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4" name="Gráfico 3">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10" name="Gráfico 9">
          <a:extLst>
            <a:ext uri="{FF2B5EF4-FFF2-40B4-BE49-F238E27FC236}">
              <a16:creationId xmlns=""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38</xdr:row>
      <xdr:rowOff>0</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38</xdr:row>
      <xdr:rowOff>0</xdr:rowOff>
    </xdr:to>
    <xdr:graphicFrame macro="">
      <xdr:nvGraphicFramePr>
        <xdr:cNvPr id="2" name="Gráfico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38</xdr:row>
      <xdr:rowOff>0</xdr:rowOff>
    </xdr:to>
    <xdr:graphicFrame macro="">
      <xdr:nvGraphicFramePr>
        <xdr:cNvPr id="2" name="Gráfico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252752</xdr:colOff>
      <xdr:row>21</xdr:row>
      <xdr:rowOff>404814</xdr:rowOff>
    </xdr:from>
    <xdr:to>
      <xdr:col>16</xdr:col>
      <xdr:colOff>331675</xdr:colOff>
      <xdr:row>31</xdr:row>
      <xdr:rowOff>34699</xdr:rowOff>
    </xdr:to>
    <xdr:graphicFrame macro="">
      <xdr:nvGraphicFramePr>
        <xdr:cNvPr id="2" name="Gráfico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234722</xdr:colOff>
      <xdr:row>10</xdr:row>
      <xdr:rowOff>182937</xdr:rowOff>
    </xdr:from>
    <xdr:to>
      <xdr:col>15</xdr:col>
      <xdr:colOff>285750</xdr:colOff>
      <xdr:row>21</xdr:row>
      <xdr:rowOff>47625</xdr:rowOff>
    </xdr:to>
    <xdr:graphicFrame macro="">
      <xdr:nvGraphicFramePr>
        <xdr:cNvPr id="4" name="Gráfico 3">
          <a:extLst>
            <a:ext uri="{FF2B5EF4-FFF2-40B4-BE49-F238E27FC236}">
              <a16:creationId xmlns=""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avebr-site.s3.amazonaws.com/guia_aves_da_mata_atlantica_do_nordeste.pdf%20%20Aplicativos,%20Cartilhas,%20Palestras%20e%20Atividades%20Pr&#225;ticas%20em%20escolas%20de%20ensino%20m&#233;dio%20e%20fundamental" TargetMode="External"/><Relationship Id="rId1" Type="http://schemas.openxmlformats.org/officeDocument/2006/relationships/hyperlink" Target="http://www.icmbio.gov.br/portal/images/stories/docs-plano-de-acao/pan-aves-da-mata-atlantica/1%C2%BA_ciclo/produtos/2019-pan-aves-da-mata-atl%C3%A2ntica-rotas-do-tr%C3%A1fico-de-aves.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2"/>
  <sheetViews>
    <sheetView showGridLines="0" zoomScale="70" zoomScaleNormal="70" workbookViewId="0">
      <pane xSplit="3" ySplit="10" topLeftCell="R11" activePane="bottomRight" state="frozen"/>
      <selection pane="topRight" activeCell="D1" sqref="D1"/>
      <selection pane="bottomLeft" activeCell="A11" sqref="A11"/>
      <selection pane="bottomRight" activeCell="C11" sqref="C11"/>
    </sheetView>
  </sheetViews>
  <sheetFormatPr defaultColWidth="8.85546875" defaultRowHeight="15" x14ac:dyDescent="0.25"/>
  <cols>
    <col min="1" max="1" width="72.5703125" style="15" customWidth="1"/>
    <col min="2" max="2" width="7.28515625" style="15" customWidth="1"/>
    <col min="3" max="3" width="73.5703125" style="15" customWidth="1"/>
    <col min="4" max="4" width="18.7109375" style="15" customWidth="1"/>
    <col min="5" max="5" width="19.42578125" style="15" customWidth="1"/>
    <col min="6" max="6" width="25.7109375" style="15" customWidth="1"/>
    <col min="7" max="7" width="27.5703125" style="15" customWidth="1"/>
    <col min="8" max="12" width="25.140625" style="15" customWidth="1"/>
    <col min="13" max="13" width="27.7109375" style="15" customWidth="1"/>
    <col min="14" max="19" width="26.7109375" style="66" customWidth="1"/>
    <col min="20" max="20" width="37.85546875" style="15" customWidth="1"/>
    <col min="21" max="21" width="28.7109375" style="15" customWidth="1"/>
    <col min="22" max="22" width="40" style="15" customWidth="1"/>
    <col min="23" max="24" width="26.7109375" style="15" customWidth="1"/>
    <col min="25" max="27" width="28.85546875" style="15" customWidth="1"/>
    <col min="28" max="32" width="18.7109375" style="15" customWidth="1"/>
    <col min="33" max="33" width="23" style="15" bestFit="1" customWidth="1"/>
    <col min="34" max="34" width="18.7109375" style="15" customWidth="1"/>
    <col min="35" max="35" width="22.7109375" style="15" customWidth="1"/>
    <col min="36" max="36" width="7" style="15" customWidth="1"/>
    <col min="37" max="39" width="8.85546875" style="15"/>
    <col min="40" max="40" width="8.85546875" style="15" hidden="1" customWidth="1"/>
    <col min="41" max="16384" width="8.85546875" style="15"/>
  </cols>
  <sheetData>
    <row r="1" spans="1:40" ht="33.75" customHeight="1" x14ac:dyDescent="0.25">
      <c r="A1" s="396" t="s">
        <v>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23"/>
    </row>
    <row r="2" spans="1:40" s="47" customFormat="1" ht="33.75" customHeight="1" thickBot="1" x14ac:dyDescent="0.3">
      <c r="A2" s="397" t="s">
        <v>853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106"/>
    </row>
    <row r="3" spans="1:40" ht="15.75" thickTop="1" x14ac:dyDescent="0.25">
      <c r="AJ3" s="23"/>
    </row>
    <row r="4" spans="1:40" ht="45" customHeight="1" x14ac:dyDescent="0.25">
      <c r="A4" s="59" t="s">
        <v>2</v>
      </c>
      <c r="B4" s="409" t="s">
        <v>598</v>
      </c>
      <c r="C4" s="409"/>
      <c r="D4" s="409"/>
      <c r="E4" s="409"/>
      <c r="F4" s="409"/>
      <c r="G4" s="410"/>
      <c r="H4" s="16"/>
      <c r="I4" s="16"/>
      <c r="J4" s="16"/>
      <c r="K4" s="16"/>
      <c r="L4" s="16"/>
      <c r="M4" s="16"/>
      <c r="N4" s="16"/>
      <c r="O4" s="16"/>
      <c r="P4" s="16"/>
      <c r="Q4" s="16"/>
      <c r="R4" s="16"/>
      <c r="S4" s="47"/>
      <c r="AJ4" s="23"/>
    </row>
    <row r="5" spans="1:40" x14ac:dyDescent="0.25">
      <c r="A5" s="47"/>
      <c r="B5" s="47"/>
      <c r="C5" s="47"/>
      <c r="D5" s="47"/>
      <c r="E5" s="47"/>
      <c r="F5" s="47"/>
      <c r="G5" s="47"/>
      <c r="H5" s="47"/>
      <c r="I5" s="47"/>
      <c r="AJ5" s="23"/>
    </row>
    <row r="6" spans="1:40" ht="27" customHeight="1" x14ac:dyDescent="0.25">
      <c r="A6" s="59" t="s">
        <v>3</v>
      </c>
      <c r="B6" s="411" t="s">
        <v>661</v>
      </c>
      <c r="C6" s="412"/>
      <c r="D6" s="47"/>
      <c r="E6" s="47"/>
      <c r="F6" s="47"/>
      <c r="G6" s="47"/>
      <c r="H6" s="47"/>
      <c r="I6" s="47"/>
      <c r="J6" s="47"/>
      <c r="K6" s="47"/>
      <c r="L6" s="47"/>
      <c r="M6" s="66"/>
      <c r="AJ6" s="23"/>
      <c r="AN6" s="15" t="s">
        <v>5</v>
      </c>
    </row>
    <row r="7" spans="1:40" ht="15.75" thickBot="1" x14ac:dyDescent="0.3">
      <c r="AJ7" s="23"/>
      <c r="AN7" s="67" t="s">
        <v>6</v>
      </c>
    </row>
    <row r="8" spans="1:40" ht="27" customHeight="1" thickBot="1" x14ac:dyDescent="0.3">
      <c r="A8" s="415" t="s">
        <v>7</v>
      </c>
      <c r="B8" s="416"/>
      <c r="C8" s="416"/>
      <c r="D8" s="416"/>
      <c r="E8" s="416"/>
      <c r="F8" s="416"/>
      <c r="G8" s="416"/>
      <c r="H8" s="416"/>
      <c r="I8" s="416"/>
      <c r="J8" s="416"/>
      <c r="K8" s="416"/>
      <c r="L8" s="416"/>
      <c r="M8" s="417"/>
      <c r="N8" s="431" t="s">
        <v>8</v>
      </c>
      <c r="O8" s="432"/>
      <c r="P8" s="432"/>
      <c r="Q8" s="432"/>
      <c r="R8" s="432"/>
      <c r="S8" s="432"/>
      <c r="T8" s="432"/>
      <c r="U8" s="432"/>
      <c r="V8" s="432"/>
      <c r="W8" s="432"/>
      <c r="X8" s="433"/>
      <c r="Y8" s="398" t="s">
        <v>9</v>
      </c>
      <c r="Z8" s="399"/>
      <c r="AA8" s="399"/>
      <c r="AB8" s="399"/>
      <c r="AC8" s="399"/>
      <c r="AD8" s="399"/>
      <c r="AE8" s="399"/>
      <c r="AF8" s="399"/>
      <c r="AG8" s="399"/>
      <c r="AH8" s="399"/>
      <c r="AI8" s="400"/>
      <c r="AJ8" s="23"/>
    </row>
    <row r="9" spans="1:40" ht="64.5" customHeight="1" x14ac:dyDescent="0.25">
      <c r="A9" s="403" t="s">
        <v>10</v>
      </c>
      <c r="B9" s="401" t="s">
        <v>11</v>
      </c>
      <c r="C9" s="401" t="s">
        <v>12</v>
      </c>
      <c r="D9" s="401" t="s">
        <v>13</v>
      </c>
      <c r="E9" s="405" t="s">
        <v>14</v>
      </c>
      <c r="F9" s="401" t="s">
        <v>15</v>
      </c>
      <c r="G9" s="401"/>
      <c r="H9" s="401" t="s">
        <v>16</v>
      </c>
      <c r="I9" s="401" t="s">
        <v>17</v>
      </c>
      <c r="J9" s="401" t="s">
        <v>18</v>
      </c>
      <c r="K9" s="423" t="s">
        <v>19</v>
      </c>
      <c r="L9" s="424"/>
      <c r="M9" s="401" t="s">
        <v>20</v>
      </c>
      <c r="N9" s="438" t="s">
        <v>21</v>
      </c>
      <c r="O9" s="440" t="s">
        <v>22</v>
      </c>
      <c r="P9" s="442" t="s">
        <v>23</v>
      </c>
      <c r="Q9" s="444" t="s">
        <v>24</v>
      </c>
      <c r="R9" s="425" t="s">
        <v>25</v>
      </c>
      <c r="S9" s="427" t="s">
        <v>26</v>
      </c>
      <c r="T9" s="429" t="s">
        <v>27</v>
      </c>
      <c r="U9" s="429" t="s">
        <v>28</v>
      </c>
      <c r="V9" s="429" t="s">
        <v>29</v>
      </c>
      <c r="W9" s="429" t="s">
        <v>30</v>
      </c>
      <c r="X9" s="434" t="s">
        <v>31</v>
      </c>
      <c r="Y9" s="436" t="s">
        <v>32</v>
      </c>
      <c r="Z9" s="419" t="s">
        <v>33</v>
      </c>
      <c r="AA9" s="421" t="s">
        <v>34</v>
      </c>
      <c r="AB9" s="419" t="s">
        <v>35</v>
      </c>
      <c r="AC9" s="419" t="s">
        <v>36</v>
      </c>
      <c r="AD9" s="419" t="s">
        <v>37</v>
      </c>
      <c r="AE9" s="419" t="s">
        <v>38</v>
      </c>
      <c r="AF9" s="413" t="s">
        <v>39</v>
      </c>
      <c r="AG9" s="419" t="s">
        <v>40</v>
      </c>
      <c r="AH9" s="419" t="s">
        <v>41</v>
      </c>
      <c r="AI9" s="407" t="s">
        <v>42</v>
      </c>
      <c r="AJ9" s="23"/>
    </row>
    <row r="10" spans="1:40" ht="45.75" customHeight="1" thickBot="1" x14ac:dyDescent="0.3">
      <c r="A10" s="404"/>
      <c r="B10" s="402"/>
      <c r="C10" s="402"/>
      <c r="D10" s="402"/>
      <c r="E10" s="406"/>
      <c r="F10" s="58" t="s">
        <v>43</v>
      </c>
      <c r="G10" s="58" t="s">
        <v>44</v>
      </c>
      <c r="H10" s="402"/>
      <c r="I10" s="402"/>
      <c r="J10" s="402"/>
      <c r="K10" s="108" t="s">
        <v>45</v>
      </c>
      <c r="L10" s="108" t="s">
        <v>46</v>
      </c>
      <c r="M10" s="402"/>
      <c r="N10" s="439"/>
      <c r="O10" s="441"/>
      <c r="P10" s="443"/>
      <c r="Q10" s="445"/>
      <c r="R10" s="426"/>
      <c r="S10" s="428"/>
      <c r="T10" s="430"/>
      <c r="U10" s="430"/>
      <c r="V10" s="430"/>
      <c r="W10" s="430"/>
      <c r="X10" s="435"/>
      <c r="Y10" s="437"/>
      <c r="Z10" s="420"/>
      <c r="AA10" s="422"/>
      <c r="AB10" s="420"/>
      <c r="AC10" s="420"/>
      <c r="AD10" s="420"/>
      <c r="AE10" s="420"/>
      <c r="AF10" s="414"/>
      <c r="AG10" s="420"/>
      <c r="AH10" s="420"/>
      <c r="AI10" s="408"/>
      <c r="AJ10" s="23"/>
    </row>
    <row r="11" spans="1:40" ht="30" customHeight="1" x14ac:dyDescent="0.25">
      <c r="A11" s="418" t="s">
        <v>434</v>
      </c>
      <c r="B11" s="196" t="s">
        <v>48</v>
      </c>
      <c r="C11" s="378" t="s">
        <v>258</v>
      </c>
      <c r="D11" s="196" t="s">
        <v>259</v>
      </c>
      <c r="E11" s="197"/>
      <c r="F11" s="214">
        <v>42064</v>
      </c>
      <c r="G11" s="214">
        <v>43862</v>
      </c>
      <c r="H11" s="196" t="s">
        <v>1078</v>
      </c>
      <c r="I11" s="200" t="s">
        <v>260</v>
      </c>
      <c r="J11" s="196" t="s">
        <v>420</v>
      </c>
      <c r="K11" s="196" t="s">
        <v>261</v>
      </c>
      <c r="L11" s="197"/>
      <c r="M11" s="196" t="s">
        <v>262</v>
      </c>
      <c r="N11" s="189"/>
      <c r="O11" s="204"/>
      <c r="P11" s="189" t="s">
        <v>49</v>
      </c>
      <c r="Q11" s="189"/>
      <c r="R11" s="189"/>
      <c r="S11" s="70"/>
      <c r="T11" s="189" t="s">
        <v>462</v>
      </c>
      <c r="U11" s="189" t="s">
        <v>463</v>
      </c>
      <c r="V11" s="189"/>
      <c r="W11" s="189" t="s">
        <v>464</v>
      </c>
      <c r="X11" s="189"/>
      <c r="Y11" s="189"/>
      <c r="Z11" s="189"/>
      <c r="AA11" s="189"/>
      <c r="AB11" s="214">
        <v>42795</v>
      </c>
      <c r="AC11" s="214">
        <v>44594</v>
      </c>
      <c r="AD11" s="189"/>
      <c r="AE11" s="216"/>
      <c r="AF11" s="189"/>
      <c r="AG11" s="189"/>
      <c r="AH11" s="189"/>
      <c r="AI11" s="189"/>
      <c r="AJ11" s="23"/>
    </row>
    <row r="12" spans="1:40" ht="30" customHeight="1" x14ac:dyDescent="0.25">
      <c r="A12" s="389"/>
      <c r="B12" s="198" t="s">
        <v>50</v>
      </c>
      <c r="C12" s="381" t="s">
        <v>263</v>
      </c>
      <c r="D12" s="198" t="s">
        <v>264</v>
      </c>
      <c r="E12" s="198"/>
      <c r="F12" s="214">
        <v>42064</v>
      </c>
      <c r="G12" s="214">
        <v>43862</v>
      </c>
      <c r="H12" s="198" t="s">
        <v>399</v>
      </c>
      <c r="I12" s="275">
        <v>50000</v>
      </c>
      <c r="J12" s="196" t="s">
        <v>1085</v>
      </c>
      <c r="K12" s="196" t="s">
        <v>265</v>
      </c>
      <c r="L12" s="198"/>
      <c r="M12" s="198"/>
      <c r="N12" s="191"/>
      <c r="O12" s="189"/>
      <c r="P12" s="189"/>
      <c r="Q12" s="189" t="s">
        <v>49</v>
      </c>
      <c r="R12" s="189"/>
      <c r="S12" s="70"/>
      <c r="T12" s="206" t="s">
        <v>465</v>
      </c>
      <c r="U12" s="206" t="s">
        <v>466</v>
      </c>
      <c r="V12" s="206"/>
      <c r="W12" s="206" t="s">
        <v>467</v>
      </c>
      <c r="X12" s="206" t="s">
        <v>468</v>
      </c>
      <c r="Y12" s="206"/>
      <c r="Z12" s="206"/>
      <c r="AA12" s="206"/>
      <c r="AB12" s="214">
        <v>42795</v>
      </c>
      <c r="AC12" s="214">
        <v>44594</v>
      </c>
      <c r="AD12" s="206"/>
      <c r="AE12" s="218"/>
      <c r="AF12" s="206"/>
      <c r="AG12" s="206"/>
      <c r="AH12" s="206"/>
      <c r="AI12" s="206"/>
      <c r="AJ12" s="23"/>
    </row>
    <row r="13" spans="1:40" ht="30" customHeight="1" x14ac:dyDescent="0.25">
      <c r="A13" s="389"/>
      <c r="B13" s="198" t="s">
        <v>51</v>
      </c>
      <c r="C13" s="381" t="s">
        <v>266</v>
      </c>
      <c r="D13" s="198" t="s">
        <v>267</v>
      </c>
      <c r="E13" s="198"/>
      <c r="F13" s="214">
        <v>42064</v>
      </c>
      <c r="G13" s="214">
        <v>43862</v>
      </c>
      <c r="H13" s="198" t="s">
        <v>400</v>
      </c>
      <c r="I13" s="201" t="s">
        <v>260</v>
      </c>
      <c r="J13" s="196" t="s">
        <v>421</v>
      </c>
      <c r="K13" s="196" t="s">
        <v>268</v>
      </c>
      <c r="L13" s="198"/>
      <c r="M13" s="198"/>
      <c r="N13" s="191"/>
      <c r="O13" s="189"/>
      <c r="P13" s="189" t="s">
        <v>49</v>
      </c>
      <c r="Q13" s="189"/>
      <c r="R13" s="189"/>
      <c r="S13" s="70"/>
      <c r="T13" s="206" t="s">
        <v>469</v>
      </c>
      <c r="U13" s="206" t="s">
        <v>470</v>
      </c>
      <c r="V13" s="206"/>
      <c r="W13" s="206" t="s">
        <v>471</v>
      </c>
      <c r="X13" s="206"/>
      <c r="Y13" s="206"/>
      <c r="Z13" s="206"/>
      <c r="AA13" s="206"/>
      <c r="AB13" s="214">
        <v>42795</v>
      </c>
      <c r="AC13" s="214">
        <v>44594</v>
      </c>
      <c r="AD13" s="206"/>
      <c r="AE13" s="218"/>
      <c r="AF13" s="206"/>
      <c r="AG13" s="206"/>
      <c r="AH13" s="206"/>
      <c r="AI13" s="206"/>
      <c r="AJ13" s="23"/>
    </row>
    <row r="14" spans="1:40" ht="30" customHeight="1" x14ac:dyDescent="0.25">
      <c r="A14" s="389"/>
      <c r="B14" s="198" t="s">
        <v>52</v>
      </c>
      <c r="C14" s="381" t="s">
        <v>269</v>
      </c>
      <c r="D14" s="198" t="s">
        <v>270</v>
      </c>
      <c r="E14" s="198"/>
      <c r="F14" s="214">
        <v>42064</v>
      </c>
      <c r="G14" s="214">
        <v>43862</v>
      </c>
      <c r="H14" s="198" t="s">
        <v>401</v>
      </c>
      <c r="I14" s="275">
        <v>200000</v>
      </c>
      <c r="J14" s="196" t="s">
        <v>1086</v>
      </c>
      <c r="K14" s="196" t="s">
        <v>271</v>
      </c>
      <c r="L14" s="198"/>
      <c r="M14" s="198"/>
      <c r="N14" s="191"/>
      <c r="O14" s="189" t="s">
        <v>49</v>
      </c>
      <c r="P14" s="189"/>
      <c r="Q14" s="189"/>
      <c r="R14" s="189"/>
      <c r="S14" s="70"/>
      <c r="T14" s="206" t="s">
        <v>472</v>
      </c>
      <c r="U14" s="206"/>
      <c r="V14" s="206" t="s">
        <v>473</v>
      </c>
      <c r="W14" s="206" t="s">
        <v>474</v>
      </c>
      <c r="X14" s="206" t="s">
        <v>475</v>
      </c>
      <c r="Y14" s="206" t="s">
        <v>476</v>
      </c>
      <c r="Z14" s="206"/>
      <c r="AA14" s="206"/>
      <c r="AB14" s="214">
        <v>42795</v>
      </c>
      <c r="AC14" s="214">
        <v>44594</v>
      </c>
      <c r="AD14" s="206"/>
      <c r="AE14" s="218"/>
      <c r="AF14" s="206"/>
      <c r="AG14" s="206"/>
      <c r="AH14" s="206"/>
      <c r="AI14" s="206"/>
      <c r="AJ14" s="23"/>
    </row>
    <row r="15" spans="1:40" ht="30" customHeight="1" x14ac:dyDescent="0.25">
      <c r="A15" s="389"/>
      <c r="B15" s="198" t="s">
        <v>53</v>
      </c>
      <c r="C15" s="381" t="s">
        <v>272</v>
      </c>
      <c r="D15" s="198" t="s">
        <v>273</v>
      </c>
      <c r="E15" s="198"/>
      <c r="F15" s="214">
        <v>42064</v>
      </c>
      <c r="G15" s="214">
        <v>43862</v>
      </c>
      <c r="H15" s="196" t="s">
        <v>427</v>
      </c>
      <c r="I15" s="201" t="s">
        <v>260</v>
      </c>
      <c r="J15" s="196" t="s">
        <v>422</v>
      </c>
      <c r="K15" s="196" t="s">
        <v>274</v>
      </c>
      <c r="L15" s="198"/>
      <c r="M15" s="196" t="s">
        <v>275</v>
      </c>
      <c r="N15" s="191"/>
      <c r="O15" s="189"/>
      <c r="P15" s="189" t="s">
        <v>49</v>
      </c>
      <c r="Q15" s="189"/>
      <c r="R15" s="189"/>
      <c r="S15" s="70"/>
      <c r="T15" s="206" t="s">
        <v>477</v>
      </c>
      <c r="U15" s="206" t="s">
        <v>597</v>
      </c>
      <c r="V15" s="206"/>
      <c r="W15" s="206" t="s">
        <v>478</v>
      </c>
      <c r="X15" s="206" t="s">
        <v>479</v>
      </c>
      <c r="Y15" s="206"/>
      <c r="Z15" s="206"/>
      <c r="AA15" s="206"/>
      <c r="AB15" s="214">
        <v>42795</v>
      </c>
      <c r="AC15" s="214">
        <v>44594</v>
      </c>
      <c r="AD15" s="206"/>
      <c r="AE15" s="218"/>
      <c r="AF15" s="206"/>
      <c r="AG15" s="206"/>
      <c r="AH15" s="206"/>
      <c r="AI15" s="206"/>
      <c r="AJ15" s="23"/>
    </row>
    <row r="16" spans="1:40" ht="30" customHeight="1" x14ac:dyDescent="0.25">
      <c r="A16" s="389"/>
      <c r="B16" s="198" t="s">
        <v>55</v>
      </c>
      <c r="C16" s="381" t="s">
        <v>276</v>
      </c>
      <c r="D16" s="198" t="s">
        <v>277</v>
      </c>
      <c r="E16" s="198"/>
      <c r="F16" s="214">
        <v>42064</v>
      </c>
      <c r="G16" s="214">
        <v>43862</v>
      </c>
      <c r="H16" s="198" t="s">
        <v>404</v>
      </c>
      <c r="I16" s="201" t="s">
        <v>260</v>
      </c>
      <c r="J16" s="198" t="s">
        <v>278</v>
      </c>
      <c r="K16" s="198" t="s">
        <v>279</v>
      </c>
      <c r="L16" s="198"/>
      <c r="M16" s="198"/>
      <c r="N16" s="191"/>
      <c r="O16" s="189" t="s">
        <v>49</v>
      </c>
      <c r="P16" s="189"/>
      <c r="Q16" s="189"/>
      <c r="R16" s="189"/>
      <c r="S16" s="70"/>
      <c r="T16" s="206"/>
      <c r="U16" s="206"/>
      <c r="V16" s="206" t="s">
        <v>480</v>
      </c>
      <c r="W16" s="206" t="s">
        <v>481</v>
      </c>
      <c r="X16" s="206"/>
      <c r="Y16" s="206"/>
      <c r="Z16" s="206"/>
      <c r="AA16" s="206"/>
      <c r="AB16" s="214">
        <v>42795</v>
      </c>
      <c r="AC16" s="214">
        <v>44594</v>
      </c>
      <c r="AD16" s="196" t="s">
        <v>1078</v>
      </c>
      <c r="AE16" s="218"/>
      <c r="AF16" s="206"/>
      <c r="AG16" s="206"/>
      <c r="AH16" s="206"/>
      <c r="AI16" s="206"/>
      <c r="AJ16" s="23"/>
    </row>
    <row r="17" spans="1:36" ht="30" customHeight="1" x14ac:dyDescent="0.25">
      <c r="A17" s="389"/>
      <c r="B17" s="198" t="s">
        <v>56</v>
      </c>
      <c r="C17" s="381" t="s">
        <v>280</v>
      </c>
      <c r="D17" s="198" t="s">
        <v>281</v>
      </c>
      <c r="E17" s="198"/>
      <c r="F17" s="214">
        <v>42064</v>
      </c>
      <c r="G17" s="214">
        <v>43862</v>
      </c>
      <c r="H17" s="198" t="s">
        <v>399</v>
      </c>
      <c r="I17" s="275">
        <v>350000</v>
      </c>
      <c r="J17" s="196" t="s">
        <v>1087</v>
      </c>
      <c r="K17" s="196" t="s">
        <v>282</v>
      </c>
      <c r="L17" s="196"/>
      <c r="M17" s="196" t="s">
        <v>410</v>
      </c>
      <c r="N17" s="191"/>
      <c r="O17" s="189"/>
      <c r="P17" s="189"/>
      <c r="Q17" s="189" t="s">
        <v>49</v>
      </c>
      <c r="R17" s="189"/>
      <c r="S17" s="70"/>
      <c r="T17" s="206" t="s">
        <v>483</v>
      </c>
      <c r="U17" s="206"/>
      <c r="V17" s="206"/>
      <c r="W17" s="206" t="s">
        <v>484</v>
      </c>
      <c r="X17" s="206"/>
      <c r="Y17" s="206" t="s">
        <v>609</v>
      </c>
      <c r="Z17" s="206"/>
      <c r="AA17" s="206"/>
      <c r="AB17" s="214">
        <v>42795</v>
      </c>
      <c r="AC17" s="214">
        <v>44594</v>
      </c>
      <c r="AD17" s="206"/>
      <c r="AE17" s="218"/>
      <c r="AF17" s="206"/>
      <c r="AG17" s="206"/>
      <c r="AH17" s="206"/>
      <c r="AI17" s="206"/>
      <c r="AJ17" s="23"/>
    </row>
    <row r="18" spans="1:36" ht="30" customHeight="1" x14ac:dyDescent="0.25">
      <c r="A18" s="389"/>
      <c r="B18" s="198" t="s">
        <v>57</v>
      </c>
      <c r="C18" s="381" t="s">
        <v>283</v>
      </c>
      <c r="D18" s="198" t="s">
        <v>284</v>
      </c>
      <c r="E18" s="198"/>
      <c r="F18" s="214">
        <v>42064</v>
      </c>
      <c r="G18" s="214">
        <v>43862</v>
      </c>
      <c r="H18" s="196" t="s">
        <v>1078</v>
      </c>
      <c r="I18" s="201" t="s">
        <v>260</v>
      </c>
      <c r="J18" s="196" t="s">
        <v>1094</v>
      </c>
      <c r="K18" s="198" t="s">
        <v>285</v>
      </c>
      <c r="L18" s="202"/>
      <c r="M18" s="198" t="s">
        <v>432</v>
      </c>
      <c r="N18" s="191"/>
      <c r="O18" s="189"/>
      <c r="P18" s="189"/>
      <c r="Q18" s="189" t="s">
        <v>49</v>
      </c>
      <c r="R18" s="189"/>
      <c r="S18" s="70"/>
      <c r="T18" s="206" t="s">
        <v>485</v>
      </c>
      <c r="U18" s="206"/>
      <c r="V18" s="206"/>
      <c r="W18" s="206" t="s">
        <v>486</v>
      </c>
      <c r="X18" s="206" t="s">
        <v>487</v>
      </c>
      <c r="Y18" s="206"/>
      <c r="Z18" s="206"/>
      <c r="AA18" s="206"/>
      <c r="AB18" s="214">
        <v>42795</v>
      </c>
      <c r="AC18" s="214">
        <v>44594</v>
      </c>
      <c r="AD18" s="196" t="s">
        <v>403</v>
      </c>
      <c r="AE18" s="218"/>
      <c r="AF18" s="206" t="s">
        <v>488</v>
      </c>
      <c r="AG18" s="206"/>
      <c r="AH18" s="206"/>
      <c r="AI18" s="206"/>
      <c r="AJ18" s="23"/>
    </row>
    <row r="19" spans="1:36" ht="30" customHeight="1" x14ac:dyDescent="0.25">
      <c r="A19" s="389"/>
      <c r="B19" s="198" t="s">
        <v>58</v>
      </c>
      <c r="C19" s="381" t="s">
        <v>286</v>
      </c>
      <c r="D19" s="198" t="s">
        <v>284</v>
      </c>
      <c r="E19" s="198"/>
      <c r="F19" s="214">
        <v>42064</v>
      </c>
      <c r="G19" s="214">
        <v>43862</v>
      </c>
      <c r="H19" s="198" t="s">
        <v>406</v>
      </c>
      <c r="I19" s="275">
        <v>200000</v>
      </c>
      <c r="J19" s="196" t="s">
        <v>1095</v>
      </c>
      <c r="K19" s="198" t="s">
        <v>285</v>
      </c>
      <c r="L19" s="198"/>
      <c r="M19" s="198"/>
      <c r="N19" s="191"/>
      <c r="O19" s="189"/>
      <c r="P19" s="189"/>
      <c r="Q19" s="189" t="s">
        <v>49</v>
      </c>
      <c r="R19" s="189"/>
      <c r="S19" s="70"/>
      <c r="T19" s="219" t="s">
        <v>489</v>
      </c>
      <c r="U19" s="206"/>
      <c r="V19" s="206"/>
      <c r="W19" s="206" t="s">
        <v>287</v>
      </c>
      <c r="X19" s="206" t="s">
        <v>490</v>
      </c>
      <c r="Y19" s="206"/>
      <c r="Z19" s="206"/>
      <c r="AA19" s="206"/>
      <c r="AB19" s="214">
        <v>42795</v>
      </c>
      <c r="AC19" s="214">
        <v>44594</v>
      </c>
      <c r="AD19" s="206"/>
      <c r="AE19" s="218"/>
      <c r="AF19" s="206"/>
      <c r="AG19" s="206"/>
      <c r="AH19" s="206"/>
      <c r="AI19" s="206"/>
      <c r="AJ19" s="23"/>
    </row>
    <row r="20" spans="1:36" ht="30" customHeight="1" x14ac:dyDescent="0.25">
      <c r="A20" s="389"/>
      <c r="B20" s="198" t="s">
        <v>59</v>
      </c>
      <c r="C20" s="381" t="s">
        <v>288</v>
      </c>
      <c r="D20" s="198" t="s">
        <v>289</v>
      </c>
      <c r="E20" s="198"/>
      <c r="F20" s="214">
        <v>42064</v>
      </c>
      <c r="G20" s="214">
        <v>43862</v>
      </c>
      <c r="H20" s="198" t="s">
        <v>407</v>
      </c>
      <c r="I20" s="201" t="s">
        <v>260</v>
      </c>
      <c r="J20" s="198" t="s">
        <v>290</v>
      </c>
      <c r="K20" s="196" t="s">
        <v>291</v>
      </c>
      <c r="L20" s="196"/>
      <c r="M20" s="196" t="s">
        <v>292</v>
      </c>
      <c r="N20" s="191"/>
      <c r="O20" s="189"/>
      <c r="P20" s="189" t="s">
        <v>49</v>
      </c>
      <c r="Q20" s="189"/>
      <c r="R20" s="189"/>
      <c r="S20" s="70"/>
      <c r="T20" s="206" t="s">
        <v>491</v>
      </c>
      <c r="U20" s="206" t="s">
        <v>492</v>
      </c>
      <c r="V20" s="206" t="s">
        <v>493</v>
      </c>
      <c r="W20" s="206" t="s">
        <v>494</v>
      </c>
      <c r="X20" s="206"/>
      <c r="Y20" s="206" t="s">
        <v>856</v>
      </c>
      <c r="Z20" s="206"/>
      <c r="AA20" s="206"/>
      <c r="AB20" s="214">
        <v>42795</v>
      </c>
      <c r="AC20" s="214">
        <v>44594</v>
      </c>
      <c r="AD20" s="206"/>
      <c r="AE20" s="218"/>
      <c r="AF20" s="206"/>
      <c r="AG20" s="206"/>
      <c r="AH20" s="206"/>
      <c r="AI20" s="206"/>
      <c r="AJ20" s="23"/>
    </row>
    <row r="21" spans="1:36" ht="30" customHeight="1" x14ac:dyDescent="0.25">
      <c r="A21" s="389"/>
      <c r="B21" s="198" t="s">
        <v>60</v>
      </c>
      <c r="C21" s="381" t="s">
        <v>293</v>
      </c>
      <c r="D21" s="198" t="s">
        <v>294</v>
      </c>
      <c r="E21" s="198"/>
      <c r="F21" s="214">
        <v>42064</v>
      </c>
      <c r="G21" s="214">
        <v>43862</v>
      </c>
      <c r="H21" s="196" t="s">
        <v>403</v>
      </c>
      <c r="I21" s="201" t="s">
        <v>295</v>
      </c>
      <c r="J21" s="198" t="s">
        <v>1096</v>
      </c>
      <c r="K21" s="196" t="s">
        <v>296</v>
      </c>
      <c r="L21" s="198"/>
      <c r="M21" s="198"/>
      <c r="N21" s="191"/>
      <c r="O21" s="189"/>
      <c r="P21" s="189"/>
      <c r="Q21" s="189" t="s">
        <v>49</v>
      </c>
      <c r="R21" s="189"/>
      <c r="S21" s="70" t="s">
        <v>6</v>
      </c>
      <c r="T21" s="206" t="s">
        <v>495</v>
      </c>
      <c r="U21" s="206"/>
      <c r="V21" s="206"/>
      <c r="W21" s="206" t="s">
        <v>482</v>
      </c>
      <c r="X21" s="206" t="s">
        <v>496</v>
      </c>
      <c r="Y21" s="206"/>
      <c r="Z21" s="206"/>
      <c r="AA21" s="206"/>
      <c r="AB21" s="217"/>
      <c r="AC21" s="217"/>
      <c r="AD21" s="206"/>
      <c r="AE21" s="218"/>
      <c r="AF21" s="206"/>
      <c r="AG21" s="206"/>
      <c r="AH21" s="206"/>
      <c r="AI21" s="206"/>
      <c r="AJ21" s="23"/>
    </row>
    <row r="22" spans="1:36" ht="30" customHeight="1" x14ac:dyDescent="0.25">
      <c r="A22" s="389"/>
      <c r="B22" s="198" t="s">
        <v>61</v>
      </c>
      <c r="C22" s="381" t="s">
        <v>297</v>
      </c>
      <c r="D22" s="198" t="s">
        <v>298</v>
      </c>
      <c r="E22" s="198"/>
      <c r="F22" s="214">
        <v>42064</v>
      </c>
      <c r="G22" s="214">
        <v>43862</v>
      </c>
      <c r="H22" s="198" t="s">
        <v>408</v>
      </c>
      <c r="I22" s="201" t="s">
        <v>299</v>
      </c>
      <c r="J22" s="198" t="s">
        <v>1079</v>
      </c>
      <c r="K22" s="196" t="s">
        <v>291</v>
      </c>
      <c r="L22" s="198"/>
      <c r="M22" s="198"/>
      <c r="N22" s="191"/>
      <c r="O22" s="189"/>
      <c r="P22" s="189" t="s">
        <v>49</v>
      </c>
      <c r="Q22" s="189"/>
      <c r="R22" s="189"/>
      <c r="S22" s="70"/>
      <c r="T22" s="220" t="s">
        <v>497</v>
      </c>
      <c r="U22" s="206" t="s">
        <v>498</v>
      </c>
      <c r="V22" s="206"/>
      <c r="W22" s="206" t="s">
        <v>499</v>
      </c>
      <c r="X22" s="206" t="s">
        <v>500</v>
      </c>
      <c r="Y22" s="206"/>
      <c r="Z22" s="206"/>
      <c r="AA22" s="206"/>
      <c r="AB22" s="214">
        <v>42795</v>
      </c>
      <c r="AC22" s="214">
        <v>44593</v>
      </c>
      <c r="AD22" s="206"/>
      <c r="AE22" s="218" t="s">
        <v>501</v>
      </c>
      <c r="AF22" s="206" t="s">
        <v>502</v>
      </c>
      <c r="AG22" s="206"/>
      <c r="AH22" s="206"/>
      <c r="AI22" s="206"/>
      <c r="AJ22" s="23"/>
    </row>
    <row r="23" spans="1:36" ht="30" customHeight="1" x14ac:dyDescent="0.25">
      <c r="A23" s="389"/>
      <c r="B23" s="198" t="s">
        <v>62</v>
      </c>
      <c r="C23" s="381" t="s">
        <v>300</v>
      </c>
      <c r="D23" s="198" t="s">
        <v>301</v>
      </c>
      <c r="E23" s="198"/>
      <c r="F23" s="214">
        <v>42064</v>
      </c>
      <c r="G23" s="214">
        <v>42430</v>
      </c>
      <c r="H23" s="198" t="s">
        <v>426</v>
      </c>
      <c r="I23" s="201" t="s">
        <v>295</v>
      </c>
      <c r="J23" s="198" t="s">
        <v>278</v>
      </c>
      <c r="K23" s="196" t="s">
        <v>291</v>
      </c>
      <c r="L23" s="198"/>
      <c r="M23" s="198"/>
      <c r="N23" s="191"/>
      <c r="O23" s="189"/>
      <c r="P23" s="189" t="s">
        <v>49</v>
      </c>
      <c r="Q23" s="189"/>
      <c r="R23" s="189"/>
      <c r="S23" s="70"/>
      <c r="T23" s="219" t="s">
        <v>503</v>
      </c>
      <c r="U23" s="206"/>
      <c r="V23" s="206" t="s">
        <v>504</v>
      </c>
      <c r="W23" s="206" t="s">
        <v>482</v>
      </c>
      <c r="X23" s="206" t="s">
        <v>505</v>
      </c>
      <c r="Y23" s="206"/>
      <c r="Z23" s="206"/>
      <c r="AA23" s="206"/>
      <c r="AB23" s="214">
        <v>42795</v>
      </c>
      <c r="AC23" s="214">
        <v>43160</v>
      </c>
      <c r="AD23" s="206"/>
      <c r="AE23" s="218"/>
      <c r="AF23" s="206"/>
      <c r="AG23" s="206"/>
      <c r="AH23" s="206"/>
      <c r="AI23" s="206"/>
      <c r="AJ23" s="23"/>
    </row>
    <row r="24" spans="1:36" ht="30" customHeight="1" x14ac:dyDescent="0.25">
      <c r="A24" s="389"/>
      <c r="B24" s="198" t="s">
        <v>63</v>
      </c>
      <c r="C24" s="381" t="s">
        <v>302</v>
      </c>
      <c r="D24" s="198" t="s">
        <v>267</v>
      </c>
      <c r="E24" s="198"/>
      <c r="F24" s="214">
        <v>42675</v>
      </c>
      <c r="G24" s="214">
        <v>42705</v>
      </c>
      <c r="H24" s="198" t="s">
        <v>303</v>
      </c>
      <c r="I24" s="201" t="s">
        <v>295</v>
      </c>
      <c r="J24" s="198" t="s">
        <v>1080</v>
      </c>
      <c r="K24" s="196" t="s">
        <v>390</v>
      </c>
      <c r="L24" s="198"/>
      <c r="M24" s="198"/>
      <c r="N24" s="191"/>
      <c r="O24" s="189" t="s">
        <v>49</v>
      </c>
      <c r="P24" s="189"/>
      <c r="Q24" s="189"/>
      <c r="R24" s="189"/>
      <c r="S24" s="70"/>
      <c r="T24" s="220" t="s">
        <v>506</v>
      </c>
      <c r="U24" s="206"/>
      <c r="V24" s="206" t="s">
        <v>507</v>
      </c>
      <c r="W24" s="206" t="s">
        <v>508</v>
      </c>
      <c r="X24" s="206" t="s">
        <v>509</v>
      </c>
      <c r="Y24" s="206"/>
      <c r="Z24" s="206"/>
      <c r="AA24" s="206"/>
      <c r="AB24" s="214">
        <v>43040</v>
      </c>
      <c r="AC24" s="214">
        <v>43435</v>
      </c>
      <c r="AD24" s="206"/>
      <c r="AE24" s="218"/>
      <c r="AF24" s="206"/>
      <c r="AG24" s="206"/>
      <c r="AH24" s="206"/>
      <c r="AI24" s="206"/>
      <c r="AJ24" s="23"/>
    </row>
    <row r="25" spans="1:36" ht="30" customHeight="1" x14ac:dyDescent="0.25">
      <c r="A25" s="389"/>
      <c r="B25" s="198" t="s">
        <v>64</v>
      </c>
      <c r="C25" s="381" t="s">
        <v>305</v>
      </c>
      <c r="D25" s="198" t="s">
        <v>306</v>
      </c>
      <c r="E25" s="198"/>
      <c r="F25" s="214">
        <v>42675</v>
      </c>
      <c r="G25" s="214">
        <v>43101</v>
      </c>
      <c r="H25" s="198" t="s">
        <v>303</v>
      </c>
      <c r="I25" s="275">
        <v>1400000</v>
      </c>
      <c r="J25" s="198" t="s">
        <v>431</v>
      </c>
      <c r="K25" s="198" t="s">
        <v>308</v>
      </c>
      <c r="L25" s="198"/>
      <c r="M25" s="198"/>
      <c r="N25" s="191"/>
      <c r="O25" s="189" t="s">
        <v>49</v>
      </c>
      <c r="P25" s="189"/>
      <c r="Q25" s="189"/>
      <c r="R25" s="189"/>
      <c r="S25" s="70"/>
      <c r="T25" s="220"/>
      <c r="U25" s="206"/>
      <c r="V25" s="221" t="s">
        <v>510</v>
      </c>
      <c r="W25" s="206" t="s">
        <v>508</v>
      </c>
      <c r="X25" s="206"/>
      <c r="Y25" s="206"/>
      <c r="Z25" s="206"/>
      <c r="AA25" s="206"/>
      <c r="AB25" s="214">
        <v>42675</v>
      </c>
      <c r="AC25" s="214">
        <v>43374</v>
      </c>
      <c r="AD25" s="206"/>
      <c r="AE25" s="218"/>
      <c r="AF25" s="206"/>
      <c r="AG25" s="206"/>
      <c r="AH25" s="206"/>
      <c r="AI25" s="206"/>
      <c r="AJ25" s="23"/>
    </row>
    <row r="26" spans="1:36" ht="30" customHeight="1" x14ac:dyDescent="0.25">
      <c r="A26" s="390"/>
      <c r="B26" s="198" t="s">
        <v>257</v>
      </c>
      <c r="C26" s="381" t="s">
        <v>1118</v>
      </c>
      <c r="D26" s="198" t="s">
        <v>270</v>
      </c>
      <c r="E26" s="198"/>
      <c r="F26" s="214">
        <v>42064</v>
      </c>
      <c r="G26" s="214">
        <v>43862</v>
      </c>
      <c r="H26" s="198" t="s">
        <v>409</v>
      </c>
      <c r="I26" s="275">
        <v>900000</v>
      </c>
      <c r="J26" s="198" t="s">
        <v>309</v>
      </c>
      <c r="K26" s="196" t="s">
        <v>310</v>
      </c>
      <c r="L26" s="198"/>
      <c r="M26" s="198"/>
      <c r="N26" s="191"/>
      <c r="O26" s="189"/>
      <c r="P26" s="189" t="s">
        <v>49</v>
      </c>
      <c r="Q26" s="189"/>
      <c r="R26" s="189"/>
      <c r="S26" s="70"/>
      <c r="T26" s="220" t="s">
        <v>511</v>
      </c>
      <c r="U26" s="206"/>
      <c r="V26" s="206"/>
      <c r="W26" s="206" t="s">
        <v>512</v>
      </c>
      <c r="X26" s="206" t="s">
        <v>513</v>
      </c>
      <c r="Y26" s="206"/>
      <c r="Z26" s="206"/>
      <c r="AA26" s="206"/>
      <c r="AB26" s="214">
        <v>42795</v>
      </c>
      <c r="AC26" s="214">
        <v>44593</v>
      </c>
      <c r="AD26" s="206"/>
      <c r="AE26" s="218"/>
      <c r="AF26" s="206"/>
      <c r="AG26" s="206"/>
      <c r="AH26" s="206"/>
      <c r="AI26" s="206"/>
      <c r="AJ26" s="23"/>
    </row>
    <row r="27" spans="1:36" ht="30" customHeight="1" x14ac:dyDescent="0.25">
      <c r="A27" s="388" t="s">
        <v>439</v>
      </c>
      <c r="B27" s="198" t="s">
        <v>66</v>
      </c>
      <c r="C27" s="381" t="s">
        <v>311</v>
      </c>
      <c r="D27" s="198" t="s">
        <v>312</v>
      </c>
      <c r="E27" s="198"/>
      <c r="F27" s="238">
        <v>42064</v>
      </c>
      <c r="G27" s="238">
        <v>43862</v>
      </c>
      <c r="H27" s="198" t="s">
        <v>403</v>
      </c>
      <c r="I27" s="275">
        <v>100000</v>
      </c>
      <c r="J27" s="198" t="s">
        <v>1126</v>
      </c>
      <c r="K27" s="196" t="s">
        <v>291</v>
      </c>
      <c r="L27" s="198"/>
      <c r="M27" s="198"/>
      <c r="N27" s="191"/>
      <c r="O27" s="189"/>
      <c r="P27" s="189"/>
      <c r="Q27" s="189" t="s">
        <v>49</v>
      </c>
      <c r="R27" s="189"/>
      <c r="S27" s="70"/>
      <c r="T27" s="206" t="s">
        <v>514</v>
      </c>
      <c r="U27" s="206"/>
      <c r="V27" s="206"/>
      <c r="W27" s="206" t="s">
        <v>515</v>
      </c>
      <c r="X27" s="206"/>
      <c r="Y27" s="206"/>
      <c r="Z27" s="206"/>
      <c r="AA27" s="206"/>
      <c r="AB27" s="214">
        <v>42795</v>
      </c>
      <c r="AC27" s="214">
        <v>44593</v>
      </c>
      <c r="AD27" s="206"/>
      <c r="AE27" s="218"/>
      <c r="AF27" s="206"/>
      <c r="AG27" s="206"/>
      <c r="AH27" s="206"/>
      <c r="AI27" s="206"/>
      <c r="AJ27" s="23"/>
    </row>
    <row r="28" spans="1:36" ht="30" customHeight="1" x14ac:dyDescent="0.25">
      <c r="A28" s="389"/>
      <c r="B28" s="198" t="s">
        <v>67</v>
      </c>
      <c r="C28" s="381" t="s">
        <v>313</v>
      </c>
      <c r="D28" s="198" t="s">
        <v>314</v>
      </c>
      <c r="E28" s="203"/>
      <c r="F28" s="214">
        <v>42064</v>
      </c>
      <c r="G28" s="214">
        <v>43862</v>
      </c>
      <c r="H28" s="198" t="s">
        <v>407</v>
      </c>
      <c r="I28" s="201" t="s">
        <v>260</v>
      </c>
      <c r="J28" s="198" t="s">
        <v>405</v>
      </c>
      <c r="K28" s="196" t="s">
        <v>291</v>
      </c>
      <c r="L28" s="203"/>
      <c r="M28" s="203"/>
      <c r="N28" s="189"/>
      <c r="O28" s="189"/>
      <c r="P28" s="189" t="s">
        <v>49</v>
      </c>
      <c r="Q28" s="189"/>
      <c r="R28" s="189"/>
      <c r="S28" s="70"/>
      <c r="T28" s="206" t="s">
        <v>516</v>
      </c>
      <c r="U28" s="206"/>
      <c r="V28" s="206"/>
      <c r="W28" s="206" t="s">
        <v>1088</v>
      </c>
      <c r="X28" s="206"/>
      <c r="Y28" s="206"/>
      <c r="Z28" s="206"/>
      <c r="AA28" s="206"/>
      <c r="AB28" s="214">
        <v>42795</v>
      </c>
      <c r="AC28" s="214">
        <v>44594</v>
      </c>
      <c r="AD28" s="206"/>
      <c r="AE28" s="218"/>
      <c r="AF28" s="206"/>
      <c r="AG28" s="206"/>
      <c r="AH28" s="206"/>
      <c r="AI28" s="206"/>
      <c r="AJ28" s="23"/>
    </row>
    <row r="29" spans="1:36" ht="30" customHeight="1" x14ac:dyDescent="0.25">
      <c r="A29" s="389"/>
      <c r="B29" s="198" t="s">
        <v>68</v>
      </c>
      <c r="C29" s="381" t="s">
        <v>315</v>
      </c>
      <c r="D29" s="198" t="s">
        <v>316</v>
      </c>
      <c r="E29" s="197"/>
      <c r="F29" s="214">
        <v>42064</v>
      </c>
      <c r="G29" s="214">
        <v>43862</v>
      </c>
      <c r="H29" s="198" t="s">
        <v>429</v>
      </c>
      <c r="I29" s="276">
        <v>750000</v>
      </c>
      <c r="J29" s="198" t="s">
        <v>1097</v>
      </c>
      <c r="K29" s="196" t="s">
        <v>317</v>
      </c>
      <c r="L29" s="197"/>
      <c r="M29" s="197"/>
      <c r="N29" s="189"/>
      <c r="O29" s="189" t="s">
        <v>49</v>
      </c>
      <c r="P29" s="189"/>
      <c r="Q29" s="189"/>
      <c r="R29" s="189"/>
      <c r="S29" s="70"/>
      <c r="T29" s="189" t="s">
        <v>517</v>
      </c>
      <c r="U29" s="189"/>
      <c r="V29" s="189" t="s">
        <v>518</v>
      </c>
      <c r="W29" s="189" t="s">
        <v>519</v>
      </c>
      <c r="X29" s="189"/>
      <c r="Y29" s="189"/>
      <c r="Z29" s="189"/>
      <c r="AA29" s="189"/>
      <c r="AB29" s="214">
        <v>42795</v>
      </c>
      <c r="AC29" s="214">
        <v>44594</v>
      </c>
      <c r="AD29" s="189"/>
      <c r="AE29" s="216"/>
      <c r="AF29" s="189"/>
      <c r="AG29" s="189"/>
      <c r="AH29" s="189"/>
      <c r="AI29" s="189"/>
      <c r="AJ29" s="23"/>
    </row>
    <row r="30" spans="1:36" ht="30" customHeight="1" x14ac:dyDescent="0.25">
      <c r="A30" s="389"/>
      <c r="B30" s="198" t="s">
        <v>69</v>
      </c>
      <c r="C30" s="381" t="s">
        <v>318</v>
      </c>
      <c r="D30" s="198" t="s">
        <v>319</v>
      </c>
      <c r="E30" s="196"/>
      <c r="F30" s="214">
        <v>42064</v>
      </c>
      <c r="G30" s="214">
        <v>42430</v>
      </c>
      <c r="H30" s="196" t="s">
        <v>411</v>
      </c>
      <c r="I30" s="276">
        <v>5000</v>
      </c>
      <c r="J30" s="198" t="s">
        <v>1098</v>
      </c>
      <c r="K30" s="196" t="s">
        <v>308</v>
      </c>
      <c r="L30" s="196"/>
      <c r="M30" s="196"/>
      <c r="N30" s="189"/>
      <c r="O30" s="189" t="s">
        <v>49</v>
      </c>
      <c r="P30" s="189"/>
      <c r="Q30" s="189"/>
      <c r="R30" s="189"/>
      <c r="S30" s="70"/>
      <c r="T30" s="206" t="s">
        <v>520</v>
      </c>
      <c r="U30" s="189"/>
      <c r="V30" s="189" t="s">
        <v>521</v>
      </c>
      <c r="W30" s="189" t="s">
        <v>388</v>
      </c>
      <c r="X30" s="189"/>
      <c r="Y30" s="189" t="s">
        <v>626</v>
      </c>
      <c r="Z30" s="189"/>
      <c r="AA30" s="189"/>
      <c r="AB30" s="214">
        <v>42795</v>
      </c>
      <c r="AC30" s="214">
        <v>43161</v>
      </c>
      <c r="AD30" s="189"/>
      <c r="AE30" s="216"/>
      <c r="AF30" s="189"/>
      <c r="AG30" s="189"/>
      <c r="AH30" s="189"/>
      <c r="AI30" s="189"/>
      <c r="AJ30" s="23"/>
    </row>
    <row r="31" spans="1:36" ht="30" customHeight="1" x14ac:dyDescent="0.25">
      <c r="A31" s="389"/>
      <c r="B31" s="198" t="s">
        <v>70</v>
      </c>
      <c r="C31" s="381" t="s">
        <v>391</v>
      </c>
      <c r="D31" s="198" t="s">
        <v>320</v>
      </c>
      <c r="E31" s="196"/>
      <c r="F31" s="214">
        <v>42064</v>
      </c>
      <c r="G31" s="214">
        <v>43862</v>
      </c>
      <c r="H31" s="196" t="s">
        <v>1084</v>
      </c>
      <c r="I31" s="276">
        <v>100000</v>
      </c>
      <c r="J31" s="198" t="s">
        <v>1089</v>
      </c>
      <c r="K31" s="198" t="s">
        <v>321</v>
      </c>
      <c r="L31" s="196"/>
      <c r="M31" s="196"/>
      <c r="N31" s="189"/>
      <c r="O31" s="189" t="s">
        <v>49</v>
      </c>
      <c r="P31" s="189"/>
      <c r="Q31" s="189"/>
      <c r="R31" s="189"/>
      <c r="S31" s="70"/>
      <c r="T31" s="206" t="s">
        <v>522</v>
      </c>
      <c r="U31" s="189"/>
      <c r="V31" s="189"/>
      <c r="W31" s="189" t="s">
        <v>523</v>
      </c>
      <c r="X31" s="189" t="s">
        <v>524</v>
      </c>
      <c r="Y31" s="189" t="s">
        <v>525</v>
      </c>
      <c r="Z31" s="189"/>
      <c r="AA31" s="189"/>
      <c r="AB31" s="214">
        <v>42795</v>
      </c>
      <c r="AC31" s="214">
        <v>44594</v>
      </c>
      <c r="AD31" s="189"/>
      <c r="AE31" s="216"/>
      <c r="AF31" s="189"/>
      <c r="AG31" s="189"/>
      <c r="AH31" s="189"/>
      <c r="AI31" s="189"/>
      <c r="AJ31" s="23"/>
    </row>
    <row r="32" spans="1:36" ht="30" customHeight="1" x14ac:dyDescent="0.25">
      <c r="A32" s="389"/>
      <c r="B32" s="198" t="s">
        <v>71</v>
      </c>
      <c r="C32" s="381" t="s">
        <v>392</v>
      </c>
      <c r="D32" s="196" t="s">
        <v>322</v>
      </c>
      <c r="E32" s="196"/>
      <c r="F32" s="214">
        <v>42064</v>
      </c>
      <c r="G32" s="214">
        <v>43862</v>
      </c>
      <c r="H32" s="196" t="s">
        <v>403</v>
      </c>
      <c r="I32" s="276">
        <v>300000</v>
      </c>
      <c r="J32" s="198" t="s">
        <v>1090</v>
      </c>
      <c r="K32" s="198" t="s">
        <v>323</v>
      </c>
      <c r="L32" s="196"/>
      <c r="M32" s="196"/>
      <c r="N32" s="189"/>
      <c r="O32" s="189"/>
      <c r="P32" s="189"/>
      <c r="Q32" s="189" t="s">
        <v>49</v>
      </c>
      <c r="R32" s="189"/>
      <c r="S32" s="70"/>
      <c r="T32" s="189" t="s">
        <v>526</v>
      </c>
      <c r="U32" s="189"/>
      <c r="V32" s="189"/>
      <c r="W32" s="189" t="s">
        <v>527</v>
      </c>
      <c r="X32" s="189" t="s">
        <v>528</v>
      </c>
      <c r="Y32" s="189" t="s">
        <v>1073</v>
      </c>
      <c r="Z32" s="189"/>
      <c r="AA32" s="189"/>
      <c r="AB32" s="214">
        <v>42795</v>
      </c>
      <c r="AC32" s="214">
        <v>44594</v>
      </c>
      <c r="AD32" s="189"/>
      <c r="AE32" s="216"/>
      <c r="AF32" s="189"/>
      <c r="AG32" s="189"/>
      <c r="AH32" s="189"/>
      <c r="AI32" s="189"/>
      <c r="AJ32" s="23"/>
    </row>
    <row r="33" spans="1:36" ht="30" customHeight="1" x14ac:dyDescent="0.25">
      <c r="A33" s="389"/>
      <c r="B33" s="198" t="s">
        <v>72</v>
      </c>
      <c r="C33" s="381" t="s">
        <v>393</v>
      </c>
      <c r="D33" s="196" t="s">
        <v>322</v>
      </c>
      <c r="E33" s="196"/>
      <c r="F33" s="214">
        <v>42064</v>
      </c>
      <c r="G33" s="214">
        <v>43862</v>
      </c>
      <c r="H33" s="196" t="s">
        <v>400</v>
      </c>
      <c r="I33" s="276">
        <v>300000</v>
      </c>
      <c r="J33" s="198" t="s">
        <v>423</v>
      </c>
      <c r="K33" s="198" t="s">
        <v>324</v>
      </c>
      <c r="L33" s="196"/>
      <c r="M33" s="196"/>
      <c r="N33" s="189"/>
      <c r="O33" s="189"/>
      <c r="P33" s="189"/>
      <c r="Q33" s="189" t="s">
        <v>49</v>
      </c>
      <c r="R33" s="189"/>
      <c r="S33" s="70"/>
      <c r="T33" s="189" t="s">
        <v>529</v>
      </c>
      <c r="U33" s="189" t="s">
        <v>530</v>
      </c>
      <c r="V33" s="189"/>
      <c r="W33" s="189" t="s">
        <v>531</v>
      </c>
      <c r="X33" s="189"/>
      <c r="Y33" s="189" t="s">
        <v>1074</v>
      </c>
      <c r="Z33" s="189"/>
      <c r="AA33" s="189"/>
      <c r="AB33" s="214">
        <v>42795</v>
      </c>
      <c r="AC33" s="214">
        <v>44594</v>
      </c>
      <c r="AD33" s="189"/>
      <c r="AE33" s="216"/>
      <c r="AF33" s="189"/>
      <c r="AG33" s="189"/>
      <c r="AH33" s="189"/>
      <c r="AI33" s="189"/>
      <c r="AJ33" s="23"/>
    </row>
    <row r="34" spans="1:36" ht="30" customHeight="1" x14ac:dyDescent="0.25">
      <c r="A34" s="389"/>
      <c r="B34" s="198" t="s">
        <v>73</v>
      </c>
      <c r="C34" s="381" t="s">
        <v>325</v>
      </c>
      <c r="D34" s="198" t="s">
        <v>326</v>
      </c>
      <c r="E34" s="196"/>
      <c r="F34" s="214">
        <v>42064</v>
      </c>
      <c r="G34" s="214">
        <v>43862</v>
      </c>
      <c r="H34" s="198" t="s">
        <v>398</v>
      </c>
      <c r="I34" s="200" t="s">
        <v>260</v>
      </c>
      <c r="J34" s="198" t="s">
        <v>415</v>
      </c>
      <c r="K34" s="198" t="s">
        <v>327</v>
      </c>
      <c r="L34" s="196"/>
      <c r="M34" s="196"/>
      <c r="N34" s="189"/>
      <c r="O34" s="189" t="s">
        <v>49</v>
      </c>
      <c r="P34" s="189"/>
      <c r="Q34" s="189"/>
      <c r="R34" s="189"/>
      <c r="S34" s="70"/>
      <c r="T34" s="189" t="s">
        <v>532</v>
      </c>
      <c r="U34" s="189"/>
      <c r="V34" s="189"/>
      <c r="W34" s="189" t="s">
        <v>482</v>
      </c>
      <c r="X34" s="189" t="s">
        <v>533</v>
      </c>
      <c r="Y34" s="189"/>
      <c r="Z34" s="189"/>
      <c r="AA34" s="189"/>
      <c r="AB34" s="214">
        <v>42795</v>
      </c>
      <c r="AC34" s="214">
        <v>44594</v>
      </c>
      <c r="AD34" s="189"/>
      <c r="AE34" s="216"/>
      <c r="AF34" s="189"/>
      <c r="AG34" s="189"/>
      <c r="AH34" s="189"/>
      <c r="AI34" s="189"/>
      <c r="AJ34" s="23"/>
    </row>
    <row r="35" spans="1:36" ht="30" customHeight="1" x14ac:dyDescent="0.25">
      <c r="A35" s="389"/>
      <c r="B35" s="198" t="s">
        <v>74</v>
      </c>
      <c r="C35" s="381" t="s">
        <v>328</v>
      </c>
      <c r="D35" s="196" t="s">
        <v>329</v>
      </c>
      <c r="E35" s="196"/>
      <c r="F35" s="214">
        <v>42064</v>
      </c>
      <c r="G35" s="214">
        <v>43862</v>
      </c>
      <c r="H35" s="196" t="s">
        <v>412</v>
      </c>
      <c r="I35" s="200" t="s">
        <v>260</v>
      </c>
      <c r="J35" s="198" t="s">
        <v>1112</v>
      </c>
      <c r="K35" s="196" t="s">
        <v>330</v>
      </c>
      <c r="L35" s="196"/>
      <c r="M35" s="196"/>
      <c r="N35" s="189"/>
      <c r="O35" s="189"/>
      <c r="P35" s="189"/>
      <c r="Q35" s="189" t="s">
        <v>49</v>
      </c>
      <c r="R35" s="189"/>
      <c r="S35" s="70"/>
      <c r="T35" s="189" t="s">
        <v>534</v>
      </c>
      <c r="U35" s="189"/>
      <c r="V35" s="189"/>
      <c r="W35" s="189" t="s">
        <v>535</v>
      </c>
      <c r="X35" s="206" t="s">
        <v>536</v>
      </c>
      <c r="Y35" s="189"/>
      <c r="Z35" s="189"/>
      <c r="AA35" s="189"/>
      <c r="AB35" s="214">
        <v>42795</v>
      </c>
      <c r="AC35" s="214">
        <v>44594</v>
      </c>
      <c r="AD35" s="189"/>
      <c r="AE35" s="216"/>
      <c r="AF35" s="189"/>
      <c r="AG35" s="189"/>
      <c r="AH35" s="189"/>
      <c r="AI35" s="189"/>
      <c r="AJ35" s="23"/>
    </row>
    <row r="36" spans="1:36" ht="30" customHeight="1" x14ac:dyDescent="0.25">
      <c r="A36" s="389"/>
      <c r="B36" s="198" t="s">
        <v>75</v>
      </c>
      <c r="C36" s="381" t="s">
        <v>331</v>
      </c>
      <c r="D36" s="198" t="s">
        <v>332</v>
      </c>
      <c r="E36" s="196"/>
      <c r="F36" s="214">
        <v>42064</v>
      </c>
      <c r="G36" s="214">
        <v>43862</v>
      </c>
      <c r="H36" s="196" t="s">
        <v>414</v>
      </c>
      <c r="I36" s="276">
        <v>1000000</v>
      </c>
      <c r="J36" s="196" t="s">
        <v>403</v>
      </c>
      <c r="K36" s="196" t="s">
        <v>330</v>
      </c>
      <c r="L36" s="196"/>
      <c r="M36" s="196"/>
      <c r="N36" s="189"/>
      <c r="O36" s="189"/>
      <c r="P36" s="189"/>
      <c r="Q36" s="189" t="s">
        <v>49</v>
      </c>
      <c r="R36" s="189"/>
      <c r="S36" s="70"/>
      <c r="T36" s="189" t="s">
        <v>537</v>
      </c>
      <c r="U36" s="189"/>
      <c r="V36" s="189"/>
      <c r="W36" s="189" t="s">
        <v>538</v>
      </c>
      <c r="X36" s="189" t="s">
        <v>539</v>
      </c>
      <c r="Y36" s="189"/>
      <c r="Z36" s="189"/>
      <c r="AA36" s="189"/>
      <c r="AB36" s="214">
        <v>42795</v>
      </c>
      <c r="AC36" s="214">
        <v>44594</v>
      </c>
      <c r="AD36" s="189"/>
      <c r="AE36" s="216"/>
      <c r="AF36" s="189"/>
      <c r="AG36" s="189"/>
      <c r="AH36" s="189"/>
      <c r="AI36" s="189"/>
      <c r="AJ36" s="23"/>
    </row>
    <row r="37" spans="1:36" ht="30" customHeight="1" x14ac:dyDescent="0.25">
      <c r="A37" s="388" t="s">
        <v>438</v>
      </c>
      <c r="B37" s="198" t="s">
        <v>82</v>
      </c>
      <c r="C37" s="381" t="s">
        <v>333</v>
      </c>
      <c r="D37" s="198" t="s">
        <v>334</v>
      </c>
      <c r="E37" s="198"/>
      <c r="F37" s="214">
        <v>42095</v>
      </c>
      <c r="G37" s="214">
        <v>42826</v>
      </c>
      <c r="H37" s="198" t="s">
        <v>398</v>
      </c>
      <c r="I37" s="201" t="s">
        <v>260</v>
      </c>
      <c r="J37" s="198" t="s">
        <v>416</v>
      </c>
      <c r="K37" s="198" t="s">
        <v>308</v>
      </c>
      <c r="L37" s="198"/>
      <c r="M37" s="198"/>
      <c r="N37" s="189"/>
      <c r="O37" s="189"/>
      <c r="P37" s="189" t="s">
        <v>49</v>
      </c>
      <c r="Q37" s="189"/>
      <c r="R37" s="189"/>
      <c r="S37" s="70"/>
      <c r="T37" s="206" t="s">
        <v>540</v>
      </c>
      <c r="U37" s="206"/>
      <c r="V37" s="206" t="s">
        <v>541</v>
      </c>
      <c r="W37" s="206" t="s">
        <v>1091</v>
      </c>
      <c r="X37"/>
      <c r="Y37" s="206"/>
      <c r="Z37" s="206"/>
      <c r="AA37" s="206"/>
      <c r="AB37" s="214">
        <v>42795</v>
      </c>
      <c r="AC37" s="214">
        <v>44594</v>
      </c>
      <c r="AD37" s="206"/>
      <c r="AE37" s="218"/>
      <c r="AF37" s="206" t="s">
        <v>542</v>
      </c>
      <c r="AG37" s="206"/>
      <c r="AH37" s="206"/>
      <c r="AI37" s="206"/>
      <c r="AJ37" s="23"/>
    </row>
    <row r="38" spans="1:36" ht="30" customHeight="1" x14ac:dyDescent="0.25">
      <c r="A38" s="389"/>
      <c r="B38" s="198" t="s">
        <v>84</v>
      </c>
      <c r="C38" s="381" t="s">
        <v>335</v>
      </c>
      <c r="D38" s="198" t="s">
        <v>336</v>
      </c>
      <c r="E38" s="198"/>
      <c r="F38" s="214">
        <v>42095</v>
      </c>
      <c r="G38" s="214">
        <v>43862</v>
      </c>
      <c r="H38" s="198" t="s">
        <v>402</v>
      </c>
      <c r="I38" s="201" t="s">
        <v>337</v>
      </c>
      <c r="J38" s="198" t="s">
        <v>338</v>
      </c>
      <c r="K38" s="198" t="s">
        <v>279</v>
      </c>
      <c r="L38" s="198"/>
      <c r="M38" s="198" t="s">
        <v>339</v>
      </c>
      <c r="N38" s="189"/>
      <c r="O38" s="189"/>
      <c r="P38" s="189"/>
      <c r="Q38" s="189" t="s">
        <v>49</v>
      </c>
      <c r="R38" s="189"/>
      <c r="S38" s="70"/>
      <c r="T38" s="206" t="s">
        <v>543</v>
      </c>
      <c r="U38" s="206"/>
      <c r="V38" s="206"/>
      <c r="W38" s="206" t="s">
        <v>544</v>
      </c>
      <c r="X38" s="206" t="s">
        <v>545</v>
      </c>
      <c r="Y38" s="206"/>
      <c r="Z38" s="206"/>
      <c r="AA38" s="206"/>
      <c r="AB38" s="214">
        <v>42795</v>
      </c>
      <c r="AC38" s="214">
        <v>44594</v>
      </c>
      <c r="AD38" s="206"/>
      <c r="AE38" s="218"/>
      <c r="AF38" s="206"/>
      <c r="AG38" s="206"/>
      <c r="AH38" s="206"/>
      <c r="AI38" s="206"/>
      <c r="AJ38" s="23"/>
    </row>
    <row r="39" spans="1:36" ht="30" customHeight="1" x14ac:dyDescent="0.25">
      <c r="A39" s="389"/>
      <c r="B39" s="198" t="s">
        <v>85</v>
      </c>
      <c r="C39" s="381" t="s">
        <v>340</v>
      </c>
      <c r="D39" s="198" t="s">
        <v>341</v>
      </c>
      <c r="E39" s="198"/>
      <c r="F39" s="214">
        <v>42095</v>
      </c>
      <c r="G39" s="214">
        <v>43862</v>
      </c>
      <c r="H39" s="198" t="s">
        <v>406</v>
      </c>
      <c r="I39" s="275">
        <v>200000</v>
      </c>
      <c r="J39" s="198" t="s">
        <v>425</v>
      </c>
      <c r="K39" s="198" t="s">
        <v>285</v>
      </c>
      <c r="L39" s="198"/>
      <c r="M39" s="198" t="s">
        <v>342</v>
      </c>
      <c r="N39" s="189"/>
      <c r="O39" s="189"/>
      <c r="P39" s="189"/>
      <c r="Q39" s="189" t="s">
        <v>49</v>
      </c>
      <c r="R39" s="189"/>
      <c r="S39" s="70"/>
      <c r="T39" s="206" t="s">
        <v>546</v>
      </c>
      <c r="U39" s="206"/>
      <c r="V39" s="206"/>
      <c r="W39" s="206" t="s">
        <v>547</v>
      </c>
      <c r="X39" s="206" t="s">
        <v>548</v>
      </c>
      <c r="Y39" s="206"/>
      <c r="Z39" s="206"/>
      <c r="AA39" s="206"/>
      <c r="AB39" s="214">
        <v>42795</v>
      </c>
      <c r="AC39" s="214">
        <v>44594</v>
      </c>
      <c r="AD39" s="206"/>
      <c r="AE39" s="218"/>
      <c r="AF39" s="206"/>
      <c r="AG39" s="206"/>
      <c r="AH39" s="206"/>
      <c r="AI39" s="206"/>
      <c r="AJ39" s="23"/>
    </row>
    <row r="40" spans="1:36" ht="30" customHeight="1" x14ac:dyDescent="0.25">
      <c r="A40" s="389"/>
      <c r="B40" s="198" t="s">
        <v>86</v>
      </c>
      <c r="C40" s="381" t="s">
        <v>343</v>
      </c>
      <c r="D40" s="198" t="s">
        <v>344</v>
      </c>
      <c r="E40" s="196"/>
      <c r="F40" s="214">
        <v>42095</v>
      </c>
      <c r="G40" s="214">
        <v>42461</v>
      </c>
      <c r="H40" s="196" t="s">
        <v>417</v>
      </c>
      <c r="I40" s="276">
        <v>100000</v>
      </c>
      <c r="J40" s="198" t="s">
        <v>424</v>
      </c>
      <c r="K40" s="196" t="s">
        <v>308</v>
      </c>
      <c r="L40" s="196"/>
      <c r="M40" s="198" t="s">
        <v>345</v>
      </c>
      <c r="N40" s="189"/>
      <c r="O40" s="189"/>
      <c r="P40" s="189"/>
      <c r="Q40" s="189" t="s">
        <v>49</v>
      </c>
      <c r="R40" s="189"/>
      <c r="S40" s="70"/>
      <c r="T40" s="189" t="s">
        <v>549</v>
      </c>
      <c r="U40" s="189"/>
      <c r="V40" s="189"/>
      <c r="W40" s="189" t="s">
        <v>550</v>
      </c>
      <c r="X40" s="189" t="s">
        <v>551</v>
      </c>
      <c r="Y40" s="189"/>
      <c r="Z40" s="189"/>
      <c r="AA40" s="189"/>
      <c r="AB40" s="214">
        <v>42795</v>
      </c>
      <c r="AC40" s="214">
        <v>43192</v>
      </c>
      <c r="AD40" s="189"/>
      <c r="AE40" s="216"/>
      <c r="AF40" s="189"/>
      <c r="AG40" s="189"/>
      <c r="AH40" s="189"/>
      <c r="AI40" s="189"/>
      <c r="AJ40" s="23"/>
    </row>
    <row r="41" spans="1:36" ht="30" customHeight="1" x14ac:dyDescent="0.25">
      <c r="A41" s="389"/>
      <c r="B41" s="198" t="s">
        <v>87</v>
      </c>
      <c r="C41" s="381" t="s">
        <v>346</v>
      </c>
      <c r="D41" s="196" t="s">
        <v>347</v>
      </c>
      <c r="E41" s="196"/>
      <c r="F41" s="214">
        <v>42064</v>
      </c>
      <c r="G41" s="214">
        <v>42217</v>
      </c>
      <c r="H41" s="196" t="s">
        <v>400</v>
      </c>
      <c r="I41" s="200" t="s">
        <v>295</v>
      </c>
      <c r="J41" s="198" t="s">
        <v>1099</v>
      </c>
      <c r="K41" s="196" t="s">
        <v>308</v>
      </c>
      <c r="L41" s="196"/>
      <c r="M41" s="196"/>
      <c r="N41" s="189"/>
      <c r="O41" s="189" t="s">
        <v>49</v>
      </c>
      <c r="P41" s="189"/>
      <c r="Q41" s="189"/>
      <c r="R41" s="189"/>
      <c r="S41" s="70"/>
      <c r="T41" s="189" t="s">
        <v>552</v>
      </c>
      <c r="U41" s="189"/>
      <c r="V41" s="189"/>
      <c r="W41" s="189" t="s">
        <v>553</v>
      </c>
      <c r="X41" s="189" t="s">
        <v>554</v>
      </c>
      <c r="Y41" s="189"/>
      <c r="Z41" s="189"/>
      <c r="AA41" s="189"/>
      <c r="AB41" s="214">
        <v>42795</v>
      </c>
      <c r="AC41" s="214">
        <v>43161</v>
      </c>
      <c r="AD41" s="189"/>
      <c r="AE41" s="216"/>
      <c r="AF41" s="189"/>
      <c r="AG41" s="189"/>
      <c r="AH41" s="189"/>
      <c r="AI41" s="189"/>
      <c r="AJ41" s="23"/>
    </row>
    <row r="42" spans="1:36" ht="30" customHeight="1" x14ac:dyDescent="0.25">
      <c r="A42" s="389"/>
      <c r="B42" s="198" t="s">
        <v>88</v>
      </c>
      <c r="C42" s="381" t="s">
        <v>394</v>
      </c>
      <c r="D42" s="198" t="s">
        <v>348</v>
      </c>
      <c r="E42" s="196"/>
      <c r="F42" s="214">
        <v>42064</v>
      </c>
      <c r="G42" s="214">
        <v>43862</v>
      </c>
      <c r="H42" s="196" t="s">
        <v>418</v>
      </c>
      <c r="I42" s="276">
        <v>200000</v>
      </c>
      <c r="J42" s="198" t="s">
        <v>1110</v>
      </c>
      <c r="K42" s="196" t="s">
        <v>285</v>
      </c>
      <c r="L42" s="196"/>
      <c r="M42" s="196"/>
      <c r="N42" s="189"/>
      <c r="O42" s="189"/>
      <c r="P42" s="189" t="s">
        <v>49</v>
      </c>
      <c r="Q42" s="189"/>
      <c r="R42" s="189"/>
      <c r="S42" s="70"/>
      <c r="T42" s="189" t="s">
        <v>555</v>
      </c>
      <c r="U42" s="189"/>
      <c r="V42" s="189"/>
      <c r="W42" s="189" t="s">
        <v>1092</v>
      </c>
      <c r="X42" s="189" t="s">
        <v>556</v>
      </c>
      <c r="Y42" s="189"/>
      <c r="Z42" s="189"/>
      <c r="AA42" s="189"/>
      <c r="AB42" s="214">
        <v>42795</v>
      </c>
      <c r="AC42" s="214">
        <v>44594</v>
      </c>
      <c r="AD42" s="189"/>
      <c r="AE42" s="216"/>
      <c r="AF42" s="189"/>
      <c r="AG42" s="189"/>
      <c r="AH42" s="189"/>
      <c r="AI42" s="189"/>
      <c r="AJ42" s="23"/>
    </row>
    <row r="43" spans="1:36" ht="30" customHeight="1" x14ac:dyDescent="0.25">
      <c r="A43" s="389"/>
      <c r="B43" s="198" t="s">
        <v>89</v>
      </c>
      <c r="C43" s="381" t="s">
        <v>349</v>
      </c>
      <c r="D43" s="198" t="s">
        <v>350</v>
      </c>
      <c r="E43" s="196"/>
      <c r="F43" s="214">
        <v>42370</v>
      </c>
      <c r="G43" s="214">
        <v>43466</v>
      </c>
      <c r="H43" s="196" t="s">
        <v>398</v>
      </c>
      <c r="I43" s="276">
        <v>200000</v>
      </c>
      <c r="J43" s="198" t="s">
        <v>1111</v>
      </c>
      <c r="K43" s="198" t="s">
        <v>351</v>
      </c>
      <c r="L43" s="196"/>
      <c r="M43" s="198" t="s">
        <v>352</v>
      </c>
      <c r="N43" s="189"/>
      <c r="O43" s="189" t="s">
        <v>49</v>
      </c>
      <c r="P43" s="189"/>
      <c r="Q43" s="189"/>
      <c r="R43" s="189"/>
      <c r="S43" s="70" t="s">
        <v>6</v>
      </c>
      <c r="T43" s="189" t="s">
        <v>557</v>
      </c>
      <c r="U43" s="189"/>
      <c r="V43" s="189"/>
      <c r="W43" s="189" t="s">
        <v>1082</v>
      </c>
      <c r="X43" s="189"/>
      <c r="Y43" s="189"/>
      <c r="Z43" s="189"/>
      <c r="AA43" s="189"/>
      <c r="AB43" s="214"/>
      <c r="AC43" s="214"/>
      <c r="AD43" s="189"/>
      <c r="AE43" s="216"/>
      <c r="AF43" s="189"/>
      <c r="AG43" s="189"/>
      <c r="AH43" s="189"/>
      <c r="AI43" s="189"/>
      <c r="AJ43" s="23"/>
    </row>
    <row r="44" spans="1:36" ht="30" customHeight="1" x14ac:dyDescent="0.25">
      <c r="A44" s="388" t="s">
        <v>437</v>
      </c>
      <c r="B44" s="198" t="s">
        <v>99</v>
      </c>
      <c r="C44" s="381" t="s">
        <v>353</v>
      </c>
      <c r="D44" s="198" t="s">
        <v>354</v>
      </c>
      <c r="E44" s="198"/>
      <c r="F44" s="214">
        <v>42064</v>
      </c>
      <c r="G44" s="214">
        <v>42795</v>
      </c>
      <c r="H44" s="198" t="s">
        <v>908</v>
      </c>
      <c r="I44" s="201" t="s">
        <v>295</v>
      </c>
      <c r="J44" s="198" t="s">
        <v>1109</v>
      </c>
      <c r="K44" s="198" t="s">
        <v>308</v>
      </c>
      <c r="L44" s="198"/>
      <c r="M44" s="198"/>
      <c r="N44" s="189"/>
      <c r="O44" s="189" t="s">
        <v>49</v>
      </c>
      <c r="P44" s="189"/>
      <c r="Q44" s="189"/>
      <c r="R44" s="189"/>
      <c r="S44" s="70"/>
      <c r="T44" s="206" t="s">
        <v>558</v>
      </c>
      <c r="U44" s="206"/>
      <c r="V44" s="206"/>
      <c r="W44" s="206" t="s">
        <v>908</v>
      </c>
      <c r="X44" s="206" t="s">
        <v>559</v>
      </c>
      <c r="Y44" s="206"/>
      <c r="Z44" s="206"/>
      <c r="AA44" s="206"/>
      <c r="AB44" s="214">
        <v>42795</v>
      </c>
      <c r="AC44" s="214">
        <v>43526</v>
      </c>
      <c r="AD44" s="196" t="s">
        <v>1078</v>
      </c>
      <c r="AE44" s="218"/>
      <c r="AF44" s="206" t="s">
        <v>560</v>
      </c>
      <c r="AG44" s="206"/>
      <c r="AH44" s="206"/>
      <c r="AI44" s="206"/>
      <c r="AJ44" s="23"/>
    </row>
    <row r="45" spans="1:36" ht="30" customHeight="1" x14ac:dyDescent="0.25">
      <c r="A45" s="389"/>
      <c r="B45" s="198" t="s">
        <v>101</v>
      </c>
      <c r="C45" s="381" t="s">
        <v>355</v>
      </c>
      <c r="D45" s="198" t="s">
        <v>356</v>
      </c>
      <c r="E45" s="198"/>
      <c r="F45" s="214">
        <v>42064</v>
      </c>
      <c r="G45" s="214">
        <v>43862</v>
      </c>
      <c r="H45" s="198" t="s">
        <v>406</v>
      </c>
      <c r="I45" s="275">
        <v>200000</v>
      </c>
      <c r="J45" s="198" t="s">
        <v>428</v>
      </c>
      <c r="K45" s="198" t="s">
        <v>285</v>
      </c>
      <c r="L45" s="198"/>
      <c r="M45" s="198"/>
      <c r="N45" s="189"/>
      <c r="O45" s="189"/>
      <c r="P45" s="189"/>
      <c r="Q45" s="189" t="s">
        <v>49</v>
      </c>
      <c r="R45" s="189"/>
      <c r="S45" s="70"/>
      <c r="T45" s="219" t="s">
        <v>561</v>
      </c>
      <c r="U45" s="206"/>
      <c r="V45" s="206"/>
      <c r="W45" s="206" t="s">
        <v>562</v>
      </c>
      <c r="X45" s="206"/>
      <c r="Y45" s="206"/>
      <c r="Z45" s="206"/>
      <c r="AA45" s="206"/>
      <c r="AB45" s="214">
        <v>42795</v>
      </c>
      <c r="AC45" s="214">
        <v>44594</v>
      </c>
      <c r="AD45" s="206"/>
      <c r="AE45" s="218"/>
      <c r="AF45" s="206"/>
      <c r="AG45" s="206"/>
      <c r="AH45" s="206"/>
      <c r="AI45" s="206"/>
      <c r="AJ45" s="23"/>
    </row>
    <row r="46" spans="1:36" ht="30" customHeight="1" x14ac:dyDescent="0.25">
      <c r="A46" s="389"/>
      <c r="B46" s="198" t="s">
        <v>102</v>
      </c>
      <c r="C46" s="381" t="s">
        <v>357</v>
      </c>
      <c r="D46" s="198" t="s">
        <v>358</v>
      </c>
      <c r="E46" s="198"/>
      <c r="F46" s="214">
        <v>42064</v>
      </c>
      <c r="G46" s="214">
        <v>43862</v>
      </c>
      <c r="H46" s="198" t="s">
        <v>418</v>
      </c>
      <c r="I46" s="201" t="s">
        <v>260</v>
      </c>
      <c r="J46" s="198" t="s">
        <v>1108</v>
      </c>
      <c r="K46" s="198" t="s">
        <v>308</v>
      </c>
      <c r="L46" s="198"/>
      <c r="M46" s="198" t="s">
        <v>359</v>
      </c>
      <c r="N46" s="189"/>
      <c r="O46" s="189"/>
      <c r="P46" s="189" t="s">
        <v>49</v>
      </c>
      <c r="Q46" s="189"/>
      <c r="R46" s="189"/>
      <c r="S46" s="70"/>
      <c r="T46" s="206" t="s">
        <v>563</v>
      </c>
      <c r="U46" s="206"/>
      <c r="V46" s="206"/>
      <c r="W46" s="206" t="s">
        <v>564</v>
      </c>
      <c r="X46" s="206" t="s">
        <v>565</v>
      </c>
      <c r="Y46" s="206" t="s">
        <v>1075</v>
      </c>
      <c r="Z46" s="206"/>
      <c r="AA46" s="206"/>
      <c r="AB46" s="214">
        <v>42795</v>
      </c>
      <c r="AC46" s="214">
        <v>44594</v>
      </c>
      <c r="AD46" s="206"/>
      <c r="AE46" s="218"/>
      <c r="AF46" s="206" t="s">
        <v>566</v>
      </c>
      <c r="AG46" s="206"/>
      <c r="AH46" s="206"/>
      <c r="AI46" s="206"/>
      <c r="AJ46" s="23"/>
    </row>
    <row r="47" spans="1:36" ht="30" customHeight="1" x14ac:dyDescent="0.25">
      <c r="A47" s="389"/>
      <c r="B47" s="198" t="s">
        <v>103</v>
      </c>
      <c r="C47" s="381" t="s">
        <v>360</v>
      </c>
      <c r="D47" s="198" t="s">
        <v>361</v>
      </c>
      <c r="E47" s="198"/>
      <c r="F47" s="214">
        <v>42064</v>
      </c>
      <c r="G47" s="214">
        <v>43862</v>
      </c>
      <c r="H47" s="198" t="s">
        <v>398</v>
      </c>
      <c r="I47" s="201" t="s">
        <v>260</v>
      </c>
      <c r="J47" s="198" t="s">
        <v>1107</v>
      </c>
      <c r="K47" s="198" t="s">
        <v>308</v>
      </c>
      <c r="L47" s="198"/>
      <c r="M47" s="198" t="s">
        <v>362</v>
      </c>
      <c r="N47" s="189"/>
      <c r="O47" s="189" t="s">
        <v>49</v>
      </c>
      <c r="P47" s="189"/>
      <c r="Q47" s="189"/>
      <c r="R47" s="189"/>
      <c r="S47" s="70" t="s">
        <v>6</v>
      </c>
      <c r="T47" s="219" t="s">
        <v>567</v>
      </c>
      <c r="U47" s="206"/>
      <c r="V47" s="206"/>
      <c r="W47" s="206" t="s">
        <v>482</v>
      </c>
      <c r="X47" s="206"/>
      <c r="Y47" s="206"/>
      <c r="Z47" s="206"/>
      <c r="AA47" s="206"/>
      <c r="AB47" s="217"/>
      <c r="AC47" s="217"/>
      <c r="AD47" s="206"/>
      <c r="AE47" s="218"/>
      <c r="AF47" s="206"/>
      <c r="AG47" s="206"/>
      <c r="AH47" s="206"/>
      <c r="AI47" s="206"/>
      <c r="AJ47" s="23"/>
    </row>
    <row r="48" spans="1:36" ht="30" customHeight="1" x14ac:dyDescent="0.25">
      <c r="A48" s="388" t="s">
        <v>436</v>
      </c>
      <c r="B48" s="198" t="s">
        <v>116</v>
      </c>
      <c r="C48" s="381" t="s">
        <v>363</v>
      </c>
      <c r="D48" s="198" t="s">
        <v>364</v>
      </c>
      <c r="E48" s="203"/>
      <c r="F48" s="214">
        <v>42064</v>
      </c>
      <c r="G48" s="214">
        <v>43862</v>
      </c>
      <c r="H48" s="198" t="s">
        <v>419</v>
      </c>
      <c r="I48" s="275">
        <v>600000</v>
      </c>
      <c r="J48" s="198" t="s">
        <v>1101</v>
      </c>
      <c r="K48" s="198" t="s">
        <v>308</v>
      </c>
      <c r="L48" s="203"/>
      <c r="M48" s="198" t="s">
        <v>365</v>
      </c>
      <c r="N48" s="189"/>
      <c r="O48" s="189"/>
      <c r="P48" s="189" t="s">
        <v>49</v>
      </c>
      <c r="Q48" s="189"/>
      <c r="R48" s="189"/>
      <c r="S48" s="70"/>
      <c r="T48" s="220" t="s">
        <v>568</v>
      </c>
      <c r="U48" s="206"/>
      <c r="V48" s="206" t="s">
        <v>569</v>
      </c>
      <c r="W48" s="206" t="s">
        <v>570</v>
      </c>
      <c r="X48" s="206" t="s">
        <v>571</v>
      </c>
      <c r="Y48" s="206"/>
      <c r="Z48" s="206"/>
      <c r="AA48" s="206"/>
      <c r="AB48" s="214">
        <v>42795</v>
      </c>
      <c r="AC48" s="214">
        <v>44594</v>
      </c>
      <c r="AD48" s="206"/>
      <c r="AE48" s="218"/>
      <c r="AF48" s="206"/>
      <c r="AG48" s="206"/>
      <c r="AH48" s="206"/>
      <c r="AI48" s="206"/>
      <c r="AJ48" s="23"/>
    </row>
    <row r="49" spans="1:36" ht="30" customHeight="1" x14ac:dyDescent="0.25">
      <c r="A49" s="389"/>
      <c r="B49" s="198" t="s">
        <v>118</v>
      </c>
      <c r="C49" s="381" t="s">
        <v>366</v>
      </c>
      <c r="D49" s="198" t="s">
        <v>367</v>
      </c>
      <c r="E49" s="198"/>
      <c r="F49" s="214">
        <v>42064</v>
      </c>
      <c r="G49" s="214">
        <v>43862</v>
      </c>
      <c r="H49" s="198" t="s">
        <v>426</v>
      </c>
      <c r="I49" s="201" t="s">
        <v>260</v>
      </c>
      <c r="J49" s="198" t="s">
        <v>1102</v>
      </c>
      <c r="K49" s="198" t="s">
        <v>285</v>
      </c>
      <c r="L49" s="198"/>
      <c r="M49" s="198"/>
      <c r="N49" s="189"/>
      <c r="O49" s="189" t="s">
        <v>49</v>
      </c>
      <c r="P49" s="189"/>
      <c r="Q49" s="189"/>
      <c r="R49" s="189"/>
      <c r="S49" s="70"/>
      <c r="T49" s="206" t="s">
        <v>572</v>
      </c>
      <c r="U49" s="206"/>
      <c r="V49" s="206"/>
      <c r="W49" s="206" t="s">
        <v>573</v>
      </c>
      <c r="X49" s="206"/>
      <c r="Y49" s="206" t="s">
        <v>649</v>
      </c>
      <c r="Z49" s="206" t="s">
        <v>574</v>
      </c>
      <c r="AA49" s="206" t="s">
        <v>575</v>
      </c>
      <c r="AB49" s="214">
        <v>42795</v>
      </c>
      <c r="AC49" s="214">
        <v>44594</v>
      </c>
      <c r="AD49" s="206"/>
      <c r="AE49" s="218"/>
      <c r="AF49" s="206"/>
      <c r="AG49" s="206"/>
      <c r="AH49" s="206"/>
      <c r="AI49" s="206"/>
      <c r="AJ49" s="23"/>
    </row>
    <row r="50" spans="1:36" ht="30" customHeight="1" x14ac:dyDescent="0.25">
      <c r="A50" s="389"/>
      <c r="B50" s="198" t="s">
        <v>119</v>
      </c>
      <c r="C50" s="381" t="s">
        <v>395</v>
      </c>
      <c r="D50" s="198" t="s">
        <v>368</v>
      </c>
      <c r="E50" s="203"/>
      <c r="F50" s="214">
        <v>42064</v>
      </c>
      <c r="G50" s="214">
        <v>43862</v>
      </c>
      <c r="H50" s="198" t="s">
        <v>1083</v>
      </c>
      <c r="I50" s="201" t="s">
        <v>260</v>
      </c>
      <c r="J50" s="198" t="s">
        <v>897</v>
      </c>
      <c r="K50" s="198" t="s">
        <v>370</v>
      </c>
      <c r="L50" s="203"/>
      <c r="M50" s="198" t="s">
        <v>371</v>
      </c>
      <c r="N50" s="189"/>
      <c r="O50" s="189" t="s">
        <v>49</v>
      </c>
      <c r="P50" s="189"/>
      <c r="Q50" s="189"/>
      <c r="R50" s="189"/>
      <c r="S50" s="70"/>
      <c r="T50" s="219" t="s">
        <v>576</v>
      </c>
      <c r="U50" s="206"/>
      <c r="V50" s="206"/>
      <c r="W50" s="206" t="s">
        <v>1081</v>
      </c>
      <c r="X50" s="206" t="s">
        <v>577</v>
      </c>
      <c r="Y50" s="206" t="s">
        <v>1076</v>
      </c>
      <c r="Z50" s="206"/>
      <c r="AA50" s="206"/>
      <c r="AB50" s="214">
        <v>42795</v>
      </c>
      <c r="AC50" s="214">
        <v>44594</v>
      </c>
      <c r="AD50" s="206"/>
      <c r="AE50" s="218"/>
      <c r="AF50" s="206"/>
      <c r="AG50" s="206"/>
      <c r="AH50" s="206"/>
      <c r="AI50" s="206"/>
      <c r="AJ50" s="23"/>
    </row>
    <row r="51" spans="1:36" ht="30" customHeight="1" x14ac:dyDescent="0.25">
      <c r="A51" s="389"/>
      <c r="B51" s="198" t="s">
        <v>120</v>
      </c>
      <c r="C51" s="381" t="s">
        <v>396</v>
      </c>
      <c r="D51" s="198" t="s">
        <v>372</v>
      </c>
      <c r="E51" s="203"/>
      <c r="F51" s="214">
        <v>42614</v>
      </c>
      <c r="G51" s="214">
        <v>43862</v>
      </c>
      <c r="H51" s="198" t="s">
        <v>303</v>
      </c>
      <c r="I51" s="201" t="s">
        <v>295</v>
      </c>
      <c r="J51" s="198" t="s">
        <v>1106</v>
      </c>
      <c r="K51" s="198" t="s">
        <v>373</v>
      </c>
      <c r="L51" s="203"/>
      <c r="M51" s="203"/>
      <c r="N51" s="189"/>
      <c r="O51" s="189"/>
      <c r="P51" s="189"/>
      <c r="Q51" s="189" t="s">
        <v>49</v>
      </c>
      <c r="R51" s="189"/>
      <c r="S51" s="70"/>
      <c r="T51" s="206" t="s">
        <v>578</v>
      </c>
      <c r="U51" s="206"/>
      <c r="V51" s="206"/>
      <c r="W51" s="206" t="s">
        <v>579</v>
      </c>
      <c r="X51" s="206" t="s">
        <v>580</v>
      </c>
      <c r="Y51" s="206"/>
      <c r="Z51" s="206"/>
      <c r="AA51" s="206"/>
      <c r="AB51" s="214">
        <v>42795</v>
      </c>
      <c r="AC51" s="214">
        <v>44594</v>
      </c>
      <c r="AD51" s="206"/>
      <c r="AE51" s="218"/>
      <c r="AF51" s="206"/>
      <c r="AG51" s="206"/>
      <c r="AH51" s="206"/>
      <c r="AI51" s="206"/>
      <c r="AJ51" s="23"/>
    </row>
    <row r="52" spans="1:36" ht="30" customHeight="1" x14ac:dyDescent="0.25">
      <c r="A52" s="388" t="s">
        <v>435</v>
      </c>
      <c r="B52" s="198" t="s">
        <v>133</v>
      </c>
      <c r="C52" s="381" t="s">
        <v>374</v>
      </c>
      <c r="D52" s="198" t="s">
        <v>375</v>
      </c>
      <c r="E52" s="198"/>
      <c r="F52" s="214">
        <v>42064</v>
      </c>
      <c r="G52" s="214">
        <v>42430</v>
      </c>
      <c r="H52" s="198" t="s">
        <v>411</v>
      </c>
      <c r="I52" s="275">
        <v>50000</v>
      </c>
      <c r="J52" s="198" t="s">
        <v>1103</v>
      </c>
      <c r="K52" s="198" t="s">
        <v>308</v>
      </c>
      <c r="L52" s="198"/>
      <c r="M52" s="198"/>
      <c r="N52" s="189"/>
      <c r="O52" s="189" t="s">
        <v>49</v>
      </c>
      <c r="P52" s="189"/>
      <c r="Q52" s="189"/>
      <c r="R52" s="189"/>
      <c r="S52" s="70"/>
      <c r="T52" s="206" t="s">
        <v>581</v>
      </c>
      <c r="U52" s="206"/>
      <c r="V52" s="206"/>
      <c r="W52" s="206" t="s">
        <v>388</v>
      </c>
      <c r="X52" s="206" t="s">
        <v>582</v>
      </c>
      <c r="Y52" s="206" t="s">
        <v>652</v>
      </c>
      <c r="Z52" s="206"/>
      <c r="AA52" s="206"/>
      <c r="AB52" s="214">
        <v>42795</v>
      </c>
      <c r="AC52" s="214">
        <v>43160</v>
      </c>
      <c r="AD52" s="206"/>
      <c r="AE52" s="218"/>
      <c r="AF52" s="206" t="s">
        <v>583</v>
      </c>
      <c r="AG52" s="206"/>
      <c r="AH52" s="206"/>
      <c r="AI52" s="206"/>
      <c r="AJ52" s="23"/>
    </row>
    <row r="53" spans="1:36" ht="30" customHeight="1" x14ac:dyDescent="0.25">
      <c r="A53" s="389"/>
      <c r="B53" s="198" t="s">
        <v>135</v>
      </c>
      <c r="C53" s="381" t="s">
        <v>376</v>
      </c>
      <c r="D53" s="199" t="s">
        <v>377</v>
      </c>
      <c r="E53" s="198"/>
      <c r="F53" s="214">
        <v>42430</v>
      </c>
      <c r="G53" s="214">
        <v>43862</v>
      </c>
      <c r="H53" s="198" t="s">
        <v>411</v>
      </c>
      <c r="I53" s="275">
        <v>500000</v>
      </c>
      <c r="J53" s="198" t="s">
        <v>1100</v>
      </c>
      <c r="K53" s="198" t="s">
        <v>373</v>
      </c>
      <c r="L53" s="198"/>
      <c r="M53" s="198"/>
      <c r="N53" s="189"/>
      <c r="O53" s="189" t="s">
        <v>49</v>
      </c>
      <c r="P53" s="189"/>
      <c r="Q53" s="189"/>
      <c r="R53" s="189"/>
      <c r="S53" s="70"/>
      <c r="T53" s="206" t="s">
        <v>584</v>
      </c>
      <c r="U53" s="206"/>
      <c r="V53" s="206"/>
      <c r="W53" s="206" t="s">
        <v>388</v>
      </c>
      <c r="X53" s="206"/>
      <c r="Y53" s="206"/>
      <c r="Z53" s="206"/>
      <c r="AA53" s="206"/>
      <c r="AB53" s="214">
        <v>42795</v>
      </c>
      <c r="AC53" s="214">
        <v>44594</v>
      </c>
      <c r="AD53" s="206"/>
      <c r="AE53" s="218"/>
      <c r="AF53" s="206"/>
      <c r="AG53" s="206"/>
      <c r="AH53" s="206"/>
      <c r="AI53" s="206"/>
      <c r="AJ53" s="23"/>
    </row>
    <row r="54" spans="1:36" ht="30" customHeight="1" x14ac:dyDescent="0.25">
      <c r="A54" s="389"/>
      <c r="B54" s="198" t="s">
        <v>136</v>
      </c>
      <c r="C54" s="381" t="s">
        <v>379</v>
      </c>
      <c r="D54" s="198" t="s">
        <v>329</v>
      </c>
      <c r="E54" s="198"/>
      <c r="F54" s="214">
        <v>42767</v>
      </c>
      <c r="G54" s="214">
        <v>43497</v>
      </c>
      <c r="H54" s="198" t="s">
        <v>380</v>
      </c>
      <c r="I54" s="275">
        <v>500000</v>
      </c>
      <c r="J54" s="198" t="s">
        <v>1105</v>
      </c>
      <c r="K54" s="198" t="s">
        <v>381</v>
      </c>
      <c r="L54" s="198"/>
      <c r="M54" s="198"/>
      <c r="N54" s="189"/>
      <c r="O54" s="189"/>
      <c r="P54" s="189"/>
      <c r="Q54" s="189" t="s">
        <v>49</v>
      </c>
      <c r="R54" s="189"/>
      <c r="S54" s="70"/>
      <c r="T54" s="222" t="s">
        <v>585</v>
      </c>
      <c r="U54" s="206"/>
      <c r="V54" s="206"/>
      <c r="W54" s="206" t="s">
        <v>586</v>
      </c>
      <c r="X54" s="206" t="s">
        <v>587</v>
      </c>
      <c r="Y54" s="206"/>
      <c r="Z54" s="206"/>
      <c r="AA54" s="206"/>
      <c r="AB54" s="214">
        <v>42795</v>
      </c>
      <c r="AC54" s="214">
        <v>44594</v>
      </c>
      <c r="AD54" s="206"/>
      <c r="AE54" s="218"/>
      <c r="AF54" s="206"/>
      <c r="AG54" s="206"/>
      <c r="AH54" s="206"/>
      <c r="AI54" s="206"/>
      <c r="AJ54" s="23"/>
    </row>
    <row r="55" spans="1:36" ht="30" customHeight="1" x14ac:dyDescent="0.25">
      <c r="A55" s="388" t="s">
        <v>440</v>
      </c>
      <c r="B55" s="198" t="s">
        <v>150</v>
      </c>
      <c r="C55" s="381" t="s">
        <v>382</v>
      </c>
      <c r="D55" s="198" t="s">
        <v>383</v>
      </c>
      <c r="E55" s="198"/>
      <c r="F55" s="214">
        <v>42064</v>
      </c>
      <c r="G55" s="214">
        <v>42339</v>
      </c>
      <c r="H55" s="198" t="s">
        <v>403</v>
      </c>
      <c r="I55" s="201" t="s">
        <v>260</v>
      </c>
      <c r="J55" s="198" t="s">
        <v>1104</v>
      </c>
      <c r="K55" s="198" t="s">
        <v>308</v>
      </c>
      <c r="L55" s="198"/>
      <c r="M55" s="198" t="s">
        <v>384</v>
      </c>
      <c r="N55" s="189"/>
      <c r="O55" s="189" t="s">
        <v>49</v>
      </c>
      <c r="P55" s="189"/>
      <c r="Q55" s="189"/>
      <c r="R55" s="189"/>
      <c r="S55" s="70"/>
      <c r="T55" s="206" t="s">
        <v>588</v>
      </c>
      <c r="U55" s="206" t="s">
        <v>589</v>
      </c>
      <c r="V55" s="206"/>
      <c r="W55" s="206" t="s">
        <v>590</v>
      </c>
      <c r="X55" s="206" t="s">
        <v>591</v>
      </c>
      <c r="Y55" s="206"/>
      <c r="Z55" s="206"/>
      <c r="AA55" s="206"/>
      <c r="AB55" s="214">
        <v>42795</v>
      </c>
      <c r="AC55" s="214">
        <v>43435</v>
      </c>
      <c r="AD55" s="206" t="s">
        <v>749</v>
      </c>
      <c r="AE55" s="218"/>
      <c r="AF55" s="206" t="s">
        <v>592</v>
      </c>
      <c r="AG55" s="206"/>
      <c r="AH55" s="206"/>
      <c r="AI55" s="206"/>
      <c r="AJ55" s="23"/>
    </row>
    <row r="56" spans="1:36" ht="30" customHeight="1" x14ac:dyDescent="0.25">
      <c r="A56" s="389"/>
      <c r="B56" s="198" t="s">
        <v>152</v>
      </c>
      <c r="C56" s="381" t="s">
        <v>385</v>
      </c>
      <c r="D56" s="198" t="s">
        <v>386</v>
      </c>
      <c r="E56" s="198"/>
      <c r="F56" s="214">
        <v>42064</v>
      </c>
      <c r="G56" s="214">
        <v>42795</v>
      </c>
      <c r="H56" s="198" t="s">
        <v>403</v>
      </c>
      <c r="I56" s="201" t="s">
        <v>260</v>
      </c>
      <c r="J56" s="198" t="s">
        <v>1093</v>
      </c>
      <c r="K56" s="198" t="s">
        <v>308</v>
      </c>
      <c r="L56" s="198"/>
      <c r="M56" s="198"/>
      <c r="N56" s="189"/>
      <c r="O56" s="189" t="s">
        <v>49</v>
      </c>
      <c r="P56" s="189"/>
      <c r="Q56" s="189"/>
      <c r="R56" s="189"/>
      <c r="S56" s="70"/>
      <c r="T56"/>
      <c r="U56" s="206"/>
      <c r="V56" s="206"/>
      <c r="W56" s="206"/>
      <c r="X56" s="206" t="s">
        <v>593</v>
      </c>
      <c r="Y56" s="206"/>
      <c r="Z56" s="206"/>
      <c r="AA56" s="206"/>
      <c r="AB56" s="214">
        <v>42795</v>
      </c>
      <c r="AC56" s="214">
        <v>44594</v>
      </c>
      <c r="AD56" s="206" t="s">
        <v>749</v>
      </c>
      <c r="AE56" s="218"/>
      <c r="AF56" s="206" t="s">
        <v>590</v>
      </c>
      <c r="AG56" s="206"/>
      <c r="AH56" s="206"/>
      <c r="AI56" s="206"/>
      <c r="AJ56" s="23"/>
    </row>
    <row r="57" spans="1:36" ht="30" customHeight="1" x14ac:dyDescent="0.25">
      <c r="A57" s="390"/>
      <c r="B57" s="198" t="s">
        <v>153</v>
      </c>
      <c r="C57" s="381" t="s">
        <v>397</v>
      </c>
      <c r="D57" s="198" t="s">
        <v>387</v>
      </c>
      <c r="E57" s="198"/>
      <c r="F57" s="214">
        <v>42064</v>
      </c>
      <c r="G57" s="214">
        <v>43862</v>
      </c>
      <c r="H57" s="198" t="s">
        <v>411</v>
      </c>
      <c r="I57" s="275">
        <v>1000000</v>
      </c>
      <c r="J57" s="198" t="s">
        <v>430</v>
      </c>
      <c r="K57" s="198" t="s">
        <v>373</v>
      </c>
      <c r="L57" s="198"/>
      <c r="M57" s="198" t="s">
        <v>389</v>
      </c>
      <c r="N57" s="189"/>
      <c r="O57" s="189"/>
      <c r="P57" s="189"/>
      <c r="Q57" s="189" t="s">
        <v>49</v>
      </c>
      <c r="R57" s="189"/>
      <c r="S57" s="70"/>
      <c r="T57" s="206" t="s">
        <v>594</v>
      </c>
      <c r="U57" s="206"/>
      <c r="V57" s="206"/>
      <c r="W57" s="206" t="s">
        <v>595</v>
      </c>
      <c r="X57" s="206" t="s">
        <v>596</v>
      </c>
      <c r="Y57" s="206" t="s">
        <v>1077</v>
      </c>
      <c r="Z57" s="206"/>
      <c r="AA57" s="206"/>
      <c r="AB57" s="214">
        <v>42795</v>
      </c>
      <c r="AC57" s="214">
        <v>44594</v>
      </c>
      <c r="AD57" s="206"/>
      <c r="AE57" s="218"/>
      <c r="AF57" s="206"/>
      <c r="AG57" s="206"/>
      <c r="AH57" s="206"/>
      <c r="AI57" s="206"/>
      <c r="AJ57" s="23"/>
    </row>
    <row r="58" spans="1:36" x14ac:dyDescent="0.25">
      <c r="AJ58" s="23"/>
    </row>
    <row r="59" spans="1:36" x14ac:dyDescent="0.25">
      <c r="B59" s="72"/>
      <c r="AJ59" s="23"/>
    </row>
    <row r="60" spans="1:36" ht="15.75" thickBot="1" x14ac:dyDescent="0.3">
      <c r="L60" s="81"/>
      <c r="AJ60" s="23"/>
    </row>
    <row r="61" spans="1:36" ht="26.25" customHeight="1" thickBot="1" x14ac:dyDescent="0.3">
      <c r="A61" s="77" t="s">
        <v>217</v>
      </c>
      <c r="B61" s="78"/>
      <c r="C61" s="78"/>
      <c r="D61" s="78"/>
      <c r="E61" s="78"/>
      <c r="F61" s="78"/>
      <c r="G61" s="78"/>
      <c r="H61" s="78"/>
      <c r="I61" s="78"/>
      <c r="J61" s="78"/>
      <c r="K61" s="78"/>
      <c r="L61" s="80"/>
      <c r="M61" s="79"/>
      <c r="AJ61" s="23"/>
    </row>
    <row r="62" spans="1:36" ht="26.25" customHeight="1" thickBot="1" x14ac:dyDescent="0.3">
      <c r="A62" s="54"/>
      <c r="B62" s="55"/>
      <c r="C62" s="55"/>
      <c r="D62" s="56"/>
      <c r="E62" s="56"/>
      <c r="F62" s="56"/>
      <c r="G62" s="56"/>
      <c r="H62" s="56"/>
      <c r="I62" s="56"/>
      <c r="J62" s="56"/>
      <c r="K62" s="56"/>
      <c r="L62" s="56"/>
      <c r="M62" s="56"/>
      <c r="N62" s="56"/>
      <c r="AJ62" s="23"/>
    </row>
    <row r="63" spans="1:36" ht="43.5" customHeight="1" thickBot="1" x14ac:dyDescent="0.3">
      <c r="A63" s="60" t="s">
        <v>218</v>
      </c>
      <c r="B63" s="61"/>
      <c r="C63" s="62">
        <f>COUNTA(C67:C67,C71:C73)</f>
        <v>4</v>
      </c>
      <c r="AJ63" s="23"/>
    </row>
    <row r="64" spans="1:36" x14ac:dyDescent="0.25">
      <c r="AJ64" s="23"/>
    </row>
    <row r="65" spans="1:36" ht="15.75" x14ac:dyDescent="0.25">
      <c r="A65" s="394" t="s">
        <v>219</v>
      </c>
      <c r="B65" s="392" t="s">
        <v>11</v>
      </c>
      <c r="C65" s="392" t="s">
        <v>12</v>
      </c>
      <c r="D65" s="392" t="s">
        <v>13</v>
      </c>
      <c r="E65" s="391" t="s">
        <v>14</v>
      </c>
      <c r="F65" s="392" t="s">
        <v>15</v>
      </c>
      <c r="G65" s="392"/>
      <c r="H65" s="392" t="s">
        <v>16</v>
      </c>
      <c r="I65" s="392" t="s">
        <v>17</v>
      </c>
      <c r="J65" s="393" t="s">
        <v>18</v>
      </c>
      <c r="K65" s="393" t="s">
        <v>19</v>
      </c>
      <c r="L65" s="393"/>
      <c r="M65" s="393" t="s">
        <v>20</v>
      </c>
      <c r="N65" s="53"/>
      <c r="AJ65" s="23"/>
    </row>
    <row r="66" spans="1:36" ht="15.75" x14ac:dyDescent="0.25">
      <c r="A66" s="395"/>
      <c r="B66" s="392"/>
      <c r="C66" s="392"/>
      <c r="D66" s="392"/>
      <c r="E66" s="391"/>
      <c r="F66" s="57" t="s">
        <v>43</v>
      </c>
      <c r="G66" s="57" t="s">
        <v>44</v>
      </c>
      <c r="H66" s="392"/>
      <c r="I66" s="392"/>
      <c r="J66" s="393"/>
      <c r="K66" s="107" t="s">
        <v>45</v>
      </c>
      <c r="L66" s="107" t="s">
        <v>46</v>
      </c>
      <c r="M66" s="393"/>
      <c r="N66" s="47"/>
      <c r="AJ66" s="23"/>
    </row>
    <row r="67" spans="1:36" ht="110.25" x14ac:dyDescent="0.25">
      <c r="A67" s="188" t="s">
        <v>434</v>
      </c>
      <c r="B67" s="188" t="s">
        <v>441</v>
      </c>
      <c r="C67" s="206" t="s">
        <v>442</v>
      </c>
      <c r="D67" s="192" t="s">
        <v>443</v>
      </c>
      <c r="E67" s="192" t="s">
        <v>444</v>
      </c>
      <c r="F67" s="214">
        <v>43101</v>
      </c>
      <c r="G67" s="214">
        <v>44593</v>
      </c>
      <c r="H67" s="192" t="s">
        <v>445</v>
      </c>
      <c r="I67" s="192" t="s">
        <v>260</v>
      </c>
      <c r="J67" s="191" t="s">
        <v>446</v>
      </c>
      <c r="K67" s="186"/>
      <c r="L67" s="186"/>
      <c r="M67" s="68"/>
      <c r="N67" s="47"/>
      <c r="AJ67" s="23"/>
    </row>
    <row r="68" spans="1:36" s="47" customFormat="1" x14ac:dyDescent="0.25">
      <c r="N68" s="73"/>
      <c r="O68" s="73"/>
      <c r="P68" s="73"/>
      <c r="Q68" s="73"/>
      <c r="R68" s="73"/>
      <c r="S68" s="73"/>
      <c r="AJ68" s="106"/>
    </row>
    <row r="69" spans="1:36" ht="15.75" x14ac:dyDescent="0.25">
      <c r="A69" s="394" t="s">
        <v>219</v>
      </c>
      <c r="B69" s="392" t="s">
        <v>11</v>
      </c>
      <c r="C69" s="392" t="s">
        <v>12</v>
      </c>
      <c r="D69" s="392" t="s">
        <v>13</v>
      </c>
      <c r="E69" s="391" t="s">
        <v>14</v>
      </c>
      <c r="F69" s="392" t="s">
        <v>15</v>
      </c>
      <c r="G69" s="392"/>
      <c r="H69" s="392" t="s">
        <v>16</v>
      </c>
      <c r="I69" s="392" t="s">
        <v>17</v>
      </c>
      <c r="J69" s="392" t="s">
        <v>18</v>
      </c>
      <c r="K69" s="393" t="s">
        <v>19</v>
      </c>
      <c r="L69" s="393"/>
      <c r="M69" s="392" t="s">
        <v>20</v>
      </c>
      <c r="N69" s="53"/>
      <c r="AJ69" s="23"/>
    </row>
    <row r="70" spans="1:36" ht="15" customHeight="1" x14ac:dyDescent="0.25">
      <c r="A70" s="395"/>
      <c r="B70" s="392"/>
      <c r="C70" s="392"/>
      <c r="D70" s="392"/>
      <c r="E70" s="391"/>
      <c r="F70" s="57" t="s">
        <v>43</v>
      </c>
      <c r="G70" s="57" t="s">
        <v>44</v>
      </c>
      <c r="H70" s="392"/>
      <c r="I70" s="392"/>
      <c r="J70" s="392"/>
      <c r="K70" s="107" t="s">
        <v>45</v>
      </c>
      <c r="L70" s="107" t="s">
        <v>46</v>
      </c>
      <c r="M70" s="392"/>
      <c r="N70" s="47"/>
      <c r="AJ70" s="23"/>
    </row>
    <row r="71" spans="1:36" ht="63" customHeight="1" x14ac:dyDescent="0.25">
      <c r="A71" s="388" t="s">
        <v>440</v>
      </c>
      <c r="B71" s="188" t="s">
        <v>154</v>
      </c>
      <c r="C71" s="207" t="s">
        <v>447</v>
      </c>
      <c r="D71" s="208" t="s">
        <v>448</v>
      </c>
      <c r="E71" s="208" t="s">
        <v>449</v>
      </c>
      <c r="F71" s="214">
        <v>43009</v>
      </c>
      <c r="G71" s="214">
        <v>44593</v>
      </c>
      <c r="H71" s="213" t="s">
        <v>460</v>
      </c>
      <c r="I71" s="211" t="s">
        <v>260</v>
      </c>
      <c r="J71" s="208" t="s">
        <v>456</v>
      </c>
      <c r="K71" s="68"/>
      <c r="L71" s="68"/>
      <c r="M71" s="68"/>
      <c r="N71" s="47"/>
      <c r="AJ71" s="23"/>
    </row>
    <row r="72" spans="1:36" ht="78.75" x14ac:dyDescent="0.25">
      <c r="A72" s="389"/>
      <c r="B72" s="188" t="s">
        <v>155</v>
      </c>
      <c r="C72" s="207" t="s">
        <v>450</v>
      </c>
      <c r="D72" s="208" t="s">
        <v>451</v>
      </c>
      <c r="E72" s="208" t="s">
        <v>452</v>
      </c>
      <c r="F72" s="214">
        <v>43101</v>
      </c>
      <c r="G72" s="214">
        <v>44593</v>
      </c>
      <c r="H72" s="208" t="s">
        <v>461</v>
      </c>
      <c r="I72" s="211" t="s">
        <v>260</v>
      </c>
      <c r="J72" s="208" t="s">
        <v>457</v>
      </c>
      <c r="K72" s="71"/>
      <c r="L72" s="71"/>
      <c r="M72" s="71"/>
      <c r="N72" s="47"/>
      <c r="AJ72" s="23"/>
    </row>
    <row r="73" spans="1:36" ht="78.75" x14ac:dyDescent="0.25">
      <c r="A73" s="390"/>
      <c r="B73" s="188" t="s">
        <v>156</v>
      </c>
      <c r="C73" s="209" t="s">
        <v>453</v>
      </c>
      <c r="D73" s="210" t="s">
        <v>454</v>
      </c>
      <c r="E73" s="210" t="s">
        <v>455</v>
      </c>
      <c r="F73" s="214">
        <v>43101</v>
      </c>
      <c r="G73" s="214">
        <v>44593</v>
      </c>
      <c r="H73" s="208" t="s">
        <v>458</v>
      </c>
      <c r="I73" s="212" t="s">
        <v>260</v>
      </c>
      <c r="J73" s="208" t="s">
        <v>459</v>
      </c>
      <c r="K73" s="71"/>
      <c r="L73" s="71"/>
      <c r="M73" s="71"/>
      <c r="N73" s="47"/>
      <c r="AJ73" s="23"/>
    </row>
    <row r="74" spans="1:36" x14ac:dyDescent="0.25">
      <c r="A74" s="23"/>
      <c r="B74" s="23"/>
      <c r="C74" s="23"/>
      <c r="D74" s="23"/>
      <c r="E74" s="23"/>
      <c r="F74" s="23"/>
      <c r="G74" s="23"/>
      <c r="H74" s="23"/>
      <c r="I74" s="23"/>
      <c r="J74" s="23"/>
      <c r="K74" s="23"/>
      <c r="L74" s="23"/>
      <c r="M74" s="23"/>
      <c r="N74" s="105"/>
      <c r="O74" s="63"/>
      <c r="P74" s="63"/>
      <c r="Q74" s="63"/>
      <c r="R74" s="63"/>
      <c r="S74" s="63"/>
      <c r="T74" s="63"/>
      <c r="U74" s="63"/>
      <c r="V74" s="63"/>
      <c r="W74" s="63"/>
      <c r="X74" s="63"/>
      <c r="Y74" s="63"/>
      <c r="Z74" s="63"/>
      <c r="AA74" s="63"/>
      <c r="AB74" s="63"/>
      <c r="AC74" s="63"/>
      <c r="AD74" s="63"/>
      <c r="AE74" s="63"/>
      <c r="AF74" s="63"/>
      <c r="AG74" s="63"/>
      <c r="AH74" s="63"/>
      <c r="AI74" s="63"/>
      <c r="AJ74" s="23"/>
    </row>
    <row r="75" spans="1:36" x14ac:dyDescent="0.25">
      <c r="A75" s="23"/>
      <c r="B75" s="23"/>
      <c r="C75" s="23"/>
      <c r="D75" s="23"/>
      <c r="E75" s="23"/>
      <c r="F75" s="23"/>
      <c r="G75" s="23"/>
      <c r="H75" s="23"/>
      <c r="I75" s="23"/>
      <c r="J75" s="23"/>
      <c r="K75" s="23"/>
      <c r="L75" s="23"/>
      <c r="M75" s="23"/>
      <c r="N75" s="105"/>
      <c r="O75" s="63"/>
      <c r="P75" s="63"/>
      <c r="Q75" s="63"/>
      <c r="R75" s="63"/>
      <c r="S75" s="63"/>
      <c r="T75" s="63"/>
      <c r="U75" s="63"/>
      <c r="V75" s="63"/>
      <c r="W75" s="63"/>
      <c r="X75" s="63"/>
      <c r="Y75" s="63"/>
      <c r="Z75" s="63"/>
      <c r="AA75" s="63"/>
      <c r="AB75" s="63"/>
      <c r="AC75" s="63"/>
      <c r="AD75" s="63"/>
      <c r="AE75" s="63"/>
      <c r="AF75" s="63"/>
      <c r="AG75" s="63"/>
      <c r="AH75" s="63"/>
      <c r="AI75" s="63"/>
      <c r="AJ75" s="23"/>
    </row>
    <row r="76" spans="1:36" x14ac:dyDescent="0.25">
      <c r="N76" s="73"/>
    </row>
    <row r="77" spans="1:36" x14ac:dyDescent="0.25">
      <c r="N77" s="73"/>
    </row>
    <row r="78" spans="1:36" x14ac:dyDescent="0.25">
      <c r="N78" s="73"/>
    </row>
    <row r="79" spans="1:36" x14ac:dyDescent="0.25">
      <c r="N79" s="73"/>
    </row>
    <row r="80" spans="1:36" x14ac:dyDescent="0.25">
      <c r="N80" s="73"/>
    </row>
    <row r="81" spans="14:14" x14ac:dyDescent="0.25">
      <c r="N81" s="73"/>
    </row>
    <row r="82" spans="14:14" x14ac:dyDescent="0.25">
      <c r="N82" s="73"/>
    </row>
    <row r="83" spans="14:14" x14ac:dyDescent="0.25">
      <c r="N83" s="73"/>
    </row>
    <row r="84" spans="14:14" x14ac:dyDescent="0.25">
      <c r="N84" s="73"/>
    </row>
    <row r="85" spans="14:14" x14ac:dyDescent="0.25">
      <c r="N85" s="73"/>
    </row>
    <row r="86" spans="14:14" x14ac:dyDescent="0.25">
      <c r="N86" s="73"/>
    </row>
    <row r="87" spans="14:14" x14ac:dyDescent="0.25">
      <c r="N87" s="73"/>
    </row>
    <row r="88" spans="14:14" x14ac:dyDescent="0.25">
      <c r="N88" s="73"/>
    </row>
    <row r="89" spans="14:14" x14ac:dyDescent="0.25">
      <c r="N89" s="73"/>
    </row>
    <row r="90" spans="14:14" x14ac:dyDescent="0.25">
      <c r="N90" s="73"/>
    </row>
    <row r="91" spans="14:14" x14ac:dyDescent="0.25">
      <c r="N91" s="73"/>
    </row>
    <row r="92" spans="14:14" x14ac:dyDescent="0.25">
      <c r="N92" s="73"/>
    </row>
    <row r="93" spans="14:14" x14ac:dyDescent="0.25">
      <c r="N93" s="73"/>
    </row>
    <row r="94" spans="14:14" x14ac:dyDescent="0.25">
      <c r="N94" s="73"/>
    </row>
    <row r="95" spans="14:14" x14ac:dyDescent="0.25">
      <c r="N95" s="73"/>
    </row>
    <row r="96" spans="14:14" x14ac:dyDescent="0.25">
      <c r="N96" s="73"/>
    </row>
    <row r="97" spans="14:14" x14ac:dyDescent="0.25">
      <c r="N97" s="73"/>
    </row>
    <row r="98" spans="14:14" x14ac:dyDescent="0.25">
      <c r="N98" s="73"/>
    </row>
    <row r="99" spans="14:14" x14ac:dyDescent="0.25">
      <c r="N99" s="73"/>
    </row>
    <row r="100" spans="14:14" x14ac:dyDescent="0.25">
      <c r="N100" s="73"/>
    </row>
    <row r="101" spans="14:14" x14ac:dyDescent="0.25">
      <c r="N101" s="73"/>
    </row>
    <row r="102" spans="14:14" x14ac:dyDescent="0.25">
      <c r="N102" s="73"/>
    </row>
    <row r="103" spans="14:14" x14ac:dyDescent="0.25">
      <c r="N103" s="73"/>
    </row>
    <row r="104" spans="14:14" x14ac:dyDescent="0.25">
      <c r="N104" s="73"/>
    </row>
    <row r="105" spans="14:14" x14ac:dyDescent="0.25">
      <c r="N105" s="73"/>
    </row>
    <row r="106" spans="14:14" x14ac:dyDescent="0.25">
      <c r="N106" s="73"/>
    </row>
    <row r="107" spans="14:14" x14ac:dyDescent="0.25">
      <c r="N107" s="73"/>
    </row>
    <row r="108" spans="14:14" x14ac:dyDescent="0.25">
      <c r="N108" s="73"/>
    </row>
    <row r="109" spans="14:14" x14ac:dyDescent="0.25">
      <c r="N109" s="73"/>
    </row>
    <row r="110" spans="14:14" x14ac:dyDescent="0.25">
      <c r="N110" s="73"/>
    </row>
    <row r="111" spans="14:14" x14ac:dyDescent="0.25">
      <c r="N111" s="73"/>
    </row>
    <row r="112" spans="14:14" x14ac:dyDescent="0.25">
      <c r="N112" s="73"/>
    </row>
    <row r="113" spans="14:14" x14ac:dyDescent="0.25">
      <c r="N113" s="73"/>
    </row>
    <row r="114" spans="14:14" x14ac:dyDescent="0.25">
      <c r="N114" s="73"/>
    </row>
    <row r="115" spans="14:14" x14ac:dyDescent="0.25">
      <c r="N115" s="73"/>
    </row>
    <row r="116" spans="14:14" x14ac:dyDescent="0.25">
      <c r="N116" s="73"/>
    </row>
    <row r="117" spans="14:14" x14ac:dyDescent="0.25">
      <c r="N117" s="73"/>
    </row>
    <row r="118" spans="14:14" x14ac:dyDescent="0.25">
      <c r="N118" s="73"/>
    </row>
    <row r="119" spans="14:14" x14ac:dyDescent="0.25">
      <c r="N119" s="73"/>
    </row>
    <row r="120" spans="14:14" x14ac:dyDescent="0.25">
      <c r="N120" s="73"/>
    </row>
    <row r="121" spans="14:14" x14ac:dyDescent="0.25">
      <c r="N121" s="73"/>
    </row>
    <row r="122" spans="14:14" x14ac:dyDescent="0.25">
      <c r="N122" s="73"/>
    </row>
    <row r="123" spans="14:14" x14ac:dyDescent="0.25">
      <c r="N123" s="73"/>
    </row>
    <row r="124" spans="14:14" x14ac:dyDescent="0.25">
      <c r="N124" s="73"/>
    </row>
    <row r="125" spans="14:14" x14ac:dyDescent="0.25">
      <c r="N125" s="73"/>
    </row>
    <row r="126" spans="14:14" x14ac:dyDescent="0.25">
      <c r="N126" s="73"/>
    </row>
    <row r="127" spans="14:14" x14ac:dyDescent="0.25">
      <c r="N127" s="73"/>
    </row>
    <row r="128" spans="14:14" x14ac:dyDescent="0.25">
      <c r="N128" s="73"/>
    </row>
    <row r="129" spans="14:14" x14ac:dyDescent="0.25">
      <c r="N129" s="73"/>
    </row>
    <row r="130" spans="14:14" x14ac:dyDescent="0.25">
      <c r="N130" s="73"/>
    </row>
    <row r="131" spans="14:14" x14ac:dyDescent="0.25">
      <c r="N131" s="73"/>
    </row>
    <row r="132" spans="14:14" x14ac:dyDescent="0.25">
      <c r="N132" s="73"/>
    </row>
    <row r="133" spans="14:14" x14ac:dyDescent="0.25">
      <c r="N133" s="73"/>
    </row>
    <row r="134" spans="14:14" x14ac:dyDescent="0.25">
      <c r="N134" s="73"/>
    </row>
    <row r="135" spans="14:14" x14ac:dyDescent="0.25">
      <c r="N135" s="73"/>
    </row>
    <row r="136" spans="14:14" x14ac:dyDescent="0.25">
      <c r="N136" s="73"/>
    </row>
    <row r="137" spans="14:14" x14ac:dyDescent="0.25">
      <c r="N137" s="73"/>
    </row>
    <row r="138" spans="14:14" x14ac:dyDescent="0.25">
      <c r="N138" s="73"/>
    </row>
    <row r="139" spans="14:14" x14ac:dyDescent="0.25">
      <c r="N139" s="73"/>
    </row>
    <row r="140" spans="14:14" x14ac:dyDescent="0.25">
      <c r="N140" s="73"/>
    </row>
    <row r="141" spans="14:14" x14ac:dyDescent="0.25">
      <c r="N141" s="73"/>
    </row>
    <row r="142" spans="14:14" x14ac:dyDescent="0.25">
      <c r="N142" s="73"/>
    </row>
    <row r="143" spans="14:14" x14ac:dyDescent="0.25">
      <c r="N143" s="73"/>
    </row>
    <row r="144" spans="14:14" x14ac:dyDescent="0.25">
      <c r="N144" s="73"/>
    </row>
    <row r="145" spans="14:14" x14ac:dyDescent="0.25">
      <c r="N145" s="73"/>
    </row>
    <row r="146" spans="14:14" x14ac:dyDescent="0.25">
      <c r="N146" s="73"/>
    </row>
    <row r="147" spans="14:14" x14ac:dyDescent="0.25">
      <c r="N147" s="73"/>
    </row>
    <row r="148" spans="14:14" x14ac:dyDescent="0.25">
      <c r="N148" s="73"/>
    </row>
    <row r="149" spans="14:14" x14ac:dyDescent="0.25">
      <c r="N149" s="73"/>
    </row>
    <row r="150" spans="14:14" x14ac:dyDescent="0.25">
      <c r="N150" s="73"/>
    </row>
    <row r="151" spans="14:14" x14ac:dyDescent="0.25">
      <c r="N151" s="73"/>
    </row>
    <row r="152" spans="14:14" x14ac:dyDescent="0.25">
      <c r="N152" s="73"/>
    </row>
    <row r="153" spans="14:14" x14ac:dyDescent="0.25">
      <c r="N153" s="73"/>
    </row>
    <row r="154" spans="14:14" x14ac:dyDescent="0.25">
      <c r="N154" s="73"/>
    </row>
    <row r="155" spans="14:14" x14ac:dyDescent="0.25">
      <c r="N155" s="73"/>
    </row>
    <row r="156" spans="14:14" x14ac:dyDescent="0.25">
      <c r="N156" s="73"/>
    </row>
    <row r="157" spans="14:14" x14ac:dyDescent="0.25">
      <c r="N157" s="73"/>
    </row>
    <row r="158" spans="14:14" x14ac:dyDescent="0.25">
      <c r="N158" s="73"/>
    </row>
    <row r="159" spans="14:14" x14ac:dyDescent="0.25">
      <c r="N159" s="73"/>
    </row>
    <row r="160" spans="14:14" x14ac:dyDescent="0.25">
      <c r="N160" s="73"/>
    </row>
    <row r="161" spans="14:14" x14ac:dyDescent="0.25">
      <c r="N161" s="73"/>
    </row>
    <row r="162" spans="14:14" x14ac:dyDescent="0.25">
      <c r="N162" s="73"/>
    </row>
    <row r="163" spans="14:14" x14ac:dyDescent="0.25">
      <c r="N163" s="73"/>
    </row>
    <row r="164" spans="14:14" x14ac:dyDescent="0.25">
      <c r="N164" s="73"/>
    </row>
    <row r="165" spans="14:14" x14ac:dyDescent="0.25">
      <c r="N165" s="73"/>
    </row>
    <row r="166" spans="14:14" x14ac:dyDescent="0.25">
      <c r="N166" s="73"/>
    </row>
    <row r="167" spans="14:14" x14ac:dyDescent="0.25">
      <c r="N167" s="73"/>
    </row>
    <row r="168" spans="14:14" x14ac:dyDescent="0.25">
      <c r="N168" s="73"/>
    </row>
    <row r="169" spans="14:14" x14ac:dyDescent="0.25">
      <c r="N169" s="73"/>
    </row>
    <row r="170" spans="14:14" x14ac:dyDescent="0.25">
      <c r="N170" s="73"/>
    </row>
    <row r="171" spans="14:14" x14ac:dyDescent="0.25">
      <c r="N171" s="73"/>
    </row>
    <row r="172" spans="14:14" x14ac:dyDescent="0.25">
      <c r="N172" s="73"/>
    </row>
    <row r="173" spans="14:14" x14ac:dyDescent="0.25">
      <c r="N173" s="73"/>
    </row>
    <row r="174" spans="14:14" x14ac:dyDescent="0.25">
      <c r="N174" s="73"/>
    </row>
    <row r="175" spans="14:14" x14ac:dyDescent="0.25">
      <c r="N175" s="73"/>
    </row>
    <row r="176" spans="14:14" x14ac:dyDescent="0.25">
      <c r="N176" s="73"/>
    </row>
    <row r="177" spans="14:14" x14ac:dyDescent="0.25">
      <c r="N177" s="73"/>
    </row>
    <row r="178" spans="14:14" x14ac:dyDescent="0.25">
      <c r="N178" s="73"/>
    </row>
    <row r="179" spans="14:14" x14ac:dyDescent="0.25">
      <c r="N179" s="73"/>
    </row>
    <row r="180" spans="14:14" x14ac:dyDescent="0.25">
      <c r="N180" s="73"/>
    </row>
    <row r="181" spans="14:14" x14ac:dyDescent="0.25">
      <c r="N181" s="73"/>
    </row>
    <row r="182" spans="14:14" x14ac:dyDescent="0.25">
      <c r="N182" s="73"/>
    </row>
    <row r="183" spans="14:14" x14ac:dyDescent="0.25">
      <c r="N183" s="73"/>
    </row>
    <row r="184" spans="14:14" x14ac:dyDescent="0.25">
      <c r="N184" s="73"/>
    </row>
    <row r="185" spans="14:14" x14ac:dyDescent="0.25">
      <c r="N185" s="73"/>
    </row>
    <row r="186" spans="14:14" x14ac:dyDescent="0.25">
      <c r="N186" s="73"/>
    </row>
    <row r="187" spans="14:14" x14ac:dyDescent="0.25">
      <c r="N187" s="73"/>
    </row>
    <row r="188" spans="14:14" x14ac:dyDescent="0.25">
      <c r="N188" s="73"/>
    </row>
    <row r="189" spans="14:14" x14ac:dyDescent="0.25">
      <c r="N189" s="73"/>
    </row>
    <row r="190" spans="14:14" x14ac:dyDescent="0.25">
      <c r="N190" s="73"/>
    </row>
    <row r="191" spans="14:14" x14ac:dyDescent="0.25">
      <c r="N191" s="73"/>
    </row>
    <row r="192" spans="14:14" x14ac:dyDescent="0.25">
      <c r="N192" s="73"/>
    </row>
  </sheetData>
  <protectedRanges>
    <protectedRange sqref="M18 L11:M17 L19:M57 B11 D11:K11 G67 B12:K57 AB11:AC20 AD16 AD18 AD44 AB28:AC46 AB48:AC57" name="Intervalo1_3"/>
    <protectedRange sqref="N11:R57" name="Intervalo1_5"/>
    <protectedRange sqref="B67:E67" name="Intervalo1_7"/>
    <protectedRange sqref="B71:B73" name="Intervalo1_8"/>
    <protectedRange sqref="C71:E71" name="Intervalo1_1_1_1"/>
    <protectedRange sqref="C72:E72" name="Intervalo1_2_1"/>
    <protectedRange sqref="C73:E73" name="Intervalo1_3_1"/>
    <protectedRange sqref="I71" name="Intervalo1_1_1_2"/>
    <protectedRange sqref="H72:I72" name="Intervalo1_2_2"/>
    <protectedRange sqref="H73:I73" name="Intervalo1_3_2"/>
    <protectedRange sqref="J71" name="Intervalo1_1_2"/>
    <protectedRange sqref="J72" name="Intervalo1_2_1_1"/>
    <protectedRange sqref="J73" name="Intervalo1_3_1_1"/>
    <protectedRange sqref="F71:G71" name="Intervalo1_1_1_3"/>
    <protectedRange sqref="F72:G72" name="Intervalo1_2_3"/>
    <protectedRange sqref="F73:G73" name="Intervalo1_3_3"/>
    <protectedRange sqref="T11:AA20 AD11:AI15 AD17:AI17 AE16:AI16 AD19:AI20 AE18:AI18 AE44:AI44 T47:AI47 AD28:AI43 T28:AA46 AD45:AI46 T48:AA57 AD48:AI57 T21:AI27" name="Intervalo1_9"/>
  </protectedRanges>
  <mergeCells count="70">
    <mergeCell ref="N8:X8"/>
    <mergeCell ref="AB9:AB10"/>
    <mergeCell ref="X9:X10"/>
    <mergeCell ref="Y9:Y10"/>
    <mergeCell ref="Z9:Z10"/>
    <mergeCell ref="N9:N10"/>
    <mergeCell ref="O9:O10"/>
    <mergeCell ref="P9:P10"/>
    <mergeCell ref="Q9:Q10"/>
    <mergeCell ref="W9:W10"/>
    <mergeCell ref="A48:A51"/>
    <mergeCell ref="A52:A54"/>
    <mergeCell ref="A55:A57"/>
    <mergeCell ref="AG9:AG10"/>
    <mergeCell ref="AH9:AH10"/>
    <mergeCell ref="AA9:AA10"/>
    <mergeCell ref="AC9:AC10"/>
    <mergeCell ref="AD9:AD10"/>
    <mergeCell ref="B9:B10"/>
    <mergeCell ref="K9:L9"/>
    <mergeCell ref="AE9:AE10"/>
    <mergeCell ref="R9:R10"/>
    <mergeCell ref="S9:S10"/>
    <mergeCell ref="T9:T10"/>
    <mergeCell ref="U9:U10"/>
    <mergeCell ref="V9:V10"/>
    <mergeCell ref="B4:G4"/>
    <mergeCell ref="B6:C6"/>
    <mergeCell ref="AF9:AF10"/>
    <mergeCell ref="H65:H66"/>
    <mergeCell ref="A8:M8"/>
    <mergeCell ref="I65:I66"/>
    <mergeCell ref="J65:J66"/>
    <mergeCell ref="M65:M66"/>
    <mergeCell ref="K65:L65"/>
    <mergeCell ref="A65:A66"/>
    <mergeCell ref="E65:E66"/>
    <mergeCell ref="F65:G65"/>
    <mergeCell ref="A11:A26"/>
    <mergeCell ref="A27:A36"/>
    <mergeCell ref="A37:A43"/>
    <mergeCell ref="A44:A47"/>
    <mergeCell ref="B65:B66"/>
    <mergeCell ref="C65:C66"/>
    <mergeCell ref="D65:D66"/>
    <mergeCell ref="A1:AI1"/>
    <mergeCell ref="A2:AI2"/>
    <mergeCell ref="Y8:AI8"/>
    <mergeCell ref="F9:G9"/>
    <mergeCell ref="C9:C10"/>
    <mergeCell ref="A9:A10"/>
    <mergeCell ref="D9:D10"/>
    <mergeCell ref="E9:E10"/>
    <mergeCell ref="H9:H10"/>
    <mergeCell ref="I9:I10"/>
    <mergeCell ref="J9:J10"/>
    <mergeCell ref="M9:M10"/>
    <mergeCell ref="AI9:AI10"/>
    <mergeCell ref="J69:J70"/>
    <mergeCell ref="K69:L69"/>
    <mergeCell ref="M69:M70"/>
    <mergeCell ref="A69:A70"/>
    <mergeCell ref="B69:B70"/>
    <mergeCell ref="C69:C70"/>
    <mergeCell ref="D69:D70"/>
    <mergeCell ref="A71:A73"/>
    <mergeCell ref="E69:E70"/>
    <mergeCell ref="F69:G69"/>
    <mergeCell ref="H69:H70"/>
    <mergeCell ref="I69:I70"/>
  </mergeCells>
  <conditionalFormatting sqref="AN6:AN7">
    <cfRule type="cellIs" dxfId="40" priority="322" stopIfTrue="1" operator="equal">
      <formula>$AN$6</formula>
    </cfRule>
  </conditionalFormatting>
  <conditionalFormatting sqref="S11:S57">
    <cfRule type="cellIs" dxfId="39" priority="9" stopIfTrue="1" operator="equal">
      <formula>$AN$7</formula>
    </cfRule>
    <cfRule type="cellIs" dxfId="38" priority="12" stopIfTrue="1" operator="equal">
      <formula>$AN$6</formula>
    </cfRule>
  </conditionalFormatting>
  <conditionalFormatting sqref="R11:R57">
    <cfRule type="cellIs" dxfId="37" priority="1" operator="equal">
      <formula>"x"</formula>
    </cfRule>
  </conditionalFormatting>
  <conditionalFormatting sqref="N11:N17 N19:N57">
    <cfRule type="cellIs" dxfId="36" priority="5" stopIfTrue="1" operator="equal">
      <formula>"x"</formula>
    </cfRule>
  </conditionalFormatting>
  <conditionalFormatting sqref="O11:O57">
    <cfRule type="cellIs" dxfId="35" priority="4" operator="equal">
      <formula>"x"</formula>
    </cfRule>
  </conditionalFormatting>
  <conditionalFormatting sqref="P11:P57">
    <cfRule type="cellIs" dxfId="34" priority="3" operator="equal">
      <formula>"x"</formula>
    </cfRule>
  </conditionalFormatting>
  <conditionalFormatting sqref="Q11:Q57">
    <cfRule type="cellIs" dxfId="33" priority="2" stopIfTrue="1" operator="equal">
      <formula>"x"</formula>
    </cfRule>
  </conditionalFormatting>
  <dataValidations count="1">
    <dataValidation type="list" allowBlank="1" showInputMessage="1" showErrorMessage="1" sqref="S11:S57">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zoomScale="80" zoomScaleNormal="80" zoomScalePageLayoutView="70" workbookViewId="0">
      <selection activeCell="D50" sqref="D50"/>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31" x14ac:dyDescent="0.25">
      <c r="A1" s="111"/>
      <c r="B1" s="446" t="s">
        <v>0</v>
      </c>
      <c r="C1" s="446"/>
      <c r="D1" s="446"/>
      <c r="E1" s="446"/>
      <c r="F1" s="446"/>
      <c r="G1" s="446"/>
      <c r="H1" s="446"/>
      <c r="I1" s="446"/>
      <c r="J1" s="446"/>
      <c r="K1" s="446"/>
      <c r="L1" s="446"/>
      <c r="M1" s="446"/>
      <c r="N1" s="446"/>
      <c r="O1" s="446"/>
      <c r="P1" s="446"/>
      <c r="Q1" s="446"/>
      <c r="R1" s="446"/>
      <c r="S1" s="446"/>
      <c r="T1" s="446"/>
      <c r="U1" s="446"/>
      <c r="V1" s="446"/>
      <c r="W1" s="446"/>
      <c r="X1" s="111"/>
      <c r="Y1" s="112"/>
      <c r="Z1" s="112"/>
      <c r="AA1" s="112"/>
      <c r="AB1" s="112"/>
      <c r="AC1" s="112"/>
      <c r="AD1" s="112"/>
      <c r="AE1" s="112"/>
    </row>
    <row r="2" spans="1:31" s="18" customFormat="1" ht="21" customHeight="1" x14ac:dyDescent="0.25">
      <c r="A2" s="113"/>
      <c r="B2" s="446"/>
      <c r="C2" s="446"/>
      <c r="D2" s="446"/>
      <c r="E2" s="446"/>
      <c r="F2" s="446"/>
      <c r="G2" s="446"/>
      <c r="H2" s="446"/>
      <c r="I2" s="446"/>
      <c r="J2" s="446"/>
      <c r="K2" s="446"/>
      <c r="L2" s="446"/>
      <c r="M2" s="446"/>
      <c r="N2" s="446"/>
      <c r="O2" s="446"/>
      <c r="P2" s="446"/>
      <c r="Q2" s="446"/>
      <c r="R2" s="446"/>
      <c r="S2" s="446"/>
      <c r="T2" s="446"/>
      <c r="U2" s="446"/>
      <c r="V2" s="446"/>
      <c r="W2" s="446"/>
      <c r="X2" s="113"/>
      <c r="Y2" s="114"/>
      <c r="Z2" s="114"/>
      <c r="AA2" s="114"/>
      <c r="AB2" s="114"/>
      <c r="AC2" s="114"/>
      <c r="AD2" s="114"/>
      <c r="AE2" s="114"/>
    </row>
    <row r="3" spans="1:31" s="20" customFormat="1" ht="33.75" customHeight="1" x14ac:dyDescent="0.35">
      <c r="A3" s="115"/>
      <c r="B3" s="452" t="str">
        <f>'Monitoria Anual - 1'!A2</f>
        <v>Plano de Ação Nacional para a Conservação das Aves da Mata Atlântica - PAN Aves da Mata Atlântica</v>
      </c>
      <c r="C3" s="452"/>
      <c r="D3" s="452"/>
      <c r="E3" s="452"/>
      <c r="F3" s="452"/>
      <c r="G3" s="452"/>
      <c r="H3" s="452"/>
      <c r="I3" s="452"/>
      <c r="J3" s="452"/>
      <c r="K3" s="452"/>
      <c r="L3" s="452"/>
      <c r="M3" s="452"/>
      <c r="N3" s="452"/>
      <c r="O3" s="452"/>
      <c r="P3" s="452"/>
      <c r="Q3" s="452"/>
      <c r="R3" s="452"/>
      <c r="S3" s="452"/>
      <c r="T3" s="452"/>
      <c r="U3" s="452"/>
      <c r="V3" s="452"/>
      <c r="W3" s="452"/>
      <c r="X3" s="115"/>
      <c r="Y3" s="116"/>
      <c r="Z3" s="116"/>
      <c r="AA3" s="116"/>
      <c r="AB3" s="116"/>
      <c r="AC3" s="116"/>
      <c r="AD3" s="116"/>
      <c r="AE3" s="116"/>
    </row>
    <row r="4" spans="1:31" s="13" customFormat="1" x14ac:dyDescent="0.25">
      <c r="A4" s="111"/>
      <c r="B4" s="117"/>
      <c r="C4" s="117"/>
      <c r="D4" s="117"/>
      <c r="E4" s="117"/>
      <c r="F4" s="117"/>
      <c r="G4" s="117"/>
      <c r="H4" s="117"/>
      <c r="I4" s="117"/>
      <c r="J4" s="118"/>
      <c r="K4" s="118"/>
      <c r="L4" s="118"/>
      <c r="M4" s="118"/>
      <c r="N4" s="118"/>
      <c r="O4" s="118"/>
      <c r="P4" s="117"/>
      <c r="Q4" s="117"/>
      <c r="R4" s="117"/>
      <c r="S4" s="117"/>
      <c r="T4" s="117"/>
      <c r="U4" s="117"/>
      <c r="V4" s="117"/>
      <c r="W4" s="117"/>
      <c r="X4" s="111"/>
      <c r="Y4" s="117"/>
      <c r="Z4" s="117"/>
      <c r="AA4" s="117"/>
      <c r="AB4" s="117"/>
      <c r="AC4" s="117"/>
      <c r="AD4" s="117"/>
      <c r="AE4" s="117"/>
    </row>
    <row r="5" spans="1:31" s="15" customFormat="1" ht="45" customHeight="1" x14ac:dyDescent="0.25">
      <c r="A5" s="119"/>
      <c r="B5" s="458" t="s">
        <v>221</v>
      </c>
      <c r="C5" s="458"/>
      <c r="D5" s="459" t="str">
        <f>'Monitoria Anual - 1'!B4</f>
        <v>Estabelecer e implementar medidas para manutenção e recuperação das populações de espécies do PAN Aves da Mata Atlântica em 5 anos.</v>
      </c>
      <c r="E5" s="459"/>
      <c r="F5" s="459"/>
      <c r="G5" s="459"/>
      <c r="H5" s="459"/>
      <c r="I5" s="459"/>
      <c r="J5" s="459"/>
      <c r="K5" s="459"/>
      <c r="L5" s="459"/>
      <c r="M5" s="460"/>
      <c r="N5" s="120"/>
      <c r="O5" s="120"/>
      <c r="P5" s="120"/>
      <c r="Q5" s="120"/>
      <c r="R5" s="120"/>
      <c r="S5" s="121"/>
      <c r="T5" s="121"/>
      <c r="U5" s="121"/>
      <c r="V5" s="121"/>
      <c r="W5" s="121"/>
      <c r="X5" s="119"/>
      <c r="Y5" s="121"/>
      <c r="Z5" s="121"/>
      <c r="AA5" s="121"/>
      <c r="AB5" s="121"/>
      <c r="AC5" s="121"/>
      <c r="AD5" s="121"/>
      <c r="AE5" s="121"/>
    </row>
    <row r="6" spans="1:31" s="13" customFormat="1" x14ac:dyDescent="0.25">
      <c r="A6" s="111"/>
      <c r="B6" s="117"/>
      <c r="C6" s="117"/>
      <c r="D6" s="117"/>
      <c r="E6" s="117"/>
      <c r="F6" s="117"/>
      <c r="G6" s="117"/>
      <c r="H6" s="117"/>
      <c r="I6" s="117"/>
      <c r="J6" s="118"/>
      <c r="K6" s="118"/>
      <c r="L6" s="118"/>
      <c r="M6" s="118"/>
      <c r="N6" s="118"/>
      <c r="O6" s="118"/>
      <c r="P6" s="117"/>
      <c r="Q6" s="117"/>
      <c r="R6" s="117"/>
      <c r="S6" s="117"/>
      <c r="T6" s="117"/>
      <c r="U6" s="117"/>
      <c r="V6" s="117"/>
      <c r="W6" s="117"/>
      <c r="X6" s="111"/>
      <c r="Y6" s="117"/>
      <c r="Z6" s="117"/>
      <c r="AA6" s="117"/>
      <c r="AB6" s="117"/>
      <c r="AC6" s="117"/>
      <c r="AD6" s="117"/>
      <c r="AE6" s="117"/>
    </row>
    <row r="7" spans="1:31" s="13" customFormat="1" ht="26.25" customHeight="1" x14ac:dyDescent="0.25">
      <c r="A7" s="111"/>
      <c r="B7" s="458" t="s">
        <v>3</v>
      </c>
      <c r="C7" s="458"/>
      <c r="D7" s="447" t="str">
        <f>'Monitoria Anual - 1'!B6</f>
        <v>26/09/2017 - 28/09/2017 (presencial)</v>
      </c>
      <c r="E7" s="447"/>
      <c r="F7" s="447"/>
      <c r="G7" s="448"/>
      <c r="H7" s="122"/>
      <c r="I7" s="123"/>
      <c r="J7" s="118"/>
      <c r="K7" s="118"/>
      <c r="L7" s="118"/>
      <c r="M7" s="118"/>
      <c r="N7" s="118"/>
      <c r="O7" s="118"/>
      <c r="P7" s="117"/>
      <c r="Q7" s="117"/>
      <c r="R7" s="117"/>
      <c r="S7" s="117"/>
      <c r="T7" s="117"/>
      <c r="U7" s="117"/>
      <c r="V7" s="117"/>
      <c r="W7" s="117"/>
      <c r="X7" s="111"/>
      <c r="Y7" s="117"/>
      <c r="Z7" s="117"/>
      <c r="AA7" s="117"/>
      <c r="AB7" s="117"/>
      <c r="AC7" s="117"/>
      <c r="AD7" s="117"/>
      <c r="AE7" s="117"/>
    </row>
    <row r="8" spans="1:31" x14ac:dyDescent="0.25">
      <c r="A8" s="111"/>
      <c r="B8" s="112"/>
      <c r="C8" s="112"/>
      <c r="D8" s="112"/>
      <c r="E8" s="112"/>
      <c r="F8" s="112"/>
      <c r="G8" s="112"/>
      <c r="H8" s="112"/>
      <c r="I8" s="112"/>
      <c r="J8" s="112"/>
      <c r="K8" s="112"/>
      <c r="L8" s="112"/>
      <c r="M8" s="112"/>
      <c r="N8" s="112"/>
      <c r="O8" s="112"/>
      <c r="P8" s="112"/>
      <c r="Q8" s="112"/>
      <c r="R8" s="112"/>
      <c r="S8" s="112"/>
      <c r="T8" s="112"/>
      <c r="U8" s="112"/>
      <c r="V8" s="112"/>
      <c r="W8" s="112"/>
      <c r="X8" s="111"/>
      <c r="Y8" s="112"/>
      <c r="Z8" s="112"/>
      <c r="AA8" s="112"/>
      <c r="AB8" s="112"/>
      <c r="AC8" s="112"/>
      <c r="AD8" s="112"/>
      <c r="AE8" s="112"/>
    </row>
    <row r="9" spans="1:31" ht="31.5" customHeight="1" x14ac:dyDescent="0.25">
      <c r="A9" s="111"/>
      <c r="B9" s="453" t="s">
        <v>222</v>
      </c>
      <c r="C9" s="453"/>
      <c r="D9" s="453"/>
      <c r="E9" s="453"/>
      <c r="F9" s="453"/>
      <c r="G9" s="453"/>
      <c r="H9" s="453"/>
      <c r="I9" s="453"/>
      <c r="J9" s="453"/>
      <c r="K9" s="453"/>
      <c r="L9" s="453"/>
      <c r="M9" s="453"/>
      <c r="N9" s="453"/>
      <c r="O9" s="453"/>
      <c r="P9" s="453"/>
      <c r="Q9" s="453"/>
      <c r="R9" s="453"/>
      <c r="S9" s="453"/>
      <c r="T9" s="453"/>
      <c r="U9" s="453"/>
      <c r="V9" s="453"/>
      <c r="W9" s="453"/>
      <c r="X9" s="111"/>
      <c r="Y9" s="112"/>
      <c r="Z9" s="112"/>
      <c r="AA9" s="112"/>
      <c r="AB9" s="112"/>
      <c r="AC9" s="112"/>
      <c r="AD9" s="112"/>
      <c r="AE9" s="112"/>
    </row>
    <row r="10" spans="1:31" x14ac:dyDescent="0.25">
      <c r="A10" s="111"/>
      <c r="B10" s="112"/>
      <c r="C10" s="112"/>
      <c r="D10" s="112"/>
      <c r="E10" s="112"/>
      <c r="F10" s="112"/>
      <c r="G10" s="124"/>
      <c r="H10" s="124"/>
      <c r="I10" s="124"/>
      <c r="J10" s="112"/>
      <c r="K10" s="112"/>
      <c r="L10" s="112"/>
      <c r="M10" s="112"/>
      <c r="N10" s="112"/>
      <c r="O10" s="112"/>
      <c r="P10" s="112"/>
      <c r="Q10" s="112"/>
      <c r="R10" s="112"/>
      <c r="S10" s="112"/>
      <c r="T10" s="112"/>
      <c r="U10" s="112"/>
      <c r="V10" s="112"/>
      <c r="W10" s="112"/>
      <c r="X10" s="111"/>
      <c r="Y10" s="112"/>
      <c r="Z10" s="112"/>
      <c r="AA10" s="112"/>
      <c r="AB10" s="112"/>
      <c r="AC10" s="112"/>
      <c r="AD10" s="112"/>
      <c r="AE10" s="112"/>
    </row>
    <row r="11" spans="1:31" ht="15.75" x14ac:dyDescent="0.25">
      <c r="A11" s="111"/>
      <c r="B11" s="447" t="s">
        <v>223</v>
      </c>
      <c r="C11" s="448"/>
      <c r="D11" s="125"/>
      <c r="E11" s="125"/>
      <c r="F11" s="125"/>
      <c r="G11" s="125"/>
      <c r="H11" s="125"/>
      <c r="I11" s="125"/>
      <c r="J11" s="125"/>
      <c r="K11" s="125"/>
      <c r="L11" s="125"/>
      <c r="M11" s="125"/>
      <c r="N11" s="125"/>
      <c r="O11" s="125"/>
      <c r="P11" s="125"/>
      <c r="Q11" s="125"/>
      <c r="R11" s="125"/>
      <c r="S11" s="125"/>
      <c r="T11" s="125"/>
      <c r="U11" s="125"/>
      <c r="V11" s="125"/>
      <c r="W11" s="125"/>
      <c r="X11" s="111"/>
      <c r="Y11" s="112"/>
      <c r="Z11" s="112"/>
      <c r="AA11" s="112"/>
      <c r="AB11" s="112"/>
      <c r="AC11" s="112"/>
      <c r="AD11" s="112"/>
      <c r="AE11" s="112"/>
    </row>
    <row r="12" spans="1:31" ht="15.75" thickBot="1" x14ac:dyDescent="0.3">
      <c r="A12" s="111"/>
      <c r="B12" s="112"/>
      <c r="C12" s="112"/>
      <c r="D12" s="112"/>
      <c r="E12" s="126"/>
      <c r="F12" s="454"/>
      <c r="G12" s="454"/>
      <c r="H12" s="184"/>
      <c r="I12" s="112"/>
      <c r="J12" s="112"/>
      <c r="K12" s="112"/>
      <c r="L12" s="112"/>
      <c r="M12" s="112"/>
      <c r="N12" s="112"/>
      <c r="O12" s="112"/>
      <c r="P12" s="112"/>
      <c r="Q12" s="112"/>
      <c r="R12" s="112"/>
      <c r="S12" s="112"/>
      <c r="T12" s="112"/>
      <c r="U12" s="112"/>
      <c r="V12" s="112"/>
      <c r="W12" s="112"/>
      <c r="X12" s="111"/>
      <c r="Y12" s="112"/>
      <c r="Z12" s="112"/>
      <c r="AA12" s="112"/>
      <c r="AB12" s="112"/>
      <c r="AC12" s="112"/>
      <c r="AD12" s="112"/>
      <c r="AE12" s="112"/>
    </row>
    <row r="13" spans="1:31" ht="33.75" customHeight="1" thickBot="1" x14ac:dyDescent="0.3">
      <c r="A13" s="111"/>
      <c r="B13" s="112"/>
      <c r="C13" s="455" t="s">
        <v>224</v>
      </c>
      <c r="D13" s="456"/>
      <c r="E13" s="456"/>
      <c r="F13" s="456"/>
      <c r="G13" s="457"/>
      <c r="H13" s="127"/>
      <c r="I13" s="112"/>
      <c r="J13" s="112"/>
      <c r="K13" s="112"/>
      <c r="L13" s="112"/>
      <c r="M13" s="112"/>
      <c r="N13" s="112"/>
      <c r="O13" s="112"/>
      <c r="P13" s="112"/>
      <c r="Q13" s="112"/>
      <c r="R13" s="112"/>
      <c r="S13" s="112"/>
      <c r="T13" s="112"/>
      <c r="U13" s="112"/>
      <c r="V13" s="112"/>
      <c r="W13" s="112"/>
      <c r="X13" s="111"/>
      <c r="Y13" s="112"/>
      <c r="Z13" s="112"/>
      <c r="AA13" s="112"/>
      <c r="AB13" s="112"/>
      <c r="AC13" s="112"/>
      <c r="AD13" s="112"/>
      <c r="AE13" s="112"/>
    </row>
    <row r="14" spans="1:31" s="2" customFormat="1" ht="34.5" customHeight="1" thickBot="1" x14ac:dyDescent="0.3">
      <c r="A14" s="119"/>
      <c r="B14" s="128"/>
      <c r="C14" s="129" t="s">
        <v>225</v>
      </c>
      <c r="D14" s="130" t="s">
        <v>226</v>
      </c>
      <c r="E14" s="131" t="s">
        <v>227</v>
      </c>
      <c r="F14" s="130" t="s">
        <v>228</v>
      </c>
      <c r="G14" s="132" t="s">
        <v>227</v>
      </c>
      <c r="H14" s="133"/>
      <c r="I14" s="128"/>
      <c r="J14" s="128"/>
      <c r="K14" s="128"/>
      <c r="L14" s="128"/>
      <c r="M14" s="128"/>
      <c r="N14" s="128"/>
      <c r="O14" s="128"/>
      <c r="P14" s="128"/>
      <c r="Q14" s="128"/>
      <c r="R14" s="128"/>
      <c r="S14" s="128"/>
      <c r="T14" s="128"/>
      <c r="U14" s="128"/>
      <c r="V14" s="128"/>
      <c r="W14" s="128"/>
      <c r="X14" s="119"/>
      <c r="Y14" s="128"/>
      <c r="Z14" s="128"/>
      <c r="AA14" s="128"/>
      <c r="AB14" s="128"/>
      <c r="AC14" s="128"/>
      <c r="AD14" s="128"/>
      <c r="AE14" s="128"/>
    </row>
    <row r="15" spans="1:31" ht="15.75" x14ac:dyDescent="0.25">
      <c r="A15" s="111"/>
      <c r="B15" s="112"/>
      <c r="C15" s="134" t="s">
        <v>229</v>
      </c>
      <c r="D15" s="135"/>
      <c r="E15" s="136"/>
      <c r="F15" s="137">
        <f>COUNTA('Monitoria Anual - 1'!S11:S858)</f>
        <v>3</v>
      </c>
      <c r="G15" s="138">
        <f t="shared" ref="G15:G21" si="0">F15/$F$22</f>
        <v>6.25E-2</v>
      </c>
      <c r="H15" s="139"/>
      <c r="I15" s="112"/>
      <c r="J15" s="112"/>
      <c r="K15" s="112"/>
      <c r="L15" s="112"/>
      <c r="M15" s="112"/>
      <c r="N15" s="112"/>
      <c r="O15" s="112"/>
      <c r="P15" s="112"/>
      <c r="Q15" s="112"/>
      <c r="R15" s="112"/>
      <c r="S15" s="112"/>
      <c r="T15" s="112"/>
      <c r="U15" s="112"/>
      <c r="V15" s="112"/>
      <c r="W15" s="112"/>
      <c r="X15" s="111"/>
      <c r="Y15" s="112"/>
      <c r="Z15" s="112"/>
      <c r="AA15" s="112"/>
      <c r="AB15" s="112"/>
      <c r="AC15" s="112"/>
      <c r="AD15" s="112"/>
      <c r="AE15" s="112"/>
    </row>
    <row r="16" spans="1:31" ht="15.75" x14ac:dyDescent="0.25">
      <c r="A16" s="111"/>
      <c r="B16" s="112"/>
      <c r="C16" s="140" t="s">
        <v>230</v>
      </c>
      <c r="D16" s="141">
        <f>COUNTA('Monitoria Anual - 1'!N11:N858)</f>
        <v>0</v>
      </c>
      <c r="E16" s="142">
        <f>D16/$D$22</f>
        <v>0</v>
      </c>
      <c r="F16" s="143">
        <f>D16-AB16</f>
        <v>0</v>
      </c>
      <c r="G16" s="142">
        <f t="shared" si="0"/>
        <v>0</v>
      </c>
      <c r="H16" s="139"/>
      <c r="I16" s="112"/>
      <c r="J16" s="112"/>
      <c r="K16" s="112"/>
      <c r="L16" s="112"/>
      <c r="M16" s="112"/>
      <c r="N16" s="112"/>
      <c r="O16" s="112"/>
      <c r="P16" s="112"/>
      <c r="Q16" s="112"/>
      <c r="R16" s="112"/>
      <c r="S16" s="112"/>
      <c r="T16" s="112"/>
      <c r="U16" s="112"/>
      <c r="V16" s="112"/>
      <c r="W16" s="112"/>
      <c r="X16" s="111"/>
      <c r="Y16" s="112"/>
      <c r="Z16" s="112">
        <f>COUNTIFS('Monitoria Anual - 1'!N:N,"x",'Monitoria Anual - 1'!S:S,"Excluída")</f>
        <v>0</v>
      </c>
      <c r="AA16" s="112">
        <f>COUNTIFS('Monitoria Anual - 1'!N:N,"x",'Monitoria Anual - 1'!S:S,"Agrupada")</f>
        <v>0</v>
      </c>
      <c r="AB16" s="112">
        <f>Z16+AA16</f>
        <v>0</v>
      </c>
      <c r="AC16" s="112"/>
      <c r="AD16" s="112"/>
      <c r="AE16" s="112"/>
    </row>
    <row r="17" spans="1:31" ht="15.75" x14ac:dyDescent="0.25">
      <c r="A17" s="111"/>
      <c r="B17" s="112"/>
      <c r="C17" s="144" t="s">
        <v>231</v>
      </c>
      <c r="D17" s="141">
        <f>COUNTA('Monitoria Anual - 1'!O11:O858)</f>
        <v>18</v>
      </c>
      <c r="E17" s="142">
        <f>D17/$D$22</f>
        <v>0.38297872340425532</v>
      </c>
      <c r="F17" s="143">
        <f>D17-AB17</f>
        <v>16</v>
      </c>
      <c r="G17" s="142">
        <f t="shared" si="0"/>
        <v>0.33333333333333331</v>
      </c>
      <c r="H17" s="139"/>
      <c r="I17" s="112"/>
      <c r="J17" s="112"/>
      <c r="K17" s="112"/>
      <c r="L17" s="112"/>
      <c r="M17" s="112"/>
      <c r="N17" s="112"/>
      <c r="O17" s="112"/>
      <c r="P17" s="112"/>
      <c r="Q17" s="112"/>
      <c r="R17" s="112"/>
      <c r="S17" s="112"/>
      <c r="T17" s="112"/>
      <c r="U17" s="112"/>
      <c r="V17" s="112"/>
      <c r="W17" s="112"/>
      <c r="X17" s="111"/>
      <c r="Y17" s="112"/>
      <c r="Z17" s="112">
        <f t="array" ref="Z17">COUNTIFS('Monitoria Anual - 1'!O:O,"x",'Monitoria Anual - 1'!S:S,"Excluída")</f>
        <v>2</v>
      </c>
      <c r="AA17" s="112">
        <f t="array" ref="AA17">COUNTIFS('Monitoria Anual - 1'!O:O,"x",'Monitoria Anual - 1'!S:S,"Agrupada")</f>
        <v>0</v>
      </c>
      <c r="AB17" s="112">
        <f>Z17+AA17</f>
        <v>2</v>
      </c>
      <c r="AC17" s="112"/>
      <c r="AD17" s="112"/>
      <c r="AE17" s="112"/>
    </row>
    <row r="18" spans="1:31" ht="15.75" x14ac:dyDescent="0.25">
      <c r="A18" s="111"/>
      <c r="B18" s="112"/>
      <c r="C18" s="145" t="s">
        <v>232</v>
      </c>
      <c r="D18" s="141">
        <f>COUNTA('Monitoria Anual - 1'!P11:P858)</f>
        <v>12</v>
      </c>
      <c r="E18" s="142">
        <f>D18/$D$22</f>
        <v>0.25531914893617019</v>
      </c>
      <c r="F18" s="143">
        <f>D18-AB18</f>
        <v>12</v>
      </c>
      <c r="G18" s="142">
        <f t="shared" si="0"/>
        <v>0.25</v>
      </c>
      <c r="H18" s="139"/>
      <c r="I18" s="112"/>
      <c r="J18" s="112"/>
      <c r="K18" s="112"/>
      <c r="L18" s="112"/>
      <c r="M18" s="112"/>
      <c r="N18" s="112"/>
      <c r="O18" s="112"/>
      <c r="P18" s="112"/>
      <c r="Q18" s="112"/>
      <c r="R18" s="112"/>
      <c r="S18" s="112"/>
      <c r="T18" s="112"/>
      <c r="U18" s="112"/>
      <c r="V18" s="112"/>
      <c r="W18" s="112"/>
      <c r="X18" s="111"/>
      <c r="Y18" s="112"/>
      <c r="Z18" s="112">
        <f t="array" ref="Z18">COUNTIFS('Monitoria Anual - 1'!P:P,"x",'Monitoria Anual - 1'!S:S,"Excluída")</f>
        <v>0</v>
      </c>
      <c r="AA18" s="112">
        <f t="array" ref="AA18">COUNTIFS('Monitoria Anual - 1'!P:P,"x",'Monitoria Anual - 1'!S:S,"Agrupada")</f>
        <v>0</v>
      </c>
      <c r="AB18" s="112">
        <f>Z18+AA18</f>
        <v>0</v>
      </c>
      <c r="AC18" s="112"/>
      <c r="AD18" s="112"/>
      <c r="AE18" s="112"/>
    </row>
    <row r="19" spans="1:31" ht="15.75" x14ac:dyDescent="0.25">
      <c r="A19" s="111"/>
      <c r="B19" s="112"/>
      <c r="C19" s="146" t="s">
        <v>233</v>
      </c>
      <c r="D19" s="141">
        <f>COUNTA('Monitoria Anual - 1'!Q11:Q858)</f>
        <v>17</v>
      </c>
      <c r="E19" s="142">
        <f>D19/$D$22</f>
        <v>0.36170212765957449</v>
      </c>
      <c r="F19" s="143">
        <f t="shared" ref="F19:F20" si="1">D19-AB19</f>
        <v>16</v>
      </c>
      <c r="G19" s="142">
        <f t="shared" si="0"/>
        <v>0.33333333333333331</v>
      </c>
      <c r="H19" s="139"/>
      <c r="I19" s="112"/>
      <c r="J19" s="112"/>
      <c r="K19" s="112"/>
      <c r="L19" s="112"/>
      <c r="M19" s="112"/>
      <c r="N19" s="112"/>
      <c r="O19" s="112"/>
      <c r="P19" s="112"/>
      <c r="Q19" s="112"/>
      <c r="R19" s="112"/>
      <c r="S19" s="112"/>
      <c r="T19" s="112"/>
      <c r="U19" s="112"/>
      <c r="V19" s="112"/>
      <c r="W19" s="112"/>
      <c r="X19" s="111"/>
      <c r="Y19" s="112"/>
      <c r="Z19" s="112">
        <f t="array" ref="Z19">COUNTIFS('Monitoria Anual - 1'!Q:Q,"x",'Monitoria Anual - 1'!S:S,"Excluída")</f>
        <v>1</v>
      </c>
      <c r="AA19" s="112">
        <f t="array" ref="AA19">COUNTIFS('Monitoria Anual - 1'!Q:Q,"x",'Monitoria Anual - 1'!S:S,"Agrupada")</f>
        <v>0</v>
      </c>
      <c r="AB19" s="112">
        <f>Z19+AA19</f>
        <v>1</v>
      </c>
      <c r="AC19" s="112"/>
      <c r="AD19" s="112"/>
      <c r="AE19" s="112"/>
    </row>
    <row r="20" spans="1:31" ht="15.75" x14ac:dyDescent="0.25">
      <c r="A20" s="111"/>
      <c r="B20" s="112"/>
      <c r="C20" s="147" t="s">
        <v>234</v>
      </c>
      <c r="D20" s="141">
        <f>COUNTA('Monitoria Anual - 1'!R11:R858)</f>
        <v>0</v>
      </c>
      <c r="E20" s="142">
        <f>D20/$D$22</f>
        <v>0</v>
      </c>
      <c r="F20" s="143">
        <f t="shared" si="1"/>
        <v>0</v>
      </c>
      <c r="G20" s="142">
        <f t="shared" si="0"/>
        <v>0</v>
      </c>
      <c r="H20" s="139"/>
      <c r="I20" s="112"/>
      <c r="J20" s="112"/>
      <c r="K20" s="112"/>
      <c r="L20" s="112"/>
      <c r="M20" s="112"/>
      <c r="N20" s="112"/>
      <c r="O20" s="112"/>
      <c r="P20" s="112"/>
      <c r="Q20" s="112"/>
      <c r="R20" s="112"/>
      <c r="S20" s="112"/>
      <c r="T20" s="112"/>
      <c r="U20" s="112"/>
      <c r="V20" s="112"/>
      <c r="W20" s="112"/>
      <c r="X20" s="111"/>
      <c r="Y20" s="112"/>
      <c r="Z20" s="112">
        <f t="array" ref="Z20">COUNTIFS('Monitoria Anual - 1'!R:R,"x",'Monitoria Anual - 1'!S:S,"Excluída")</f>
        <v>0</v>
      </c>
      <c r="AA20" s="112">
        <f t="array" ref="AA20">COUNTIFS('Monitoria Anual - 1'!R:R,"x",'Monitoria Anual - 1'!S:S,"Agrupada")</f>
        <v>0</v>
      </c>
      <c r="AB20" s="112">
        <f>Z20+AA20</f>
        <v>0</v>
      </c>
      <c r="AC20" s="112"/>
      <c r="AD20" s="112"/>
      <c r="AE20" s="112"/>
    </row>
    <row r="21" spans="1:31" ht="16.5" thickBot="1" x14ac:dyDescent="0.3">
      <c r="A21" s="111"/>
      <c r="B21" s="112"/>
      <c r="C21" s="148" t="s">
        <v>235</v>
      </c>
      <c r="D21" s="149"/>
      <c r="E21" s="150"/>
      <c r="F21" s="151">
        <f>'Monitoria Anual - 1'!C63</f>
        <v>4</v>
      </c>
      <c r="G21" s="152">
        <f t="shared" si="0"/>
        <v>8.3333333333333329E-2</v>
      </c>
      <c r="H21" s="139"/>
      <c r="I21" s="112"/>
      <c r="J21" s="112"/>
      <c r="K21" s="112"/>
      <c r="L21" s="112"/>
      <c r="M21" s="112"/>
      <c r="N21" s="112"/>
      <c r="O21" s="112"/>
      <c r="P21" s="112"/>
      <c r="Q21" s="112"/>
      <c r="R21" s="112"/>
      <c r="S21" s="112"/>
      <c r="T21" s="112"/>
      <c r="U21" s="112"/>
      <c r="V21" s="112"/>
      <c r="W21" s="112"/>
      <c r="X21" s="111"/>
      <c r="Y21" s="112"/>
      <c r="Z21" s="112"/>
      <c r="AA21" s="112"/>
      <c r="AB21" s="112"/>
      <c r="AC21" s="112"/>
      <c r="AD21" s="112"/>
      <c r="AE21" s="112"/>
    </row>
    <row r="22" spans="1:31" ht="16.5" thickBot="1" x14ac:dyDescent="0.3">
      <c r="A22" s="111"/>
      <c r="B22" s="112"/>
      <c r="C22" s="153" t="s">
        <v>236</v>
      </c>
      <c r="D22" s="154">
        <f>SUM(D16:D20)</f>
        <v>47</v>
      </c>
      <c r="E22" s="155">
        <f>SUM(E15:E21)</f>
        <v>1</v>
      </c>
      <c r="F22" s="156">
        <f>SUM(F16:F21)</f>
        <v>48</v>
      </c>
      <c r="G22" s="155">
        <f>SUM(G16:G21)</f>
        <v>0.99999999999999989</v>
      </c>
      <c r="H22" s="139"/>
      <c r="I22" s="112"/>
      <c r="J22" s="112"/>
      <c r="K22" s="112"/>
      <c r="L22" s="112"/>
      <c r="M22" s="112"/>
      <c r="N22" s="112"/>
      <c r="O22" s="112"/>
      <c r="P22" s="112"/>
      <c r="Q22" s="112"/>
      <c r="R22" s="112"/>
      <c r="S22" s="112"/>
      <c r="T22" s="112"/>
      <c r="U22" s="112"/>
      <c r="V22" s="112"/>
      <c r="W22" s="112"/>
      <c r="X22" s="111"/>
      <c r="Y22" s="112"/>
      <c r="Z22" s="112"/>
      <c r="AA22" s="112"/>
      <c r="AB22" s="112"/>
      <c r="AC22" s="112"/>
      <c r="AD22" s="112"/>
      <c r="AE22" s="112"/>
    </row>
    <row r="23" spans="1:31" ht="15.75" thickBot="1" x14ac:dyDescent="0.3">
      <c r="A23" s="111"/>
      <c r="B23" s="112"/>
      <c r="C23" s="157" t="s">
        <v>237</v>
      </c>
      <c r="D23" s="449">
        <f>COUNTIF('Monitoria Anual - 1'!S11:S858,"Agrupada")</f>
        <v>0</v>
      </c>
      <c r="E23" s="450"/>
      <c r="F23" s="450"/>
      <c r="G23" s="451"/>
      <c r="H23" s="158"/>
      <c r="I23" s="112"/>
      <c r="J23" s="112"/>
      <c r="K23" s="112"/>
      <c r="L23" s="112"/>
      <c r="M23" s="112"/>
      <c r="N23" s="112"/>
      <c r="O23" s="112"/>
      <c r="P23" s="112"/>
      <c r="Q23" s="112"/>
      <c r="R23" s="112"/>
      <c r="S23" s="112"/>
      <c r="T23" s="112"/>
      <c r="U23" s="112"/>
      <c r="V23" s="112"/>
      <c r="W23" s="112"/>
      <c r="X23" s="111"/>
      <c r="Y23" s="112"/>
      <c r="Z23" s="112"/>
      <c r="AA23" s="112"/>
      <c r="AB23" s="112"/>
      <c r="AC23" s="112"/>
      <c r="AD23" s="112"/>
      <c r="AE23" s="112"/>
    </row>
    <row r="24" spans="1:31" ht="15.75" thickBot="1" x14ac:dyDescent="0.3">
      <c r="A24" s="111"/>
      <c r="B24" s="112"/>
      <c r="C24" s="159" t="s">
        <v>238</v>
      </c>
      <c r="D24" s="449">
        <f>COUNTIF('Monitoria Anual - 1'!S11:S58,"Excluída")</f>
        <v>3</v>
      </c>
      <c r="E24" s="450"/>
      <c r="F24" s="450"/>
      <c r="G24" s="451"/>
      <c r="H24" s="126"/>
      <c r="I24" s="112"/>
      <c r="J24" s="112"/>
      <c r="K24" s="112"/>
      <c r="L24" s="112"/>
      <c r="M24" s="112"/>
      <c r="N24" s="112"/>
      <c r="O24" s="112"/>
      <c r="P24" s="112"/>
      <c r="Q24" s="112"/>
      <c r="R24" s="112"/>
      <c r="S24" s="112"/>
      <c r="T24" s="112"/>
      <c r="U24" s="112"/>
      <c r="V24" s="112"/>
      <c r="W24" s="112"/>
      <c r="X24" s="111"/>
      <c r="Y24" s="112"/>
      <c r="Z24" s="112"/>
      <c r="AA24" s="112"/>
      <c r="AB24" s="112"/>
      <c r="AC24" s="112"/>
      <c r="AD24" s="112"/>
      <c r="AE24" s="112"/>
    </row>
    <row r="25" spans="1:31" x14ac:dyDescent="0.25">
      <c r="A25" s="111"/>
      <c r="B25" s="112"/>
      <c r="C25" s="112"/>
      <c r="D25" s="112"/>
      <c r="E25" s="112"/>
      <c r="F25" s="112"/>
      <c r="G25" s="112"/>
      <c r="H25" s="126"/>
      <c r="I25" s="112"/>
      <c r="J25" s="112"/>
      <c r="K25" s="112"/>
      <c r="L25" s="112"/>
      <c r="M25" s="112"/>
      <c r="N25" s="112"/>
      <c r="O25" s="112"/>
      <c r="P25" s="112"/>
      <c r="Q25" s="112"/>
      <c r="R25" s="112"/>
      <c r="S25" s="112"/>
      <c r="T25" s="112"/>
      <c r="U25" s="112"/>
      <c r="V25" s="112"/>
      <c r="W25" s="112"/>
      <c r="X25" s="111"/>
      <c r="Y25" s="112"/>
      <c r="Z25" s="112"/>
      <c r="AA25" s="112"/>
      <c r="AB25" s="112"/>
      <c r="AC25" s="112"/>
      <c r="AD25" s="112"/>
      <c r="AE25" s="112"/>
    </row>
    <row r="26" spans="1:31" x14ac:dyDescent="0.25">
      <c r="A26" s="111"/>
      <c r="B26" s="112"/>
      <c r="C26" s="112"/>
      <c r="D26" s="112"/>
      <c r="E26" s="112"/>
      <c r="F26" s="112"/>
      <c r="G26" s="112"/>
      <c r="H26" s="126"/>
      <c r="I26" s="112"/>
      <c r="J26" s="112"/>
      <c r="K26" s="112"/>
      <c r="L26" s="112"/>
      <c r="M26" s="112"/>
      <c r="N26" s="112"/>
      <c r="O26" s="112"/>
      <c r="P26" s="112"/>
      <c r="Q26" s="112"/>
      <c r="R26" s="112"/>
      <c r="S26" s="112"/>
      <c r="T26" s="112"/>
      <c r="U26" s="112"/>
      <c r="V26" s="112"/>
      <c r="W26" s="112"/>
      <c r="X26" s="111"/>
      <c r="Y26" s="112"/>
      <c r="Z26" s="112"/>
      <c r="AA26" s="112"/>
      <c r="AB26" s="112"/>
      <c r="AC26" s="112"/>
      <c r="AD26" s="112"/>
      <c r="AE26" s="112"/>
    </row>
    <row r="27" spans="1:31" ht="15.75" x14ac:dyDescent="0.25">
      <c r="A27" s="111"/>
      <c r="B27" s="447" t="s">
        <v>239</v>
      </c>
      <c r="C27" s="448"/>
      <c r="D27" s="160"/>
      <c r="E27" s="160"/>
      <c r="F27" s="160"/>
      <c r="G27" s="160"/>
      <c r="H27" s="112"/>
      <c r="I27" s="112"/>
      <c r="J27" s="112"/>
      <c r="K27" s="112"/>
      <c r="L27" s="112"/>
      <c r="M27" s="112"/>
      <c r="N27" s="112"/>
      <c r="O27" s="112"/>
      <c r="P27" s="112"/>
      <c r="Q27" s="112"/>
      <c r="R27" s="112"/>
      <c r="S27" s="112"/>
      <c r="T27" s="112"/>
      <c r="U27" s="112"/>
      <c r="V27" s="112"/>
      <c r="W27" s="112"/>
      <c r="X27" s="111"/>
      <c r="Y27" s="112"/>
      <c r="Z27" s="112"/>
      <c r="AA27" s="112"/>
      <c r="AB27" s="112"/>
      <c r="AC27" s="112"/>
      <c r="AD27" s="112"/>
      <c r="AE27" s="112"/>
    </row>
    <row r="28" spans="1:31" ht="16.5" thickBot="1" x14ac:dyDescent="0.3">
      <c r="A28" s="111"/>
      <c r="B28" s="125"/>
      <c r="C28" s="161"/>
      <c r="D28" s="161"/>
      <c r="E28" s="161"/>
      <c r="F28" s="161"/>
      <c r="G28" s="161"/>
      <c r="H28" s="160"/>
      <c r="I28" s="160"/>
      <c r="J28" s="160"/>
      <c r="K28" s="160"/>
      <c r="L28" s="160"/>
      <c r="M28" s="160"/>
      <c r="N28" s="160"/>
      <c r="O28" s="160"/>
      <c r="P28" s="160"/>
      <c r="Q28" s="160"/>
      <c r="R28" s="160"/>
      <c r="S28" s="160"/>
      <c r="T28" s="160"/>
      <c r="U28" s="160"/>
      <c r="V28" s="160"/>
      <c r="W28" s="160"/>
      <c r="X28" s="111"/>
      <c r="Y28" s="112"/>
      <c r="Z28" s="112"/>
      <c r="AA28" s="112"/>
      <c r="AB28" s="112"/>
      <c r="AC28" s="112"/>
      <c r="AD28" s="112"/>
      <c r="AE28" s="112"/>
    </row>
    <row r="29" spans="1:31" s="13" customFormat="1" ht="16.5" thickBot="1" x14ac:dyDescent="0.3">
      <c r="A29" s="111"/>
      <c r="B29" s="161"/>
      <c r="C29" s="162" t="s">
        <v>240</v>
      </c>
      <c r="D29" s="163">
        <f>COUNTA('Monitoria Anual - 1'!A11:A57)</f>
        <v>7</v>
      </c>
      <c r="E29" s="112"/>
      <c r="F29" s="112"/>
      <c r="G29" s="112"/>
      <c r="H29" s="161"/>
      <c r="I29" s="161"/>
      <c r="J29" s="161"/>
      <c r="K29" s="161"/>
      <c r="L29" s="161"/>
      <c r="M29" s="161"/>
      <c r="N29" s="161"/>
      <c r="O29" s="161"/>
      <c r="P29" s="161"/>
      <c r="Q29" s="161"/>
      <c r="R29" s="161"/>
      <c r="S29" s="161"/>
      <c r="T29" s="161"/>
      <c r="U29" s="161"/>
      <c r="V29" s="161"/>
      <c r="W29" s="161"/>
      <c r="X29" s="111"/>
      <c r="Y29" s="117"/>
      <c r="Z29" s="117"/>
      <c r="AA29" s="117"/>
      <c r="AB29" s="117"/>
      <c r="AC29" s="117"/>
      <c r="AD29" s="117"/>
      <c r="AE29" s="117"/>
    </row>
    <row r="30" spans="1:31" ht="15.75" thickBot="1" x14ac:dyDescent="0.3">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1"/>
      <c r="Y30" s="112"/>
      <c r="Z30" s="112"/>
      <c r="AA30" s="112"/>
      <c r="AB30" s="112"/>
      <c r="AC30" s="112"/>
      <c r="AD30" s="112"/>
      <c r="AE30" s="112"/>
    </row>
    <row r="31" spans="1:31" ht="15.75" thickBot="1" x14ac:dyDescent="0.3">
      <c r="A31" s="111"/>
      <c r="B31" s="112"/>
      <c r="C31" s="164" t="s">
        <v>241</v>
      </c>
      <c r="D31" s="164" t="s">
        <v>242</v>
      </c>
      <c r="E31" s="165"/>
      <c r="F31" s="166"/>
      <c r="G31" s="167"/>
      <c r="H31" s="168"/>
      <c r="I31" s="169"/>
      <c r="J31" s="170"/>
      <c r="K31" s="112"/>
      <c r="L31" s="112"/>
      <c r="M31" s="112"/>
      <c r="N31" s="112"/>
      <c r="O31" s="112"/>
      <c r="P31" s="112"/>
      <c r="Q31" s="112"/>
      <c r="R31" s="112"/>
      <c r="S31" s="112"/>
      <c r="T31" s="112"/>
      <c r="U31" s="112"/>
      <c r="V31" s="112"/>
      <c r="W31" s="171"/>
      <c r="X31" s="111"/>
      <c r="Y31" s="112"/>
      <c r="Z31" s="112"/>
      <c r="AA31" s="112"/>
      <c r="AB31" s="112"/>
      <c r="AC31" s="112"/>
      <c r="AD31" s="112"/>
      <c r="AE31" s="112"/>
    </row>
    <row r="32" spans="1:31" x14ac:dyDescent="0.25">
      <c r="A32" s="111"/>
      <c r="B32" s="112"/>
      <c r="C32" s="172" t="s">
        <v>243</v>
      </c>
      <c r="D32" s="173">
        <f>SUM(F32:J32)</f>
        <v>16</v>
      </c>
      <c r="E32" s="174">
        <f>COUNTA('Monitoria Anual - 1'!S11:S26)</f>
        <v>1</v>
      </c>
      <c r="F32" s="175">
        <f>COUNTA('Monitoria Anual - 1'!N11:N26)</f>
        <v>0</v>
      </c>
      <c r="G32" s="175">
        <f>COUNTA('Monitoria Anual - 1'!O11:O26)</f>
        <v>4</v>
      </c>
      <c r="H32" s="175">
        <f>COUNTA('Monitoria Anual - 1'!P11:P26)</f>
        <v>7</v>
      </c>
      <c r="I32" s="175">
        <f>COUNTA('Monitoria Anual - 1'!Q11:Q26)</f>
        <v>5</v>
      </c>
      <c r="J32" s="176">
        <f>COUNTA('Monitoria Anual - 1'!R11:R26)</f>
        <v>0</v>
      </c>
      <c r="K32" s="112"/>
      <c r="L32" s="112"/>
      <c r="M32" s="112"/>
      <c r="N32" s="112"/>
      <c r="O32" s="112"/>
      <c r="P32" s="112"/>
      <c r="Q32" s="112"/>
      <c r="R32" s="112"/>
      <c r="S32" s="112"/>
      <c r="T32" s="112"/>
      <c r="U32" s="112"/>
      <c r="V32" s="112"/>
      <c r="W32" s="171"/>
      <c r="X32" s="111"/>
      <c r="Y32" s="112"/>
      <c r="Z32" s="112"/>
      <c r="AA32" s="112"/>
      <c r="AB32" s="112"/>
      <c r="AC32" s="112"/>
      <c r="AD32" s="112"/>
      <c r="AE32" s="112"/>
    </row>
    <row r="33" spans="1:31" x14ac:dyDescent="0.25">
      <c r="A33" s="111"/>
      <c r="B33" s="112"/>
      <c r="C33" s="177" t="s">
        <v>244</v>
      </c>
      <c r="D33" s="172">
        <f>SUM(F33:J33)</f>
        <v>10</v>
      </c>
      <c r="E33" s="178">
        <f>COUNTA('Monitoria Anual - 1'!S27:S36)</f>
        <v>0</v>
      </c>
      <c r="F33" s="179">
        <f>COUNTA('Monitoria Anual - 1'!N27:N36)</f>
        <v>0</v>
      </c>
      <c r="G33" s="179">
        <f>COUNTA('Monitoria Anual - 1'!O27:O36)</f>
        <v>4</v>
      </c>
      <c r="H33" s="179">
        <f>COUNTA('Monitoria Anual - 1'!P27:P36)</f>
        <v>1</v>
      </c>
      <c r="I33" s="179">
        <f>COUNTA('Monitoria Anual - 1'!Q27:Q36)</f>
        <v>5</v>
      </c>
      <c r="J33" s="180">
        <f>COUNTA('Monitoria Anual - 1'!R27:R36)</f>
        <v>0</v>
      </c>
      <c r="K33" s="112"/>
      <c r="L33" s="112"/>
      <c r="M33" s="112"/>
      <c r="N33" s="112"/>
      <c r="O33" s="112"/>
      <c r="P33" s="112"/>
      <c r="Q33" s="112"/>
      <c r="R33" s="112"/>
      <c r="S33" s="112"/>
      <c r="T33" s="112"/>
      <c r="U33" s="112"/>
      <c r="V33" s="112"/>
      <c r="W33" s="171"/>
      <c r="X33" s="111"/>
      <c r="Y33" s="112"/>
      <c r="Z33" s="112"/>
      <c r="AA33" s="112"/>
      <c r="AB33" s="112"/>
      <c r="AC33" s="112"/>
      <c r="AD33" s="112"/>
      <c r="AE33" s="112"/>
    </row>
    <row r="34" spans="1:31" x14ac:dyDescent="0.25">
      <c r="A34" s="111"/>
      <c r="B34" s="112"/>
      <c r="C34" s="177" t="s">
        <v>245</v>
      </c>
      <c r="D34" s="172">
        <f t="shared" ref="D34:D38" si="2">SUM(F34:J34)</f>
        <v>7</v>
      </c>
      <c r="E34" s="178">
        <f>COUNTA('Monitoria Anual - 1'!S37:S43)</f>
        <v>1</v>
      </c>
      <c r="F34" s="179">
        <f>COUNTA('Monitoria Anual - 1'!N37:N43)</f>
        <v>0</v>
      </c>
      <c r="G34" s="179">
        <f>COUNTA('Monitoria Anual - 1'!O37:O43)</f>
        <v>2</v>
      </c>
      <c r="H34" s="179">
        <f>COUNTA('Monitoria Anual - 1'!P37:P43)</f>
        <v>2</v>
      </c>
      <c r="I34" s="179">
        <f>COUNTA('Monitoria Anual - 1'!Q37:Q43)</f>
        <v>3</v>
      </c>
      <c r="J34" s="180">
        <f>COUNTA('Monitoria Anual - 1'!R37:R43)</f>
        <v>0</v>
      </c>
      <c r="K34" s="112"/>
      <c r="L34" s="112"/>
      <c r="M34" s="112"/>
      <c r="N34" s="112"/>
      <c r="O34" s="112"/>
      <c r="P34" s="112"/>
      <c r="Q34" s="112"/>
      <c r="R34" s="112"/>
      <c r="S34" s="112"/>
      <c r="T34" s="112"/>
      <c r="U34" s="112"/>
      <c r="V34" s="112"/>
      <c r="W34" s="171"/>
      <c r="X34" s="111"/>
      <c r="Y34" s="112"/>
      <c r="Z34" s="112"/>
      <c r="AA34" s="112"/>
      <c r="AB34" s="112"/>
      <c r="AC34" s="112"/>
      <c r="AD34" s="112"/>
      <c r="AE34" s="112"/>
    </row>
    <row r="35" spans="1:31" x14ac:dyDescent="0.25">
      <c r="A35" s="111"/>
      <c r="B35" s="112"/>
      <c r="C35" s="177" t="s">
        <v>246</v>
      </c>
      <c r="D35" s="172">
        <f t="shared" si="2"/>
        <v>4</v>
      </c>
      <c r="E35" s="178">
        <f>COUNTA('Monitoria Anual - 1'!S44:S47)</f>
        <v>1</v>
      </c>
      <c r="F35" s="179">
        <f>COUNTA('Monitoria Anual - 1'!N44:N47)</f>
        <v>0</v>
      </c>
      <c r="G35" s="179">
        <f>COUNTA('Monitoria Anual - 1'!O44:O47)</f>
        <v>2</v>
      </c>
      <c r="H35" s="179">
        <f>COUNTA('Monitoria Anual - 1'!P44:P47)</f>
        <v>1</v>
      </c>
      <c r="I35" s="179">
        <f>COUNTA('Monitoria Anual - 1'!Q44:Q47)</f>
        <v>1</v>
      </c>
      <c r="J35" s="180">
        <f>COUNTA('Monitoria Anual - 1'!R44:R47)</f>
        <v>0</v>
      </c>
      <c r="K35" s="112"/>
      <c r="L35" s="112"/>
      <c r="M35" s="112"/>
      <c r="N35" s="112"/>
      <c r="O35" s="112"/>
      <c r="P35" s="112"/>
      <c r="Q35" s="112"/>
      <c r="R35" s="112"/>
      <c r="S35" s="112"/>
      <c r="T35" s="112"/>
      <c r="U35" s="112"/>
      <c r="V35" s="112"/>
      <c r="W35" s="171"/>
      <c r="X35" s="111"/>
      <c r="Y35" s="112"/>
      <c r="Z35" s="112"/>
      <c r="AA35" s="112"/>
      <c r="AB35" s="112"/>
      <c r="AC35" s="112"/>
      <c r="AD35" s="112"/>
      <c r="AE35" s="112"/>
    </row>
    <row r="36" spans="1:31" x14ac:dyDescent="0.25">
      <c r="A36" s="111"/>
      <c r="B36" s="112"/>
      <c r="C36" s="177" t="s">
        <v>247</v>
      </c>
      <c r="D36" s="172">
        <f t="shared" si="2"/>
        <v>4</v>
      </c>
      <c r="E36" s="178">
        <f>COUNTA('Monitoria Anual - 1'!S48:S51)</f>
        <v>0</v>
      </c>
      <c r="F36" s="179">
        <f>COUNTA('Monitoria Anual - 1'!N48:N51)</f>
        <v>0</v>
      </c>
      <c r="G36" s="179">
        <f>COUNTA('Monitoria Anual - 1'!O48:O51)</f>
        <v>2</v>
      </c>
      <c r="H36" s="179">
        <f>COUNTA('Monitoria Anual - 1'!P48:P51)</f>
        <v>1</v>
      </c>
      <c r="I36" s="179">
        <f>COUNTA('Monitoria Anual - 1'!Q48:Q51)</f>
        <v>1</v>
      </c>
      <c r="J36" s="180">
        <f>COUNTA('Monitoria Anual - 1'!R48:R51)</f>
        <v>0</v>
      </c>
      <c r="K36" s="112"/>
      <c r="L36" s="112"/>
      <c r="M36" s="112"/>
      <c r="N36" s="112"/>
      <c r="O36" s="112"/>
      <c r="P36" s="112"/>
      <c r="Q36" s="112"/>
      <c r="R36" s="112"/>
      <c r="S36" s="112"/>
      <c r="T36" s="112"/>
      <c r="U36" s="112"/>
      <c r="V36" s="112"/>
      <c r="W36" s="171"/>
      <c r="X36" s="111"/>
      <c r="Y36" s="112"/>
      <c r="Z36" s="112"/>
      <c r="AA36" s="112"/>
      <c r="AB36" s="112"/>
      <c r="AC36" s="112"/>
      <c r="AD36" s="112"/>
      <c r="AE36" s="112"/>
    </row>
    <row r="37" spans="1:31" x14ac:dyDescent="0.25">
      <c r="A37" s="111"/>
      <c r="B37" s="112"/>
      <c r="C37" s="177" t="s">
        <v>248</v>
      </c>
      <c r="D37" s="172">
        <f t="shared" si="2"/>
        <v>3</v>
      </c>
      <c r="E37" s="178">
        <f>COUNTA('Monitoria Anual - 1'!S52:S54)</f>
        <v>0</v>
      </c>
      <c r="F37" s="179">
        <f>COUNTA('Monitoria Anual - 1'!N52:N54)</f>
        <v>0</v>
      </c>
      <c r="G37" s="179">
        <f>COUNTA('Monitoria Anual - 1'!O52:O54)</f>
        <v>2</v>
      </c>
      <c r="H37" s="179">
        <f>COUNTA('Monitoria Anual - 1'!P52:P54)</f>
        <v>0</v>
      </c>
      <c r="I37" s="179">
        <f>COUNTA('Monitoria Anual - 1'!Q52:Q54)</f>
        <v>1</v>
      </c>
      <c r="J37" s="180">
        <f>COUNTA('Monitoria Anual - 1'!R52:R54)</f>
        <v>0</v>
      </c>
      <c r="K37" s="112"/>
      <c r="L37" s="112"/>
      <c r="M37" s="112"/>
      <c r="N37" s="112"/>
      <c r="O37" s="112"/>
      <c r="P37" s="112"/>
      <c r="Q37" s="112"/>
      <c r="R37" s="112"/>
      <c r="S37" s="112"/>
      <c r="T37" s="112"/>
      <c r="U37" s="112"/>
      <c r="V37" s="112"/>
      <c r="W37" s="171"/>
      <c r="X37" s="111"/>
      <c r="Y37" s="112"/>
      <c r="Z37" s="112"/>
      <c r="AA37" s="112"/>
      <c r="AB37" s="112"/>
      <c r="AC37" s="112"/>
      <c r="AD37" s="112"/>
      <c r="AE37" s="112"/>
    </row>
    <row r="38" spans="1:31" x14ac:dyDescent="0.25">
      <c r="A38" s="111"/>
      <c r="B38" s="112"/>
      <c r="C38" s="177" t="s">
        <v>249</v>
      </c>
      <c r="D38" s="172">
        <f t="shared" si="2"/>
        <v>3</v>
      </c>
      <c r="E38" s="178">
        <f>COUNTA('Monitoria Anual - 1'!S55:S57)</f>
        <v>0</v>
      </c>
      <c r="F38" s="179">
        <f>COUNTA('Monitoria Anual - 1'!N55:N57)</f>
        <v>0</v>
      </c>
      <c r="G38" s="179">
        <f>COUNTA('Monitoria Anual - 1'!O55:O57)</f>
        <v>2</v>
      </c>
      <c r="H38" s="179">
        <f>COUNTA('Monitoria Anual - 1'!P55:P57)</f>
        <v>0</v>
      </c>
      <c r="I38" s="179">
        <f>COUNTA('Monitoria Anual - 1'!Q55:Q57)</f>
        <v>1</v>
      </c>
      <c r="J38" s="180">
        <f>COUNTA('Monitoria Anual - 1'!R55:R57)</f>
        <v>0</v>
      </c>
      <c r="K38" s="112"/>
      <c r="L38" s="112"/>
      <c r="M38" s="112"/>
      <c r="N38" s="112"/>
      <c r="O38" s="112"/>
      <c r="P38" s="112"/>
      <c r="Q38" s="112"/>
      <c r="R38" s="112"/>
      <c r="S38" s="112"/>
      <c r="T38" s="112"/>
      <c r="U38" s="112"/>
      <c r="V38" s="112"/>
      <c r="W38" s="171"/>
      <c r="X38" s="111"/>
      <c r="Y38" s="112"/>
      <c r="Z38" s="112"/>
      <c r="AA38" s="112"/>
      <c r="AB38" s="112"/>
      <c r="AC38" s="112"/>
      <c r="AD38" s="112"/>
      <c r="AE38" s="112"/>
    </row>
    <row r="39" spans="1:31" x14ac:dyDescent="0.25">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1"/>
      <c r="Y39" s="112"/>
      <c r="Z39" s="112"/>
      <c r="AA39" s="112"/>
      <c r="AB39" s="112"/>
      <c r="AC39" s="112"/>
      <c r="AD39" s="112"/>
      <c r="AE39" s="112"/>
    </row>
    <row r="40" spans="1:31" x14ac:dyDescent="0.2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2"/>
      <c r="Z40" s="112"/>
      <c r="AA40" s="112"/>
      <c r="AB40" s="112"/>
      <c r="AC40" s="112"/>
      <c r="AD40" s="112"/>
      <c r="AE40" s="112"/>
    </row>
    <row r="41" spans="1:3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row>
    <row r="42" spans="1:31" x14ac:dyDescent="0.2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row>
    <row r="43" spans="1:31" x14ac:dyDescent="0.2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row>
    <row r="44" spans="1:31" x14ac:dyDescent="0.25">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row>
  </sheetData>
  <sheetProtection algorithmName="SHA-512" hashValue="W9T3e+32KYHNXWvX5FpxrmD91oF9IZP1uAeAF+IVt5M1yNcHeWVF6xnmotl7frcqFfvebifIK/djEyiLmku2Ww==" saltValue="3wO+9MKReejTIZvioOAwUw==" spinCount="100000" sheet="1" objects="1" scenarios="1"/>
  <protectedRanges>
    <protectedRange password="ECFE" sqref="A39:AD44 A1:AD38" name="Intervalo1"/>
  </protectedRanges>
  <mergeCells count="13">
    <mergeCell ref="B1:W2"/>
    <mergeCell ref="B27:C27"/>
    <mergeCell ref="D23:G23"/>
    <mergeCell ref="D24:G24"/>
    <mergeCell ref="B3:W3"/>
    <mergeCell ref="D7:G7"/>
    <mergeCell ref="B11:C11"/>
    <mergeCell ref="B9:W9"/>
    <mergeCell ref="F12:G12"/>
    <mergeCell ref="C13:G13"/>
    <mergeCell ref="B5:C5"/>
    <mergeCell ref="B7:C7"/>
    <mergeCell ref="D5:M5"/>
  </mergeCells>
  <conditionalFormatting sqref="E32:F32 F32:J38">
    <cfRule type="cellIs" dxfId="32" priority="5"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5"/>
  <sheetViews>
    <sheetView showGridLines="0" zoomScale="70" zoomScaleNormal="70" workbookViewId="0">
      <pane xSplit="3" ySplit="10" topLeftCell="D11" activePane="bottomRight" state="frozen"/>
      <selection pane="topRight" activeCell="D1" sqref="D1"/>
      <selection pane="bottomLeft" activeCell="A11" sqref="A11"/>
      <selection pane="bottomRight" activeCell="C11" sqref="C11"/>
    </sheetView>
  </sheetViews>
  <sheetFormatPr defaultColWidth="8.85546875" defaultRowHeight="15" x14ac:dyDescent="0.25"/>
  <cols>
    <col min="1" max="1" width="72.5703125" style="15" customWidth="1"/>
    <col min="2" max="2" width="7.28515625" style="15" customWidth="1"/>
    <col min="3" max="3" width="73.5703125" style="15" customWidth="1"/>
    <col min="4" max="4" width="18.7109375" style="15" customWidth="1"/>
    <col min="5" max="5" width="19.42578125" style="15" customWidth="1"/>
    <col min="6" max="6" width="25.7109375" style="15" customWidth="1"/>
    <col min="7" max="7" width="27.5703125" style="15" customWidth="1"/>
    <col min="8" max="12" width="25.140625" style="15" customWidth="1"/>
    <col min="13" max="13" width="27.7109375" style="15" bestFit="1" customWidth="1"/>
    <col min="14" max="19" width="26.7109375" style="66" customWidth="1"/>
    <col min="20" max="20" width="37.85546875" style="15" customWidth="1"/>
    <col min="21" max="21" width="28.7109375" style="15" customWidth="1"/>
    <col min="22" max="22" width="40" style="15" customWidth="1"/>
    <col min="23" max="24" width="26.7109375" style="15" customWidth="1"/>
    <col min="25" max="27" width="28.85546875" style="15" customWidth="1"/>
    <col min="28" max="32" width="18.7109375" style="15" customWidth="1"/>
    <col min="33" max="33" width="23" style="15" bestFit="1" customWidth="1"/>
    <col min="34" max="34" width="18.7109375" style="15" customWidth="1"/>
    <col min="35" max="35" width="22.7109375" style="15" customWidth="1"/>
    <col min="36" max="36" width="7" style="15" customWidth="1"/>
    <col min="37" max="39" width="8.85546875" style="15"/>
    <col min="40" max="40" width="8.85546875" style="15" hidden="1" customWidth="1"/>
    <col min="41" max="16384" width="8.85546875" style="15"/>
  </cols>
  <sheetData>
    <row r="1" spans="1:40" ht="33.75" customHeight="1" x14ac:dyDescent="0.25">
      <c r="A1" s="396" t="s">
        <v>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23"/>
    </row>
    <row r="2" spans="1:40" s="47" customFormat="1" ht="33.75" customHeight="1" thickBot="1" x14ac:dyDescent="0.3">
      <c r="A2" s="397" t="s">
        <v>853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106"/>
    </row>
    <row r="3" spans="1:40" ht="15.75" thickTop="1" x14ac:dyDescent="0.25">
      <c r="AJ3" s="23"/>
    </row>
    <row r="4" spans="1:40" ht="45" customHeight="1" x14ac:dyDescent="0.25">
      <c r="A4" s="59" t="s">
        <v>2</v>
      </c>
      <c r="B4" s="409" t="s">
        <v>598</v>
      </c>
      <c r="C4" s="409"/>
      <c r="D4" s="409"/>
      <c r="E4" s="409"/>
      <c r="F4" s="409"/>
      <c r="G4" s="410"/>
      <c r="H4" s="16"/>
      <c r="I4" s="16"/>
      <c r="J4" s="16"/>
      <c r="K4" s="16"/>
      <c r="L4" s="16"/>
      <c r="M4" s="16"/>
      <c r="N4" s="16"/>
      <c r="O4" s="16"/>
      <c r="P4" s="16"/>
      <c r="Q4" s="16"/>
      <c r="R4" s="16"/>
      <c r="S4" s="47"/>
      <c r="AJ4" s="23"/>
    </row>
    <row r="5" spans="1:40" x14ac:dyDescent="0.25">
      <c r="A5" s="47"/>
      <c r="B5" s="47"/>
      <c r="C5" s="47"/>
      <c r="D5" s="47"/>
      <c r="E5" s="47"/>
      <c r="F5" s="47"/>
      <c r="G5" s="47"/>
      <c r="H5" s="47"/>
      <c r="I5" s="47"/>
      <c r="AJ5" s="23"/>
    </row>
    <row r="6" spans="1:40" ht="27" customHeight="1" x14ac:dyDescent="0.25">
      <c r="A6" s="59" t="s">
        <v>3</v>
      </c>
      <c r="B6" s="411" t="s">
        <v>599</v>
      </c>
      <c r="C6" s="412"/>
      <c r="D6" s="47"/>
      <c r="E6" s="47"/>
      <c r="F6" s="47"/>
      <c r="G6" s="47"/>
      <c r="H6" s="47"/>
      <c r="I6" s="47"/>
      <c r="J6" s="47"/>
      <c r="K6" s="47"/>
      <c r="L6" s="47"/>
      <c r="M6" s="66"/>
      <c r="AJ6" s="23"/>
      <c r="AN6" s="15" t="s">
        <v>5</v>
      </c>
    </row>
    <row r="7" spans="1:40" ht="15.75" thickBot="1" x14ac:dyDescent="0.3">
      <c r="AJ7" s="23"/>
      <c r="AN7" s="67" t="s">
        <v>6</v>
      </c>
    </row>
    <row r="8" spans="1:40" ht="27" customHeight="1" thickBot="1" x14ac:dyDescent="0.3">
      <c r="A8" s="415" t="s">
        <v>7</v>
      </c>
      <c r="B8" s="416"/>
      <c r="C8" s="416"/>
      <c r="D8" s="416"/>
      <c r="E8" s="416"/>
      <c r="F8" s="416"/>
      <c r="G8" s="416"/>
      <c r="H8" s="416"/>
      <c r="I8" s="416"/>
      <c r="J8" s="416"/>
      <c r="K8" s="416"/>
      <c r="L8" s="416"/>
      <c r="M8" s="417"/>
      <c r="N8" s="431" t="s">
        <v>8</v>
      </c>
      <c r="O8" s="432"/>
      <c r="P8" s="432"/>
      <c r="Q8" s="432"/>
      <c r="R8" s="432"/>
      <c r="S8" s="432"/>
      <c r="T8" s="432"/>
      <c r="U8" s="432"/>
      <c r="V8" s="432"/>
      <c r="W8" s="432"/>
      <c r="X8" s="433"/>
      <c r="Y8" s="398" t="s">
        <v>9</v>
      </c>
      <c r="Z8" s="399"/>
      <c r="AA8" s="399"/>
      <c r="AB8" s="399"/>
      <c r="AC8" s="399"/>
      <c r="AD8" s="399"/>
      <c r="AE8" s="399"/>
      <c r="AF8" s="399"/>
      <c r="AG8" s="399"/>
      <c r="AH8" s="399"/>
      <c r="AI8" s="400"/>
      <c r="AJ8" s="23"/>
    </row>
    <row r="9" spans="1:40" ht="64.5" customHeight="1" x14ac:dyDescent="0.25">
      <c r="A9" s="403" t="s">
        <v>10</v>
      </c>
      <c r="B9" s="401" t="s">
        <v>11</v>
      </c>
      <c r="C9" s="401" t="s">
        <v>12</v>
      </c>
      <c r="D9" s="401" t="s">
        <v>13</v>
      </c>
      <c r="E9" s="405" t="s">
        <v>14</v>
      </c>
      <c r="F9" s="401" t="s">
        <v>15</v>
      </c>
      <c r="G9" s="401"/>
      <c r="H9" s="401" t="s">
        <v>16</v>
      </c>
      <c r="I9" s="401" t="s">
        <v>17</v>
      </c>
      <c r="J9" s="401" t="s">
        <v>18</v>
      </c>
      <c r="K9" s="423" t="s">
        <v>19</v>
      </c>
      <c r="L9" s="424"/>
      <c r="M9" s="401" t="s">
        <v>20</v>
      </c>
      <c r="N9" s="438" t="s">
        <v>21</v>
      </c>
      <c r="O9" s="440" t="s">
        <v>22</v>
      </c>
      <c r="P9" s="442" t="s">
        <v>23</v>
      </c>
      <c r="Q9" s="444" t="s">
        <v>24</v>
      </c>
      <c r="R9" s="425" t="s">
        <v>25</v>
      </c>
      <c r="S9" s="427" t="s">
        <v>26</v>
      </c>
      <c r="T9" s="429" t="s">
        <v>27</v>
      </c>
      <c r="U9" s="429" t="s">
        <v>28</v>
      </c>
      <c r="V9" s="429" t="s">
        <v>29</v>
      </c>
      <c r="W9" s="429" t="s">
        <v>30</v>
      </c>
      <c r="X9" s="434" t="s">
        <v>31</v>
      </c>
      <c r="Y9" s="436" t="s">
        <v>32</v>
      </c>
      <c r="Z9" s="419" t="s">
        <v>33</v>
      </c>
      <c r="AA9" s="421" t="s">
        <v>34</v>
      </c>
      <c r="AB9" s="419" t="s">
        <v>35</v>
      </c>
      <c r="AC9" s="419" t="s">
        <v>36</v>
      </c>
      <c r="AD9" s="419" t="s">
        <v>37</v>
      </c>
      <c r="AE9" s="419" t="s">
        <v>38</v>
      </c>
      <c r="AF9" s="413" t="s">
        <v>39</v>
      </c>
      <c r="AG9" s="419" t="s">
        <v>40</v>
      </c>
      <c r="AH9" s="419" t="s">
        <v>41</v>
      </c>
      <c r="AI9" s="407" t="s">
        <v>42</v>
      </c>
      <c r="AJ9" s="23"/>
    </row>
    <row r="10" spans="1:40" ht="45.75" customHeight="1" thickBot="1" x14ac:dyDescent="0.3">
      <c r="A10" s="404"/>
      <c r="B10" s="402"/>
      <c r="C10" s="402"/>
      <c r="D10" s="402"/>
      <c r="E10" s="406"/>
      <c r="F10" s="58" t="s">
        <v>43</v>
      </c>
      <c r="G10" s="58" t="s">
        <v>44</v>
      </c>
      <c r="H10" s="402"/>
      <c r="I10" s="402"/>
      <c r="J10" s="402"/>
      <c r="K10" s="108" t="s">
        <v>45</v>
      </c>
      <c r="L10" s="108" t="s">
        <v>46</v>
      </c>
      <c r="M10" s="402"/>
      <c r="N10" s="439"/>
      <c r="O10" s="441"/>
      <c r="P10" s="443"/>
      <c r="Q10" s="445"/>
      <c r="R10" s="426"/>
      <c r="S10" s="428"/>
      <c r="T10" s="430"/>
      <c r="U10" s="430"/>
      <c r="V10" s="430"/>
      <c r="W10" s="430"/>
      <c r="X10" s="435"/>
      <c r="Y10" s="437"/>
      <c r="Z10" s="420"/>
      <c r="AA10" s="422"/>
      <c r="AB10" s="420"/>
      <c r="AC10" s="420"/>
      <c r="AD10" s="420"/>
      <c r="AE10" s="420"/>
      <c r="AF10" s="414"/>
      <c r="AG10" s="420"/>
      <c r="AH10" s="420"/>
      <c r="AI10" s="408"/>
      <c r="AJ10" s="23"/>
    </row>
    <row r="11" spans="1:40" ht="30" customHeight="1" x14ac:dyDescent="0.25">
      <c r="A11" s="461" t="s">
        <v>434</v>
      </c>
      <c r="B11" s="191" t="s">
        <v>48</v>
      </c>
      <c r="C11" s="378" t="s">
        <v>258</v>
      </c>
      <c r="D11" s="210" t="s">
        <v>259</v>
      </c>
      <c r="E11" s="210" t="s">
        <v>600</v>
      </c>
      <c r="F11" s="235">
        <v>42795</v>
      </c>
      <c r="G11" s="235">
        <v>44593</v>
      </c>
      <c r="H11" s="213" t="s">
        <v>460</v>
      </c>
      <c r="I11" s="300" t="s">
        <v>260</v>
      </c>
      <c r="J11" s="191" t="s">
        <v>724</v>
      </c>
      <c r="K11" s="250" t="s">
        <v>662</v>
      </c>
      <c r="L11" s="251"/>
      <c r="M11" s="252" t="s">
        <v>262</v>
      </c>
      <c r="N11" s="190"/>
      <c r="O11" s="278"/>
      <c r="P11" s="190" t="s">
        <v>49</v>
      </c>
      <c r="Q11" s="190"/>
      <c r="R11" s="190"/>
      <c r="S11" s="70"/>
      <c r="T11" s="279" t="s">
        <v>875</v>
      </c>
      <c r="U11" s="279"/>
      <c r="V11" s="279" t="s">
        <v>876</v>
      </c>
      <c r="W11" s="191" t="s">
        <v>877</v>
      </c>
      <c r="X11" s="279"/>
      <c r="Y11" s="279" t="s">
        <v>730</v>
      </c>
      <c r="Z11" s="279" t="s">
        <v>731</v>
      </c>
      <c r="AA11" s="279" t="s">
        <v>732</v>
      </c>
      <c r="AB11" s="214">
        <v>43466</v>
      </c>
      <c r="AC11" s="214">
        <v>44197</v>
      </c>
      <c r="AD11" s="279" t="s">
        <v>411</v>
      </c>
      <c r="AE11" s="280"/>
      <c r="AF11" s="279" t="s">
        <v>733</v>
      </c>
      <c r="AG11" s="279"/>
      <c r="AH11" s="279"/>
      <c r="AI11" s="279"/>
      <c r="AJ11" s="23"/>
    </row>
    <row r="12" spans="1:40" ht="30" customHeight="1" x14ac:dyDescent="0.25">
      <c r="A12" s="462"/>
      <c r="B12" s="192" t="s">
        <v>50</v>
      </c>
      <c r="C12" s="358" t="s">
        <v>263</v>
      </c>
      <c r="D12" s="213" t="s">
        <v>264</v>
      </c>
      <c r="E12" s="210" t="s">
        <v>601</v>
      </c>
      <c r="F12" s="235">
        <v>42795</v>
      </c>
      <c r="G12" s="235">
        <v>44593</v>
      </c>
      <c r="H12" s="213" t="s">
        <v>663</v>
      </c>
      <c r="I12" s="253">
        <v>50000</v>
      </c>
      <c r="J12" s="224" t="s">
        <v>725</v>
      </c>
      <c r="K12" s="250" t="s">
        <v>664</v>
      </c>
      <c r="L12" s="250" t="s">
        <v>265</v>
      </c>
      <c r="M12" s="210"/>
      <c r="N12" s="190"/>
      <c r="O12" s="190"/>
      <c r="P12" s="190"/>
      <c r="Q12" s="190" t="s">
        <v>49</v>
      </c>
      <c r="R12" s="190"/>
      <c r="S12" s="70"/>
      <c r="T12" s="281" t="s">
        <v>1136</v>
      </c>
      <c r="U12" s="281"/>
      <c r="V12" s="281"/>
      <c r="W12" s="192" t="s">
        <v>878</v>
      </c>
      <c r="X12" s="281" t="s">
        <v>734</v>
      </c>
      <c r="Y12" s="281"/>
      <c r="Z12" s="281"/>
      <c r="AA12" s="281"/>
      <c r="AB12" s="214"/>
      <c r="AC12" s="214"/>
      <c r="AD12" s="281"/>
      <c r="AE12" s="282"/>
      <c r="AF12" s="281"/>
      <c r="AG12" s="281"/>
      <c r="AH12" s="281"/>
      <c r="AI12" s="281"/>
      <c r="AJ12" s="23"/>
    </row>
    <row r="13" spans="1:40" ht="30" customHeight="1" x14ac:dyDescent="0.25">
      <c r="A13" s="462"/>
      <c r="B13" s="192" t="s">
        <v>51</v>
      </c>
      <c r="C13" s="359" t="s">
        <v>602</v>
      </c>
      <c r="D13" s="224" t="s">
        <v>603</v>
      </c>
      <c r="E13" s="210" t="s">
        <v>604</v>
      </c>
      <c r="F13" s="235">
        <v>42795</v>
      </c>
      <c r="G13" s="235">
        <v>44593</v>
      </c>
      <c r="H13" s="224" t="s">
        <v>665</v>
      </c>
      <c r="I13" s="301" t="s">
        <v>260</v>
      </c>
      <c r="J13" s="224" t="s">
        <v>666</v>
      </c>
      <c r="K13" s="252" t="s">
        <v>664</v>
      </c>
      <c r="L13" s="252" t="s">
        <v>667</v>
      </c>
      <c r="M13" s="210"/>
      <c r="N13" s="190"/>
      <c r="O13" s="190"/>
      <c r="P13" s="190" t="s">
        <v>49</v>
      </c>
      <c r="Q13" s="190"/>
      <c r="R13" s="190"/>
      <c r="S13" s="70"/>
      <c r="T13" s="281" t="s">
        <v>735</v>
      </c>
      <c r="U13" s="281"/>
      <c r="V13" s="281"/>
      <c r="W13" s="192"/>
      <c r="X13" s="281" t="s">
        <v>736</v>
      </c>
      <c r="Y13" s="281"/>
      <c r="Z13" s="281"/>
      <c r="AA13" s="281"/>
      <c r="AB13" s="214"/>
      <c r="AC13" s="214"/>
      <c r="AD13" s="281"/>
      <c r="AE13" s="282"/>
      <c r="AF13" s="281" t="s">
        <v>1119</v>
      </c>
      <c r="AG13" s="281"/>
      <c r="AH13" s="281"/>
      <c r="AI13" s="281"/>
      <c r="AJ13" s="23"/>
    </row>
    <row r="14" spans="1:40" ht="30" customHeight="1" x14ac:dyDescent="0.25">
      <c r="A14" s="462"/>
      <c r="B14" s="192" t="s">
        <v>52</v>
      </c>
      <c r="C14" s="359" t="s">
        <v>660</v>
      </c>
      <c r="D14" s="224" t="s">
        <v>270</v>
      </c>
      <c r="E14" s="210" t="s">
        <v>605</v>
      </c>
      <c r="F14" s="235">
        <v>42795</v>
      </c>
      <c r="G14" s="235">
        <v>44593</v>
      </c>
      <c r="H14" s="224" t="s">
        <v>668</v>
      </c>
      <c r="I14" s="253">
        <v>200000</v>
      </c>
      <c r="J14" s="224" t="s">
        <v>669</v>
      </c>
      <c r="K14" s="252" t="s">
        <v>664</v>
      </c>
      <c r="L14" s="254" t="s">
        <v>670</v>
      </c>
      <c r="M14" s="210"/>
      <c r="N14" s="190"/>
      <c r="O14" s="190"/>
      <c r="P14" s="190"/>
      <c r="Q14" s="190" t="s">
        <v>49</v>
      </c>
      <c r="R14" s="190"/>
      <c r="S14" s="70"/>
      <c r="T14" s="281" t="s">
        <v>737</v>
      </c>
      <c r="U14" s="281" t="s">
        <v>738</v>
      </c>
      <c r="V14" s="281" t="s">
        <v>739</v>
      </c>
      <c r="W14" s="192" t="s">
        <v>740</v>
      </c>
      <c r="X14" s="281" t="s">
        <v>741</v>
      </c>
      <c r="Y14" s="281"/>
      <c r="Z14" s="281"/>
      <c r="AA14" s="281"/>
      <c r="AB14" s="214"/>
      <c r="AC14" s="214"/>
      <c r="AD14" s="281"/>
      <c r="AE14" s="282"/>
      <c r="AF14" s="281"/>
      <c r="AG14" s="281"/>
      <c r="AH14" s="281"/>
      <c r="AI14" s="281"/>
      <c r="AJ14" s="23"/>
    </row>
    <row r="15" spans="1:40" ht="30" customHeight="1" x14ac:dyDescent="0.25">
      <c r="A15" s="462"/>
      <c r="B15" s="192" t="s">
        <v>53</v>
      </c>
      <c r="C15" s="360" t="s">
        <v>606</v>
      </c>
      <c r="D15" s="224" t="s">
        <v>273</v>
      </c>
      <c r="E15" s="210" t="s">
        <v>607</v>
      </c>
      <c r="F15" s="235">
        <v>42795</v>
      </c>
      <c r="G15" s="235">
        <v>44593</v>
      </c>
      <c r="H15" s="191" t="s">
        <v>671</v>
      </c>
      <c r="I15" s="301" t="s">
        <v>260</v>
      </c>
      <c r="J15" s="224" t="s">
        <v>726</v>
      </c>
      <c r="K15" s="254" t="s">
        <v>274</v>
      </c>
      <c r="L15" s="251"/>
      <c r="M15" s="210" t="s">
        <v>275</v>
      </c>
      <c r="N15" s="190"/>
      <c r="O15" s="190"/>
      <c r="P15" s="190" t="s">
        <v>49</v>
      </c>
      <c r="Q15" s="190"/>
      <c r="R15" s="190"/>
      <c r="S15" s="70"/>
      <c r="T15" s="281" t="s">
        <v>879</v>
      </c>
      <c r="U15" s="281"/>
      <c r="V15" s="281"/>
      <c r="W15" s="192" t="s">
        <v>880</v>
      </c>
      <c r="X15" s="281"/>
      <c r="Y15" s="281"/>
      <c r="Z15" s="281"/>
      <c r="AA15" s="281"/>
      <c r="AB15" s="214"/>
      <c r="AC15" s="214"/>
      <c r="AD15" s="281"/>
      <c r="AE15" s="282"/>
      <c r="AF15" s="281"/>
      <c r="AG15" s="281"/>
      <c r="AH15" s="281"/>
      <c r="AI15" s="281"/>
      <c r="AJ15" s="23"/>
    </row>
    <row r="16" spans="1:40" ht="30" customHeight="1" x14ac:dyDescent="0.25">
      <c r="A16" s="462"/>
      <c r="B16" s="192" t="s">
        <v>55</v>
      </c>
      <c r="C16" s="358" t="s">
        <v>276</v>
      </c>
      <c r="D16" s="213" t="s">
        <v>277</v>
      </c>
      <c r="E16" s="210" t="s">
        <v>608</v>
      </c>
      <c r="F16" s="235">
        <v>42795</v>
      </c>
      <c r="G16" s="235">
        <v>44593</v>
      </c>
      <c r="H16" s="213" t="s">
        <v>460</v>
      </c>
      <c r="I16" s="301" t="s">
        <v>260</v>
      </c>
      <c r="J16" s="224" t="s">
        <v>278</v>
      </c>
      <c r="K16" s="252" t="s">
        <v>664</v>
      </c>
      <c r="L16" s="251"/>
      <c r="M16" s="210"/>
      <c r="N16" s="190"/>
      <c r="O16" s="190" t="s">
        <v>49</v>
      </c>
      <c r="P16" s="190"/>
      <c r="Q16" s="190"/>
      <c r="R16" s="190"/>
      <c r="S16" s="70"/>
      <c r="T16" s="281" t="s">
        <v>742</v>
      </c>
      <c r="U16" s="281"/>
      <c r="V16" s="281" t="s">
        <v>743</v>
      </c>
      <c r="W16" s="192" t="s">
        <v>460</v>
      </c>
      <c r="X16" s="281"/>
      <c r="Y16" s="281"/>
      <c r="Z16" s="281"/>
      <c r="AA16" s="281"/>
      <c r="AB16" s="214"/>
      <c r="AC16" s="214"/>
      <c r="AD16" s="281"/>
      <c r="AE16" s="282"/>
      <c r="AF16" s="281"/>
      <c r="AG16" s="281"/>
      <c r="AH16" s="281"/>
      <c r="AI16" s="281"/>
      <c r="AJ16" s="23"/>
    </row>
    <row r="17" spans="1:36" ht="30" customHeight="1" x14ac:dyDescent="0.25">
      <c r="A17" s="462"/>
      <c r="B17" s="192" t="s">
        <v>56</v>
      </c>
      <c r="C17" s="361" t="s">
        <v>609</v>
      </c>
      <c r="D17" s="213" t="s">
        <v>281</v>
      </c>
      <c r="E17" s="210" t="s">
        <v>608</v>
      </c>
      <c r="F17" s="235">
        <v>42795</v>
      </c>
      <c r="G17" s="235">
        <v>44593</v>
      </c>
      <c r="H17" s="192" t="s">
        <v>399</v>
      </c>
      <c r="I17" s="253">
        <v>350000</v>
      </c>
      <c r="J17" s="213" t="s">
        <v>1127</v>
      </c>
      <c r="K17" s="252" t="s">
        <v>282</v>
      </c>
      <c r="L17" s="251"/>
      <c r="M17" s="252" t="s">
        <v>672</v>
      </c>
      <c r="N17" s="190"/>
      <c r="O17" s="190"/>
      <c r="P17" s="190"/>
      <c r="Q17" s="190" t="s">
        <v>49</v>
      </c>
      <c r="R17" s="190"/>
      <c r="S17" s="70"/>
      <c r="T17" s="281" t="s">
        <v>847</v>
      </c>
      <c r="U17" s="281" t="s">
        <v>744</v>
      </c>
      <c r="V17" s="281"/>
      <c r="W17" s="192" t="s">
        <v>745</v>
      </c>
      <c r="X17" s="281" t="s">
        <v>746</v>
      </c>
      <c r="Y17" s="281"/>
      <c r="Z17" s="281"/>
      <c r="AA17" s="281"/>
      <c r="AB17" s="214"/>
      <c r="AC17" s="214"/>
      <c r="AD17" s="281"/>
      <c r="AE17" s="282"/>
      <c r="AF17" s="281"/>
      <c r="AG17" s="281"/>
      <c r="AH17" s="281"/>
      <c r="AI17" s="281"/>
      <c r="AJ17" s="23"/>
    </row>
    <row r="18" spans="1:36" ht="30" customHeight="1" x14ac:dyDescent="0.25">
      <c r="A18" s="462"/>
      <c r="B18" s="192" t="s">
        <v>57</v>
      </c>
      <c r="C18" s="359" t="s">
        <v>610</v>
      </c>
      <c r="D18" s="224" t="s">
        <v>284</v>
      </c>
      <c r="E18" s="210" t="s">
        <v>611</v>
      </c>
      <c r="F18" s="235">
        <v>42795</v>
      </c>
      <c r="G18" s="235">
        <v>44593</v>
      </c>
      <c r="H18" s="224" t="s">
        <v>403</v>
      </c>
      <c r="I18" s="301" t="s">
        <v>260</v>
      </c>
      <c r="J18" s="213" t="s">
        <v>719</v>
      </c>
      <c r="K18" s="252" t="s">
        <v>285</v>
      </c>
      <c r="L18" s="251"/>
      <c r="M18" s="210" t="s">
        <v>674</v>
      </c>
      <c r="N18" s="190"/>
      <c r="O18" s="190"/>
      <c r="P18" s="190"/>
      <c r="Q18" s="190" t="s">
        <v>49</v>
      </c>
      <c r="R18" s="190"/>
      <c r="S18" s="70"/>
      <c r="T18" s="281" t="s">
        <v>747</v>
      </c>
      <c r="U18" s="283" t="s">
        <v>748</v>
      </c>
      <c r="V18" s="281"/>
      <c r="W18" s="192" t="s">
        <v>749</v>
      </c>
      <c r="X18" s="284" t="s">
        <v>750</v>
      </c>
      <c r="Y18" s="281"/>
      <c r="Z18" s="281"/>
      <c r="AA18" s="281"/>
      <c r="AB18" s="214"/>
      <c r="AC18" s="214"/>
      <c r="AD18" s="281"/>
      <c r="AE18" s="282"/>
      <c r="AF18" s="281"/>
      <c r="AG18" s="281"/>
      <c r="AH18" s="281"/>
      <c r="AI18" s="281"/>
      <c r="AJ18" s="23"/>
    </row>
    <row r="19" spans="1:36" ht="30" customHeight="1" x14ac:dyDescent="0.25">
      <c r="A19" s="462"/>
      <c r="B19" s="192" t="s">
        <v>58</v>
      </c>
      <c r="C19" s="358" t="s">
        <v>286</v>
      </c>
      <c r="D19" s="213" t="s">
        <v>284</v>
      </c>
      <c r="E19" s="210" t="s">
        <v>612</v>
      </c>
      <c r="F19" s="235">
        <v>42795</v>
      </c>
      <c r="G19" s="235">
        <v>44593</v>
      </c>
      <c r="H19" s="224" t="s">
        <v>675</v>
      </c>
      <c r="I19" s="253">
        <v>200000</v>
      </c>
      <c r="J19" s="224" t="s">
        <v>676</v>
      </c>
      <c r="K19" s="251" t="s">
        <v>285</v>
      </c>
      <c r="L19" s="251"/>
      <c r="M19" s="210"/>
      <c r="N19" s="190"/>
      <c r="O19" s="190"/>
      <c r="P19" s="190"/>
      <c r="Q19" s="190" t="s">
        <v>49</v>
      </c>
      <c r="R19" s="190"/>
      <c r="S19" s="70"/>
      <c r="T19" s="281" t="s">
        <v>881</v>
      </c>
      <c r="U19" s="281" t="s">
        <v>751</v>
      </c>
      <c r="V19" s="281"/>
      <c r="W19" s="192" t="s">
        <v>411</v>
      </c>
      <c r="X19" s="281"/>
      <c r="Y19" s="281"/>
      <c r="Z19" s="281"/>
      <c r="AA19" s="281"/>
      <c r="AB19" s="214"/>
      <c r="AC19" s="214"/>
      <c r="AD19" s="281"/>
      <c r="AE19" s="282"/>
      <c r="AF19" s="281"/>
      <c r="AG19" s="281"/>
      <c r="AH19" s="281"/>
      <c r="AI19" s="281"/>
      <c r="AJ19" s="23"/>
    </row>
    <row r="20" spans="1:36" ht="30" customHeight="1" x14ac:dyDescent="0.25">
      <c r="A20" s="462"/>
      <c r="B20" s="192" t="s">
        <v>59</v>
      </c>
      <c r="C20" s="359" t="s">
        <v>613</v>
      </c>
      <c r="D20" s="213" t="s">
        <v>289</v>
      </c>
      <c r="E20" s="210" t="s">
        <v>614</v>
      </c>
      <c r="F20" s="235">
        <v>42795</v>
      </c>
      <c r="G20" s="235">
        <v>44593</v>
      </c>
      <c r="H20" s="224" t="s">
        <v>407</v>
      </c>
      <c r="I20" s="301" t="s">
        <v>260</v>
      </c>
      <c r="J20" s="224" t="s">
        <v>290</v>
      </c>
      <c r="K20" s="252" t="s">
        <v>677</v>
      </c>
      <c r="L20" s="251"/>
      <c r="M20" s="252" t="s">
        <v>292</v>
      </c>
      <c r="N20" s="190"/>
      <c r="O20" s="190"/>
      <c r="P20" s="190"/>
      <c r="Q20" s="190" t="s">
        <v>49</v>
      </c>
      <c r="R20" s="190"/>
      <c r="S20" s="70"/>
      <c r="T20" s="281" t="s">
        <v>752</v>
      </c>
      <c r="U20" s="281" t="s">
        <v>753</v>
      </c>
      <c r="V20" s="281" t="s">
        <v>754</v>
      </c>
      <c r="W20" s="283" t="s">
        <v>755</v>
      </c>
      <c r="X20" s="281" t="s">
        <v>756</v>
      </c>
      <c r="Y20" s="281"/>
      <c r="Z20" s="281"/>
      <c r="AA20" s="281"/>
      <c r="AB20" s="214"/>
      <c r="AC20" s="214"/>
      <c r="AD20" s="281"/>
      <c r="AE20" s="282"/>
      <c r="AF20" s="281"/>
      <c r="AG20" s="281"/>
      <c r="AH20" s="281"/>
      <c r="AI20" s="281"/>
      <c r="AJ20" s="23"/>
    </row>
    <row r="21" spans="1:36" ht="30" customHeight="1" x14ac:dyDescent="0.25">
      <c r="A21" s="462"/>
      <c r="B21" s="192" t="s">
        <v>60</v>
      </c>
      <c r="C21" s="362" t="s">
        <v>615</v>
      </c>
      <c r="D21" s="227"/>
      <c r="E21" s="210"/>
      <c r="F21" s="236"/>
      <c r="G21" s="236"/>
      <c r="H21" s="227"/>
      <c r="I21" s="302"/>
      <c r="J21" s="255"/>
      <c r="K21" s="256"/>
      <c r="L21" s="251"/>
      <c r="M21" s="210"/>
      <c r="N21" s="190"/>
      <c r="O21" s="190"/>
      <c r="P21" s="190"/>
      <c r="Q21" s="190"/>
      <c r="R21" s="190"/>
      <c r="S21" s="70"/>
      <c r="T21" s="281"/>
      <c r="U21" s="281"/>
      <c r="V21" s="281"/>
      <c r="W21" s="192"/>
      <c r="X21" s="281"/>
      <c r="Y21" s="281"/>
      <c r="Z21" s="281"/>
      <c r="AA21" s="281"/>
      <c r="AB21" s="214"/>
      <c r="AC21" s="214"/>
      <c r="AD21" s="281"/>
      <c r="AE21" s="282"/>
      <c r="AF21" s="281"/>
      <c r="AG21" s="281"/>
      <c r="AH21" s="281"/>
      <c r="AI21" s="281"/>
      <c r="AJ21" s="23"/>
    </row>
    <row r="22" spans="1:36" ht="30" customHeight="1" x14ac:dyDescent="0.25">
      <c r="A22" s="462"/>
      <c r="B22" s="192" t="s">
        <v>61</v>
      </c>
      <c r="C22" s="363" t="s">
        <v>297</v>
      </c>
      <c r="D22" s="228" t="s">
        <v>298</v>
      </c>
      <c r="E22" s="210" t="s">
        <v>616</v>
      </c>
      <c r="F22" s="237">
        <v>42795</v>
      </c>
      <c r="G22" s="237">
        <v>44593</v>
      </c>
      <c r="H22" s="257" t="s">
        <v>408</v>
      </c>
      <c r="I22" s="253" t="s">
        <v>718</v>
      </c>
      <c r="J22" s="228" t="s">
        <v>720</v>
      </c>
      <c r="K22" s="252" t="s">
        <v>291</v>
      </c>
      <c r="L22" s="251"/>
      <c r="M22" s="210"/>
      <c r="N22" s="190"/>
      <c r="O22" s="190"/>
      <c r="P22" s="190"/>
      <c r="Q22" s="190" t="s">
        <v>49</v>
      </c>
      <c r="R22" s="190"/>
      <c r="S22" s="70"/>
      <c r="T22" s="281" t="s">
        <v>757</v>
      </c>
      <c r="U22" s="281" t="s">
        <v>758</v>
      </c>
      <c r="V22" s="281"/>
      <c r="W22" s="192" t="s">
        <v>759</v>
      </c>
      <c r="X22" s="281" t="s">
        <v>760</v>
      </c>
      <c r="Y22" s="281"/>
      <c r="Z22" s="281"/>
      <c r="AA22" s="281"/>
      <c r="AB22" s="214"/>
      <c r="AC22" s="214"/>
      <c r="AD22" s="281"/>
      <c r="AE22" s="282"/>
      <c r="AF22" s="281"/>
      <c r="AG22" s="281"/>
      <c r="AH22" s="281"/>
      <c r="AI22" s="281"/>
      <c r="AJ22" s="23"/>
    </row>
    <row r="23" spans="1:36" ht="30" customHeight="1" x14ac:dyDescent="0.25">
      <c r="A23" s="462"/>
      <c r="B23" s="192" t="s">
        <v>62</v>
      </c>
      <c r="C23" s="359" t="s">
        <v>300</v>
      </c>
      <c r="D23" s="224" t="s">
        <v>301</v>
      </c>
      <c r="E23" s="210" t="s">
        <v>608</v>
      </c>
      <c r="F23" s="238">
        <v>42795</v>
      </c>
      <c r="G23" s="238">
        <v>43160</v>
      </c>
      <c r="H23" s="224" t="s">
        <v>426</v>
      </c>
      <c r="I23" s="304" t="s">
        <v>295</v>
      </c>
      <c r="J23" s="224" t="s">
        <v>278</v>
      </c>
      <c r="K23" s="252" t="s">
        <v>291</v>
      </c>
      <c r="L23" s="251"/>
      <c r="M23" s="210"/>
      <c r="N23" s="190"/>
      <c r="O23" s="190" t="s">
        <v>49</v>
      </c>
      <c r="P23" s="190"/>
      <c r="Q23" s="190"/>
      <c r="R23" s="190"/>
      <c r="S23" s="70"/>
      <c r="T23" s="281" t="s">
        <v>761</v>
      </c>
      <c r="U23" s="281"/>
      <c r="V23" s="281"/>
      <c r="W23" s="192"/>
      <c r="X23" s="281" t="s">
        <v>762</v>
      </c>
      <c r="Y23" s="223"/>
      <c r="Z23" s="281"/>
      <c r="AA23" s="281"/>
      <c r="AB23" s="214">
        <v>43466</v>
      </c>
      <c r="AC23" s="214">
        <v>44166</v>
      </c>
      <c r="AD23" s="281"/>
      <c r="AE23" s="282"/>
      <c r="AF23" s="281"/>
      <c r="AG23" s="281"/>
      <c r="AH23" s="281"/>
      <c r="AI23" s="281"/>
      <c r="AJ23" s="23"/>
    </row>
    <row r="24" spans="1:36" ht="30" customHeight="1" x14ac:dyDescent="0.25">
      <c r="A24" s="462"/>
      <c r="B24" s="192" t="s">
        <v>63</v>
      </c>
      <c r="C24" s="360" t="s">
        <v>617</v>
      </c>
      <c r="D24" s="229" t="s">
        <v>267</v>
      </c>
      <c r="E24" s="210" t="s">
        <v>618</v>
      </c>
      <c r="F24" s="238">
        <v>43040</v>
      </c>
      <c r="G24" s="238">
        <v>43435</v>
      </c>
      <c r="H24" s="229" t="s">
        <v>678</v>
      </c>
      <c r="I24" s="305" t="s">
        <v>295</v>
      </c>
      <c r="J24" s="229" t="s">
        <v>304</v>
      </c>
      <c r="K24" s="210" t="s">
        <v>679</v>
      </c>
      <c r="L24" s="251"/>
      <c r="M24" s="210"/>
      <c r="N24" s="190"/>
      <c r="O24" s="190" t="s">
        <v>49</v>
      </c>
      <c r="P24" s="190"/>
      <c r="Q24" s="190"/>
      <c r="R24" s="190"/>
      <c r="S24" s="70"/>
      <c r="T24" s="281" t="s">
        <v>763</v>
      </c>
      <c r="U24" s="281"/>
      <c r="V24" s="281"/>
      <c r="W24" s="192" t="s">
        <v>678</v>
      </c>
      <c r="X24" s="281"/>
      <c r="Y24" s="281"/>
      <c r="Z24" s="281"/>
      <c r="AA24" s="281"/>
      <c r="AB24" s="214"/>
      <c r="AC24" s="214"/>
      <c r="AD24" s="281"/>
      <c r="AE24" s="282"/>
      <c r="AF24" s="281"/>
      <c r="AG24" s="281"/>
      <c r="AH24" s="281"/>
      <c r="AI24" s="281"/>
      <c r="AJ24" s="23"/>
    </row>
    <row r="25" spans="1:36" ht="30" customHeight="1" x14ac:dyDescent="0.25">
      <c r="A25" s="462"/>
      <c r="B25" s="192" t="s">
        <v>64</v>
      </c>
      <c r="C25" s="364" t="s">
        <v>305</v>
      </c>
      <c r="D25" s="231" t="s">
        <v>619</v>
      </c>
      <c r="E25" s="210" t="s">
        <v>620</v>
      </c>
      <c r="F25" s="239">
        <v>42675</v>
      </c>
      <c r="G25" s="240">
        <v>43374</v>
      </c>
      <c r="H25" s="261" t="s">
        <v>678</v>
      </c>
      <c r="I25" s="253">
        <v>1400000</v>
      </c>
      <c r="J25" s="231" t="s">
        <v>723</v>
      </c>
      <c r="K25" s="210" t="s">
        <v>308</v>
      </c>
      <c r="L25" s="251"/>
      <c r="M25" s="210"/>
      <c r="N25" s="190"/>
      <c r="O25" s="190" t="s">
        <v>49</v>
      </c>
      <c r="P25" s="190"/>
      <c r="Q25" s="190"/>
      <c r="R25" s="190"/>
      <c r="S25" s="70"/>
      <c r="T25" s="281" t="s">
        <v>764</v>
      </c>
      <c r="U25" s="281"/>
      <c r="V25" s="281"/>
      <c r="W25" s="192" t="s">
        <v>678</v>
      </c>
      <c r="X25" s="281"/>
      <c r="Y25" s="281"/>
      <c r="Z25" s="281"/>
      <c r="AA25" s="281"/>
      <c r="AB25" s="214"/>
      <c r="AC25" s="214"/>
      <c r="AD25" s="281"/>
      <c r="AE25" s="282"/>
      <c r="AF25" s="281"/>
      <c r="AG25" s="281"/>
      <c r="AH25" s="281"/>
      <c r="AI25" s="281"/>
      <c r="AJ25" s="23"/>
    </row>
    <row r="26" spans="1:36" ht="30" customHeight="1" x14ac:dyDescent="0.25">
      <c r="A26" s="462"/>
      <c r="B26" s="192" t="s">
        <v>257</v>
      </c>
      <c r="C26" s="365" t="s">
        <v>621</v>
      </c>
      <c r="D26" s="210" t="s">
        <v>270</v>
      </c>
      <c r="E26" s="210" t="s">
        <v>622</v>
      </c>
      <c r="F26" s="241">
        <v>42795</v>
      </c>
      <c r="G26" s="333">
        <v>44593</v>
      </c>
      <c r="H26" s="243" t="s">
        <v>680</v>
      </c>
      <c r="I26" s="253">
        <v>900000</v>
      </c>
      <c r="J26" s="210" t="s">
        <v>681</v>
      </c>
      <c r="K26" s="210" t="s">
        <v>310</v>
      </c>
      <c r="L26" s="264"/>
      <c r="M26" s="264"/>
      <c r="N26" s="190"/>
      <c r="O26" s="190" t="s">
        <v>49</v>
      </c>
      <c r="P26" s="190"/>
      <c r="Q26" s="190"/>
      <c r="R26" s="190"/>
      <c r="S26" s="70" t="s">
        <v>5</v>
      </c>
      <c r="T26" s="281" t="s">
        <v>761</v>
      </c>
      <c r="U26" s="281"/>
      <c r="V26" s="281"/>
      <c r="W26" s="192"/>
      <c r="X26" s="285" t="s">
        <v>765</v>
      </c>
      <c r="Y26" s="281"/>
      <c r="Z26" s="281"/>
      <c r="AA26" s="281"/>
      <c r="AB26" s="214"/>
      <c r="AC26" s="214"/>
      <c r="AD26" s="281"/>
      <c r="AE26" s="282"/>
      <c r="AF26" s="281"/>
      <c r="AG26" s="281"/>
      <c r="AH26" s="281"/>
      <c r="AI26" s="281"/>
      <c r="AJ26" s="23"/>
    </row>
    <row r="27" spans="1:36" ht="30" customHeight="1" x14ac:dyDescent="0.25">
      <c r="A27" s="463"/>
      <c r="B27" s="192" t="s">
        <v>441</v>
      </c>
      <c r="C27" s="379" t="s">
        <v>442</v>
      </c>
      <c r="D27" s="210" t="s">
        <v>443</v>
      </c>
      <c r="E27" s="210" t="s">
        <v>444</v>
      </c>
      <c r="F27" s="242">
        <v>43101</v>
      </c>
      <c r="G27" s="237">
        <v>44593</v>
      </c>
      <c r="H27" s="210" t="s">
        <v>445</v>
      </c>
      <c r="I27" s="306" t="s">
        <v>260</v>
      </c>
      <c r="J27" s="205" t="s">
        <v>721</v>
      </c>
      <c r="K27" s="205" t="s">
        <v>682</v>
      </c>
      <c r="L27" s="264"/>
      <c r="M27" s="264"/>
      <c r="N27" s="190"/>
      <c r="O27" s="190" t="s">
        <v>49</v>
      </c>
      <c r="P27" s="190"/>
      <c r="Q27" s="190"/>
      <c r="R27" s="190"/>
      <c r="S27" s="70"/>
      <c r="T27" s="281" t="s">
        <v>761</v>
      </c>
      <c r="U27" s="281"/>
      <c r="V27" s="281"/>
      <c r="W27" s="192"/>
      <c r="X27" s="281"/>
      <c r="Y27" s="233" t="s">
        <v>766</v>
      </c>
      <c r="Z27" s="281"/>
      <c r="AA27" s="281"/>
      <c r="AB27" s="214"/>
      <c r="AC27" s="214"/>
      <c r="AD27" s="281"/>
      <c r="AE27" s="282"/>
      <c r="AF27" s="205"/>
      <c r="AG27" s="281"/>
      <c r="AH27" s="281"/>
      <c r="AI27" s="281"/>
      <c r="AJ27" s="23"/>
    </row>
    <row r="28" spans="1:36" ht="30" customHeight="1" x14ac:dyDescent="0.25">
      <c r="A28" s="388" t="s">
        <v>439</v>
      </c>
      <c r="B28" s="192" t="s">
        <v>66</v>
      </c>
      <c r="C28" s="360" t="s">
        <v>311</v>
      </c>
      <c r="D28" s="229" t="s">
        <v>312</v>
      </c>
      <c r="E28" s="210" t="s">
        <v>623</v>
      </c>
      <c r="F28" s="214">
        <v>42795</v>
      </c>
      <c r="G28" s="214">
        <v>44593</v>
      </c>
      <c r="H28" s="224" t="s">
        <v>403</v>
      </c>
      <c r="I28" s="253">
        <v>100000</v>
      </c>
      <c r="J28" s="224" t="s">
        <v>1067</v>
      </c>
      <c r="K28" s="252" t="s">
        <v>684</v>
      </c>
      <c r="L28" s="251"/>
      <c r="M28" s="210"/>
      <c r="N28" s="190"/>
      <c r="O28" s="190"/>
      <c r="P28" s="190"/>
      <c r="Q28" s="190" t="s">
        <v>49</v>
      </c>
      <c r="R28" s="190"/>
      <c r="S28" s="70"/>
      <c r="T28" s="281" t="s">
        <v>882</v>
      </c>
      <c r="U28" s="281"/>
      <c r="V28" s="281"/>
      <c r="W28" s="192"/>
      <c r="X28" s="281"/>
      <c r="Y28" s="281"/>
      <c r="Z28" s="281"/>
      <c r="AA28" s="281"/>
      <c r="AB28" s="214"/>
      <c r="AC28" s="214"/>
      <c r="AD28" s="281"/>
      <c r="AE28" s="282"/>
      <c r="AF28" s="281"/>
      <c r="AG28" s="281"/>
      <c r="AH28" s="281"/>
      <c r="AI28" s="281"/>
      <c r="AJ28" s="23"/>
    </row>
    <row r="29" spans="1:36" ht="30" customHeight="1" x14ac:dyDescent="0.25">
      <c r="A29" s="389"/>
      <c r="B29" s="192" t="s">
        <v>67</v>
      </c>
      <c r="C29" s="360" t="s">
        <v>313</v>
      </c>
      <c r="D29" s="229" t="s">
        <v>314</v>
      </c>
      <c r="E29" s="210" t="s">
        <v>624</v>
      </c>
      <c r="F29" s="214">
        <v>42795</v>
      </c>
      <c r="G29" s="214">
        <v>44594</v>
      </c>
      <c r="H29" s="224" t="s">
        <v>407</v>
      </c>
      <c r="I29" s="301" t="s">
        <v>260</v>
      </c>
      <c r="J29" s="224" t="s">
        <v>685</v>
      </c>
      <c r="K29" s="210" t="s">
        <v>291</v>
      </c>
      <c r="L29" s="210"/>
      <c r="M29" s="210"/>
      <c r="N29" s="190"/>
      <c r="O29" s="190"/>
      <c r="P29" s="190" t="s">
        <v>49</v>
      </c>
      <c r="Q29" s="190"/>
      <c r="R29" s="190"/>
      <c r="S29" s="70"/>
      <c r="T29" s="281" t="s">
        <v>767</v>
      </c>
      <c r="U29" s="281"/>
      <c r="V29" s="281" t="s">
        <v>768</v>
      </c>
      <c r="W29" s="283" t="s">
        <v>407</v>
      </c>
      <c r="X29" s="281" t="s">
        <v>769</v>
      </c>
      <c r="Y29" s="281"/>
      <c r="Z29" s="281"/>
      <c r="AA29" s="281"/>
      <c r="AB29" s="214"/>
      <c r="AC29" s="214"/>
      <c r="AD29" s="281"/>
      <c r="AE29" s="282"/>
      <c r="AF29" s="281"/>
      <c r="AG29" s="281"/>
      <c r="AH29" s="281"/>
      <c r="AI29" s="281"/>
      <c r="AJ29" s="23"/>
    </row>
    <row r="30" spans="1:36" ht="30" customHeight="1" x14ac:dyDescent="0.25">
      <c r="A30" s="389"/>
      <c r="B30" s="192" t="s">
        <v>68</v>
      </c>
      <c r="C30" s="360" t="s">
        <v>315</v>
      </c>
      <c r="D30" s="229" t="s">
        <v>316</v>
      </c>
      <c r="E30" s="210" t="s">
        <v>625</v>
      </c>
      <c r="F30" s="214">
        <v>42795</v>
      </c>
      <c r="G30" s="214">
        <v>44594</v>
      </c>
      <c r="H30" s="224" t="s">
        <v>429</v>
      </c>
      <c r="I30" s="253">
        <v>750000</v>
      </c>
      <c r="J30" s="224" t="s">
        <v>686</v>
      </c>
      <c r="K30" s="251" t="s">
        <v>317</v>
      </c>
      <c r="L30" s="251"/>
      <c r="M30" s="210"/>
      <c r="N30" s="190"/>
      <c r="O30" s="190"/>
      <c r="P30" s="190"/>
      <c r="Q30" s="190" t="s">
        <v>49</v>
      </c>
      <c r="R30" s="190"/>
      <c r="S30" s="70"/>
      <c r="T30" s="279" t="s">
        <v>770</v>
      </c>
      <c r="U30" s="279" t="s">
        <v>771</v>
      </c>
      <c r="V30" s="279"/>
      <c r="W30" s="281" t="s">
        <v>772</v>
      </c>
      <c r="X30" s="279" t="s">
        <v>773</v>
      </c>
      <c r="Y30" s="279"/>
      <c r="Z30" s="279"/>
      <c r="AA30" s="279"/>
      <c r="AB30" s="214"/>
      <c r="AC30" s="214"/>
      <c r="AD30" s="279"/>
      <c r="AE30" s="280"/>
      <c r="AF30" s="279"/>
      <c r="AG30" s="279"/>
      <c r="AH30" s="279"/>
      <c r="AI30" s="279"/>
      <c r="AJ30" s="23"/>
    </row>
    <row r="31" spans="1:36" ht="30" customHeight="1" x14ac:dyDescent="0.25">
      <c r="A31" s="389"/>
      <c r="B31" s="192" t="s">
        <v>69</v>
      </c>
      <c r="C31" s="360" t="s">
        <v>626</v>
      </c>
      <c r="D31" s="229" t="s">
        <v>627</v>
      </c>
      <c r="E31" s="210" t="s">
        <v>628</v>
      </c>
      <c r="F31" s="214">
        <v>42795</v>
      </c>
      <c r="G31" s="214">
        <v>43161</v>
      </c>
      <c r="H31" s="224" t="s">
        <v>411</v>
      </c>
      <c r="I31" s="253">
        <v>5000</v>
      </c>
      <c r="J31" s="224" t="s">
        <v>687</v>
      </c>
      <c r="K31" s="252" t="s">
        <v>308</v>
      </c>
      <c r="L31" s="251"/>
      <c r="M31" s="210"/>
      <c r="N31" s="190"/>
      <c r="O31" s="190" t="s">
        <v>49</v>
      </c>
      <c r="P31" s="190"/>
      <c r="Q31" s="190"/>
      <c r="R31" s="190"/>
      <c r="S31" s="70"/>
      <c r="T31" s="279" t="s">
        <v>761</v>
      </c>
      <c r="U31" s="279"/>
      <c r="V31" s="279"/>
      <c r="W31" s="279"/>
      <c r="X31" s="279" t="s">
        <v>774</v>
      </c>
      <c r="Y31" s="225" t="s">
        <v>775</v>
      </c>
      <c r="Z31" s="206" t="s">
        <v>776</v>
      </c>
      <c r="AA31" s="206" t="s">
        <v>777</v>
      </c>
      <c r="AB31" s="214">
        <v>43525</v>
      </c>
      <c r="AC31" s="214">
        <v>43800</v>
      </c>
      <c r="AD31" s="206" t="s">
        <v>411</v>
      </c>
      <c r="AE31" s="286"/>
      <c r="AF31" s="189" t="s">
        <v>778</v>
      </c>
      <c r="AG31" s="279"/>
      <c r="AH31" s="279"/>
      <c r="AI31" s="279"/>
      <c r="AJ31" s="23"/>
    </row>
    <row r="32" spans="1:36" ht="30" customHeight="1" x14ac:dyDescent="0.25">
      <c r="A32" s="389"/>
      <c r="B32" s="192" t="s">
        <v>70</v>
      </c>
      <c r="C32" s="360" t="s">
        <v>629</v>
      </c>
      <c r="D32" s="229" t="s">
        <v>320</v>
      </c>
      <c r="E32" s="210" t="s">
        <v>630</v>
      </c>
      <c r="F32" s="214">
        <v>42795</v>
      </c>
      <c r="G32" s="214">
        <v>44594</v>
      </c>
      <c r="H32" s="224" t="s">
        <v>688</v>
      </c>
      <c r="I32" s="253">
        <v>100000</v>
      </c>
      <c r="J32" s="224" t="s">
        <v>1128</v>
      </c>
      <c r="K32" s="252" t="s">
        <v>321</v>
      </c>
      <c r="L32" s="251"/>
      <c r="M32" s="210"/>
      <c r="N32" s="190"/>
      <c r="O32" s="190"/>
      <c r="P32" s="190"/>
      <c r="Q32" s="190"/>
      <c r="R32" s="190" t="s">
        <v>49</v>
      </c>
      <c r="S32" s="70"/>
      <c r="T32" s="279" t="s">
        <v>779</v>
      </c>
      <c r="U32" s="279" t="s">
        <v>780</v>
      </c>
      <c r="V32" s="279"/>
      <c r="W32" s="191" t="s">
        <v>781</v>
      </c>
      <c r="X32" s="279" t="s">
        <v>782</v>
      </c>
      <c r="Y32" s="279"/>
      <c r="Z32" s="279"/>
      <c r="AA32" s="279"/>
      <c r="AB32" s="214"/>
      <c r="AC32" s="214"/>
      <c r="AD32" s="279"/>
      <c r="AE32" s="280"/>
      <c r="AF32" s="279"/>
      <c r="AG32" s="279"/>
      <c r="AH32" s="279"/>
      <c r="AI32" s="279"/>
      <c r="AJ32" s="23"/>
    </row>
    <row r="33" spans="1:36" ht="30" customHeight="1" x14ac:dyDescent="0.25">
      <c r="A33" s="389"/>
      <c r="B33" s="192" t="s">
        <v>71</v>
      </c>
      <c r="C33" s="360" t="s">
        <v>631</v>
      </c>
      <c r="D33" s="229" t="s">
        <v>322</v>
      </c>
      <c r="E33" s="210" t="s">
        <v>632</v>
      </c>
      <c r="F33" s="214">
        <v>42795</v>
      </c>
      <c r="G33" s="214">
        <v>44594</v>
      </c>
      <c r="H33" s="191" t="s">
        <v>400</v>
      </c>
      <c r="I33" s="253">
        <v>300000</v>
      </c>
      <c r="J33" s="224" t="s">
        <v>1068</v>
      </c>
      <c r="K33" s="252" t="s">
        <v>689</v>
      </c>
      <c r="L33" s="251"/>
      <c r="M33" s="210"/>
      <c r="N33" s="190"/>
      <c r="O33" s="190"/>
      <c r="P33" s="190"/>
      <c r="Q33" s="190" t="s">
        <v>49</v>
      </c>
      <c r="R33" s="190"/>
      <c r="S33" s="70"/>
      <c r="T33" s="279" t="s">
        <v>783</v>
      </c>
      <c r="U33" s="279"/>
      <c r="V33" s="279"/>
      <c r="W33" s="191"/>
      <c r="X33" s="279" t="s">
        <v>784</v>
      </c>
      <c r="Y33" s="279"/>
      <c r="Z33" s="279"/>
      <c r="AA33" s="279"/>
      <c r="AB33" s="214"/>
      <c r="AC33" s="214"/>
      <c r="AD33" s="279"/>
      <c r="AE33" s="280"/>
      <c r="AF33" s="279"/>
      <c r="AG33" s="279"/>
      <c r="AH33" s="279"/>
      <c r="AI33" s="279"/>
      <c r="AJ33" s="23"/>
    </row>
    <row r="34" spans="1:36" ht="30" customHeight="1" x14ac:dyDescent="0.25">
      <c r="A34" s="389"/>
      <c r="B34" s="192" t="s">
        <v>72</v>
      </c>
      <c r="C34" s="360" t="s">
        <v>1072</v>
      </c>
      <c r="D34" s="229" t="s">
        <v>322</v>
      </c>
      <c r="E34" s="210" t="s">
        <v>633</v>
      </c>
      <c r="F34" s="214">
        <v>42795</v>
      </c>
      <c r="G34" s="214">
        <v>44594</v>
      </c>
      <c r="H34" s="191" t="s">
        <v>400</v>
      </c>
      <c r="I34" s="253">
        <v>300000</v>
      </c>
      <c r="J34" s="224" t="s">
        <v>729</v>
      </c>
      <c r="K34" s="251" t="s">
        <v>689</v>
      </c>
      <c r="L34" s="251"/>
      <c r="M34" s="210"/>
      <c r="N34" s="190"/>
      <c r="O34" s="190"/>
      <c r="P34" s="190" t="s">
        <v>49</v>
      </c>
      <c r="Q34" s="190"/>
      <c r="R34" s="190"/>
      <c r="S34" s="70"/>
      <c r="T34" s="279" t="s">
        <v>883</v>
      </c>
      <c r="U34" s="279" t="s">
        <v>785</v>
      </c>
      <c r="V34" s="279"/>
      <c r="W34" s="191" t="s">
        <v>411</v>
      </c>
      <c r="X34" s="279"/>
      <c r="Y34" s="279"/>
      <c r="Z34" s="279"/>
      <c r="AA34" s="279"/>
      <c r="AB34" s="214"/>
      <c r="AC34" s="214"/>
      <c r="AD34" s="279"/>
      <c r="AE34" s="280"/>
      <c r="AF34" s="279"/>
      <c r="AG34" s="279"/>
      <c r="AH34" s="279"/>
      <c r="AI34" s="279"/>
      <c r="AJ34" s="23"/>
    </row>
    <row r="35" spans="1:36" ht="30" customHeight="1" x14ac:dyDescent="0.25">
      <c r="A35" s="389"/>
      <c r="B35" s="192" t="s">
        <v>73</v>
      </c>
      <c r="C35" s="367" t="s">
        <v>325</v>
      </c>
      <c r="D35" s="243" t="s">
        <v>326</v>
      </c>
      <c r="E35" s="210" t="s">
        <v>634</v>
      </c>
      <c r="F35" s="214">
        <v>42795</v>
      </c>
      <c r="G35" s="214">
        <v>44594</v>
      </c>
      <c r="H35" s="191" t="s">
        <v>690</v>
      </c>
      <c r="I35" s="303" t="s">
        <v>260</v>
      </c>
      <c r="J35" s="228" t="s">
        <v>691</v>
      </c>
      <c r="K35" s="265" t="s">
        <v>692</v>
      </c>
      <c r="L35" s="251"/>
      <c r="M35" s="210"/>
      <c r="N35" s="190"/>
      <c r="O35" s="190" t="s">
        <v>54</v>
      </c>
      <c r="P35" s="190"/>
      <c r="Q35" s="190"/>
      <c r="R35" s="190"/>
      <c r="S35" s="70"/>
      <c r="T35" s="279" t="s">
        <v>786</v>
      </c>
      <c r="U35" s="279"/>
      <c r="V35" s="279"/>
      <c r="W35" s="191" t="s">
        <v>460</v>
      </c>
      <c r="X35" s="279" t="s">
        <v>787</v>
      </c>
      <c r="Y35" s="279"/>
      <c r="Z35" s="279"/>
      <c r="AA35" s="279"/>
      <c r="AB35" s="214"/>
      <c r="AC35" s="214"/>
      <c r="AD35" s="279"/>
      <c r="AE35" s="280"/>
      <c r="AF35" s="279"/>
      <c r="AG35" s="279"/>
      <c r="AH35" s="279"/>
      <c r="AI35" s="279"/>
      <c r="AJ35" s="23"/>
    </row>
    <row r="36" spans="1:36" ht="30" customHeight="1" x14ac:dyDescent="0.25">
      <c r="A36" s="389"/>
      <c r="B36" s="192" t="s">
        <v>74</v>
      </c>
      <c r="C36" s="367" t="s">
        <v>328</v>
      </c>
      <c r="D36" s="210" t="s">
        <v>329</v>
      </c>
      <c r="E36" s="210" t="s">
        <v>635</v>
      </c>
      <c r="F36" s="214">
        <v>42795</v>
      </c>
      <c r="G36" s="214">
        <v>44594</v>
      </c>
      <c r="H36" s="191" t="s">
        <v>693</v>
      </c>
      <c r="I36" s="253">
        <v>2000000</v>
      </c>
      <c r="J36" s="210" t="s">
        <v>694</v>
      </c>
      <c r="K36" s="251" t="s">
        <v>695</v>
      </c>
      <c r="L36" s="251"/>
      <c r="M36" s="210"/>
      <c r="N36" s="190"/>
      <c r="O36" s="190"/>
      <c r="P36" s="190"/>
      <c r="Q36" s="190" t="s">
        <v>49</v>
      </c>
      <c r="R36" s="190"/>
      <c r="S36" s="70"/>
      <c r="T36" s="279" t="s">
        <v>884</v>
      </c>
      <c r="U36" s="279" t="s">
        <v>788</v>
      </c>
      <c r="V36" s="279"/>
      <c r="W36" s="192" t="s">
        <v>789</v>
      </c>
      <c r="X36" s="279"/>
      <c r="Y36" s="279"/>
      <c r="Z36" s="279"/>
      <c r="AA36" s="279"/>
      <c r="AB36" s="214"/>
      <c r="AC36" s="214"/>
      <c r="AD36" s="279"/>
      <c r="AE36" s="280"/>
      <c r="AF36" s="279"/>
      <c r="AG36" s="279"/>
      <c r="AH36" s="279"/>
      <c r="AI36" s="279"/>
      <c r="AJ36" s="23"/>
    </row>
    <row r="37" spans="1:36" ht="30" customHeight="1" x14ac:dyDescent="0.25">
      <c r="A37" s="389"/>
      <c r="B37" s="192" t="s">
        <v>75</v>
      </c>
      <c r="C37" s="368" t="s">
        <v>331</v>
      </c>
      <c r="D37" s="210" t="s">
        <v>332</v>
      </c>
      <c r="E37" s="210" t="s">
        <v>636</v>
      </c>
      <c r="F37" s="214">
        <v>42795</v>
      </c>
      <c r="G37" s="214">
        <v>44594</v>
      </c>
      <c r="H37" s="191" t="s">
        <v>696</v>
      </c>
      <c r="I37" s="253">
        <v>1000000</v>
      </c>
      <c r="J37" s="210" t="s">
        <v>683</v>
      </c>
      <c r="K37" s="251" t="s">
        <v>695</v>
      </c>
      <c r="L37" s="251"/>
      <c r="M37" s="210"/>
      <c r="N37" s="190"/>
      <c r="O37" s="190"/>
      <c r="P37" s="190"/>
      <c r="Q37" s="190" t="s">
        <v>49</v>
      </c>
      <c r="R37" s="190"/>
      <c r="S37" s="70"/>
      <c r="T37" s="279" t="s">
        <v>885</v>
      </c>
      <c r="U37" s="279"/>
      <c r="V37" s="279"/>
      <c r="W37" s="191" t="s">
        <v>886</v>
      </c>
      <c r="X37" s="279"/>
      <c r="Y37" s="279"/>
      <c r="Z37" s="279"/>
      <c r="AA37" s="279"/>
      <c r="AB37" s="214"/>
      <c r="AC37" s="214"/>
      <c r="AD37" s="279"/>
      <c r="AE37" s="280"/>
      <c r="AF37" s="279"/>
      <c r="AG37" s="279"/>
      <c r="AH37" s="279"/>
      <c r="AI37" s="279"/>
      <c r="AJ37" s="23"/>
    </row>
    <row r="38" spans="1:36" ht="30" customHeight="1" x14ac:dyDescent="0.25">
      <c r="A38" s="388" t="s">
        <v>438</v>
      </c>
      <c r="B38" s="192" t="s">
        <v>82</v>
      </c>
      <c r="C38" s="369" t="s">
        <v>333</v>
      </c>
      <c r="D38" s="244" t="s">
        <v>637</v>
      </c>
      <c r="E38" s="210" t="s">
        <v>638</v>
      </c>
      <c r="F38" s="238">
        <v>42795</v>
      </c>
      <c r="G38" s="238">
        <v>44593</v>
      </c>
      <c r="H38" s="192" t="s">
        <v>697</v>
      </c>
      <c r="I38" s="300" t="s">
        <v>260</v>
      </c>
      <c r="J38" s="213" t="s">
        <v>835</v>
      </c>
      <c r="K38" s="250" t="s">
        <v>308</v>
      </c>
      <c r="L38" s="251"/>
      <c r="M38" s="210"/>
      <c r="N38" s="190"/>
      <c r="O38" s="190"/>
      <c r="P38" s="190" t="s">
        <v>49</v>
      </c>
      <c r="Q38" s="190"/>
      <c r="R38" s="190"/>
      <c r="S38" s="70"/>
      <c r="T38" s="281" t="s">
        <v>790</v>
      </c>
      <c r="U38" s="281"/>
      <c r="V38" s="281" t="s">
        <v>791</v>
      </c>
      <c r="W38" s="192" t="s">
        <v>460</v>
      </c>
      <c r="X38" s="281" t="s">
        <v>792</v>
      </c>
      <c r="Y38" s="281"/>
      <c r="Z38" s="281"/>
      <c r="AA38" s="281"/>
      <c r="AB38" s="214"/>
      <c r="AC38" s="214"/>
      <c r="AD38" s="281"/>
      <c r="AE38" s="282"/>
      <c r="AF38" s="281"/>
      <c r="AG38" s="281"/>
      <c r="AH38" s="281"/>
      <c r="AI38" s="281"/>
      <c r="AJ38" s="23"/>
    </row>
    <row r="39" spans="1:36" ht="30" customHeight="1" x14ac:dyDescent="0.25">
      <c r="A39" s="389"/>
      <c r="B39" s="192" t="s">
        <v>84</v>
      </c>
      <c r="C39" s="360" t="s">
        <v>335</v>
      </c>
      <c r="D39" s="229" t="s">
        <v>639</v>
      </c>
      <c r="E39" s="210" t="s">
        <v>640</v>
      </c>
      <c r="F39" s="238">
        <v>42795</v>
      </c>
      <c r="G39" s="238">
        <v>44593</v>
      </c>
      <c r="H39" s="192" t="s">
        <v>699</v>
      </c>
      <c r="I39" s="304" t="s">
        <v>337</v>
      </c>
      <c r="J39" s="259" t="s">
        <v>700</v>
      </c>
      <c r="K39" s="210" t="s">
        <v>664</v>
      </c>
      <c r="L39" s="210" t="s">
        <v>701</v>
      </c>
      <c r="M39" s="250" t="s">
        <v>339</v>
      </c>
      <c r="N39" s="190"/>
      <c r="O39" s="190"/>
      <c r="P39" s="190"/>
      <c r="Q39" s="190" t="s">
        <v>49</v>
      </c>
      <c r="R39" s="190"/>
      <c r="S39" s="70"/>
      <c r="T39" s="281" t="s">
        <v>793</v>
      </c>
      <c r="U39" s="15" t="s">
        <v>771</v>
      </c>
      <c r="V39" s="281"/>
      <c r="W39" s="192" t="s">
        <v>794</v>
      </c>
      <c r="X39" s="281"/>
      <c r="Y39" s="281"/>
      <c r="Z39" s="281"/>
      <c r="AA39" s="281"/>
      <c r="AB39" s="214"/>
      <c r="AC39" s="214"/>
      <c r="AD39" s="281"/>
      <c r="AE39" s="282"/>
      <c r="AF39" s="281"/>
      <c r="AG39" s="281"/>
      <c r="AH39" s="281"/>
      <c r="AI39" s="281"/>
      <c r="AJ39" s="23"/>
    </row>
    <row r="40" spans="1:36" ht="30" customHeight="1" x14ac:dyDescent="0.25">
      <c r="A40" s="389"/>
      <c r="B40" s="192" t="s">
        <v>85</v>
      </c>
      <c r="C40" s="362" t="s">
        <v>340</v>
      </c>
      <c r="D40" s="245" t="s">
        <v>341</v>
      </c>
      <c r="E40" s="210" t="s">
        <v>640</v>
      </c>
      <c r="F40" s="238">
        <v>42796</v>
      </c>
      <c r="G40" s="238">
        <v>44593</v>
      </c>
      <c r="H40" s="192" t="s">
        <v>675</v>
      </c>
      <c r="I40" s="253">
        <v>200000</v>
      </c>
      <c r="J40" s="245" t="s">
        <v>702</v>
      </c>
      <c r="K40" s="251" t="s">
        <v>664</v>
      </c>
      <c r="L40" s="250" t="s">
        <v>285</v>
      </c>
      <c r="M40" s="210"/>
      <c r="N40" s="190"/>
      <c r="O40" s="190"/>
      <c r="P40" s="190"/>
      <c r="Q40" s="190" t="s">
        <v>49</v>
      </c>
      <c r="R40" s="190"/>
      <c r="S40" s="70"/>
      <c r="T40" s="281" t="s">
        <v>795</v>
      </c>
      <c r="U40" s="281"/>
      <c r="V40" s="281"/>
      <c r="W40" s="192"/>
      <c r="X40" s="281" t="s">
        <v>796</v>
      </c>
      <c r="Y40" s="281"/>
      <c r="Z40" s="281"/>
      <c r="AA40" s="281"/>
      <c r="AB40" s="214"/>
      <c r="AC40" s="214"/>
      <c r="AD40" s="281"/>
      <c r="AE40" s="282"/>
      <c r="AF40" s="281"/>
      <c r="AG40" s="281"/>
      <c r="AH40" s="281"/>
      <c r="AI40" s="281"/>
      <c r="AJ40" s="23"/>
    </row>
    <row r="41" spans="1:36" ht="30" customHeight="1" x14ac:dyDescent="0.25">
      <c r="A41" s="389"/>
      <c r="B41" s="192" t="s">
        <v>86</v>
      </c>
      <c r="C41" s="362" t="s">
        <v>343</v>
      </c>
      <c r="D41" s="245" t="s">
        <v>344</v>
      </c>
      <c r="E41" s="210" t="s">
        <v>641</v>
      </c>
      <c r="F41" s="238">
        <v>42797</v>
      </c>
      <c r="G41" s="238">
        <v>43191</v>
      </c>
      <c r="H41" s="191" t="s">
        <v>417</v>
      </c>
      <c r="I41" s="253">
        <v>100000</v>
      </c>
      <c r="J41" s="245" t="s">
        <v>703</v>
      </c>
      <c r="K41" s="251" t="s">
        <v>308</v>
      </c>
      <c r="L41" s="251"/>
      <c r="M41" s="250" t="s">
        <v>345</v>
      </c>
      <c r="N41" s="190"/>
      <c r="O41" s="190"/>
      <c r="P41" s="190"/>
      <c r="Q41" s="190"/>
      <c r="R41" s="190" t="s">
        <v>49</v>
      </c>
      <c r="S41" s="70"/>
      <c r="T41" s="279" t="s">
        <v>887</v>
      </c>
      <c r="U41" s="279" t="s">
        <v>797</v>
      </c>
      <c r="V41" s="279"/>
      <c r="W41" s="192" t="s">
        <v>460</v>
      </c>
      <c r="X41" s="279"/>
      <c r="Y41" s="279"/>
      <c r="Z41" s="279"/>
      <c r="AA41" s="279"/>
      <c r="AB41" s="214"/>
      <c r="AC41" s="214"/>
      <c r="AD41" s="279"/>
      <c r="AE41" s="280"/>
      <c r="AF41" s="279"/>
      <c r="AG41" s="279"/>
      <c r="AH41" s="279"/>
      <c r="AI41" s="279"/>
      <c r="AJ41" s="23"/>
    </row>
    <row r="42" spans="1:36" ht="30" customHeight="1" x14ac:dyDescent="0.25">
      <c r="A42" s="389"/>
      <c r="B42" s="192" t="s">
        <v>87</v>
      </c>
      <c r="C42" s="362" t="s">
        <v>346</v>
      </c>
      <c r="D42" s="229" t="s">
        <v>347</v>
      </c>
      <c r="E42" s="210" t="s">
        <v>642</v>
      </c>
      <c r="F42" s="238">
        <v>42798</v>
      </c>
      <c r="G42" s="238">
        <v>43160</v>
      </c>
      <c r="H42" s="191" t="s">
        <v>400</v>
      </c>
      <c r="I42" s="304" t="s">
        <v>704</v>
      </c>
      <c r="J42" s="245" t="s">
        <v>705</v>
      </c>
      <c r="K42" s="251" t="s">
        <v>308</v>
      </c>
      <c r="L42" s="251"/>
      <c r="M42" s="210"/>
      <c r="N42" s="190"/>
      <c r="O42" s="190" t="s">
        <v>49</v>
      </c>
      <c r="P42" s="190"/>
      <c r="Q42" s="190"/>
      <c r="R42" s="190"/>
      <c r="S42" s="70"/>
      <c r="T42" s="279" t="s">
        <v>761</v>
      </c>
      <c r="U42" s="279"/>
      <c r="V42" s="279"/>
      <c r="W42" s="191"/>
      <c r="X42" s="279" t="s">
        <v>798</v>
      </c>
      <c r="Y42" s="279"/>
      <c r="Z42" s="279"/>
      <c r="AA42" s="279"/>
      <c r="AB42" s="214">
        <v>43374</v>
      </c>
      <c r="AC42" s="214">
        <v>43525</v>
      </c>
      <c r="AD42" s="279"/>
      <c r="AE42" s="280"/>
      <c r="AF42" s="279"/>
      <c r="AG42" s="279"/>
      <c r="AH42" s="279"/>
      <c r="AI42" s="279"/>
      <c r="AJ42" s="23"/>
    </row>
    <row r="43" spans="1:36" ht="30" customHeight="1" x14ac:dyDescent="0.25">
      <c r="A43" s="389"/>
      <c r="B43" s="192" t="s">
        <v>88</v>
      </c>
      <c r="C43" s="360" t="s">
        <v>643</v>
      </c>
      <c r="D43" s="229" t="s">
        <v>348</v>
      </c>
      <c r="E43" s="210" t="s">
        <v>644</v>
      </c>
      <c r="F43" s="238">
        <v>42799</v>
      </c>
      <c r="G43" s="238">
        <v>44593</v>
      </c>
      <c r="H43" s="191" t="s">
        <v>706</v>
      </c>
      <c r="I43" s="259">
        <v>200000</v>
      </c>
      <c r="J43" s="245" t="s">
        <v>1129</v>
      </c>
      <c r="K43" s="250" t="s">
        <v>285</v>
      </c>
      <c r="L43" s="251"/>
      <c r="M43" s="210"/>
      <c r="N43" s="190"/>
      <c r="O43" s="190"/>
      <c r="P43" s="190" t="s">
        <v>49</v>
      </c>
      <c r="Q43" s="190"/>
      <c r="R43" s="190"/>
      <c r="S43" s="70"/>
      <c r="T43" s="279" t="s">
        <v>799</v>
      </c>
      <c r="U43" s="279"/>
      <c r="V43" s="279"/>
      <c r="W43" s="191" t="s">
        <v>800</v>
      </c>
      <c r="X43" s="279"/>
      <c r="Y43" s="279"/>
      <c r="Z43" s="279"/>
      <c r="AA43" s="279"/>
      <c r="AB43" s="214"/>
      <c r="AC43" s="214"/>
      <c r="AD43" s="279"/>
      <c r="AE43" s="280"/>
      <c r="AF43" s="279"/>
      <c r="AG43" s="279"/>
      <c r="AH43" s="279"/>
      <c r="AI43" s="279"/>
      <c r="AJ43" s="23"/>
    </row>
    <row r="44" spans="1:36" ht="30" customHeight="1" x14ac:dyDescent="0.25">
      <c r="A44" s="389"/>
      <c r="B44" s="192" t="s">
        <v>89</v>
      </c>
      <c r="C44" s="362" t="s">
        <v>615</v>
      </c>
      <c r="D44" s="246"/>
      <c r="E44" s="227"/>
      <c r="F44" s="238"/>
      <c r="G44" s="238"/>
      <c r="H44" s="227"/>
      <c r="I44" s="302"/>
      <c r="J44" s="227"/>
      <c r="K44" s="266"/>
      <c r="L44" s="251"/>
      <c r="M44" s="266"/>
      <c r="N44" s="190"/>
      <c r="O44" s="190"/>
      <c r="P44" s="190"/>
      <c r="Q44" s="190"/>
      <c r="R44" s="190"/>
      <c r="S44" s="70"/>
      <c r="T44" s="279"/>
      <c r="U44" s="279"/>
      <c r="V44" s="279"/>
      <c r="W44" s="191"/>
      <c r="X44" s="279"/>
      <c r="Y44" s="279"/>
      <c r="Z44" s="279"/>
      <c r="AA44" s="279"/>
      <c r="AB44" s="214"/>
      <c r="AC44" s="214"/>
      <c r="AD44" s="279"/>
      <c r="AE44" s="280"/>
      <c r="AF44" s="279"/>
      <c r="AG44" s="279"/>
      <c r="AH44" s="279"/>
      <c r="AI44" s="279"/>
      <c r="AJ44" s="23"/>
    </row>
    <row r="45" spans="1:36" ht="30" customHeight="1" x14ac:dyDescent="0.25">
      <c r="A45" s="388" t="s">
        <v>437</v>
      </c>
      <c r="B45" s="192" t="s">
        <v>99</v>
      </c>
      <c r="C45" s="360" t="s">
        <v>353</v>
      </c>
      <c r="D45" s="229" t="s">
        <v>354</v>
      </c>
      <c r="E45" s="210" t="s">
        <v>645</v>
      </c>
      <c r="F45" s="238">
        <v>42795</v>
      </c>
      <c r="G45" s="238">
        <v>43525</v>
      </c>
      <c r="H45" s="251" t="s">
        <v>460</v>
      </c>
      <c r="I45" s="301" t="s">
        <v>295</v>
      </c>
      <c r="J45" s="224" t="s">
        <v>1130</v>
      </c>
      <c r="K45" s="250" t="s">
        <v>308</v>
      </c>
      <c r="L45" s="251"/>
      <c r="M45" s="210"/>
      <c r="N45" s="190"/>
      <c r="O45" s="190" t="s">
        <v>54</v>
      </c>
      <c r="P45" s="190"/>
      <c r="Q45" s="190"/>
      <c r="R45" s="190"/>
      <c r="S45" s="70" t="s">
        <v>6</v>
      </c>
      <c r="T45" s="281" t="s">
        <v>801</v>
      </c>
      <c r="U45" s="281"/>
      <c r="V45" s="281"/>
      <c r="W45" s="192" t="s">
        <v>460</v>
      </c>
      <c r="X45" s="281" t="s">
        <v>802</v>
      </c>
      <c r="Y45" s="281"/>
      <c r="Z45" s="281"/>
      <c r="AA45" s="281"/>
      <c r="AB45" s="214"/>
      <c r="AC45" s="214"/>
      <c r="AD45" s="281"/>
      <c r="AE45" s="282"/>
      <c r="AF45" s="281"/>
      <c r="AG45" s="281"/>
      <c r="AH45" s="281"/>
      <c r="AI45" s="281"/>
      <c r="AJ45" s="23"/>
    </row>
    <row r="46" spans="1:36" ht="30" customHeight="1" x14ac:dyDescent="0.25">
      <c r="A46" s="389"/>
      <c r="B46" s="192" t="s">
        <v>101</v>
      </c>
      <c r="C46" s="360" t="s">
        <v>355</v>
      </c>
      <c r="D46" s="229" t="s">
        <v>356</v>
      </c>
      <c r="E46" s="210" t="s">
        <v>646</v>
      </c>
      <c r="F46" s="238">
        <v>42795</v>
      </c>
      <c r="G46" s="238">
        <v>44593</v>
      </c>
      <c r="H46" s="192" t="s">
        <v>675</v>
      </c>
      <c r="I46" s="253">
        <v>200000</v>
      </c>
      <c r="J46" s="224" t="s">
        <v>707</v>
      </c>
      <c r="K46" s="250" t="s">
        <v>285</v>
      </c>
      <c r="L46" s="210"/>
      <c r="M46" s="210"/>
      <c r="N46" s="190"/>
      <c r="O46" s="190"/>
      <c r="P46" s="190"/>
      <c r="Q46" s="190" t="s">
        <v>49</v>
      </c>
      <c r="R46" s="190"/>
      <c r="S46" s="70"/>
      <c r="T46" s="281" t="s">
        <v>803</v>
      </c>
      <c r="U46" s="281"/>
      <c r="V46" s="281"/>
      <c r="W46" s="192" t="s">
        <v>804</v>
      </c>
      <c r="X46" s="281" t="s">
        <v>805</v>
      </c>
      <c r="Y46" s="281"/>
      <c r="Z46" s="281"/>
      <c r="AA46" s="281"/>
      <c r="AB46" s="214"/>
      <c r="AC46" s="214"/>
      <c r="AD46" s="281"/>
      <c r="AE46" s="282"/>
      <c r="AF46" s="281" t="s">
        <v>806</v>
      </c>
      <c r="AG46" s="281"/>
      <c r="AH46" s="281"/>
      <c r="AI46" s="281"/>
      <c r="AJ46" s="23"/>
    </row>
    <row r="47" spans="1:36" ht="30" customHeight="1" x14ac:dyDescent="0.25">
      <c r="A47" s="389"/>
      <c r="B47" s="192" t="s">
        <v>102</v>
      </c>
      <c r="C47" s="360" t="s">
        <v>1075</v>
      </c>
      <c r="D47" s="229" t="s">
        <v>358</v>
      </c>
      <c r="E47" s="210" t="s">
        <v>647</v>
      </c>
      <c r="F47" s="238">
        <v>42795</v>
      </c>
      <c r="G47" s="238">
        <v>44593</v>
      </c>
      <c r="H47" s="191" t="s">
        <v>706</v>
      </c>
      <c r="I47" s="301" t="s">
        <v>260</v>
      </c>
      <c r="J47" s="224" t="s">
        <v>722</v>
      </c>
      <c r="K47" s="251" t="s">
        <v>308</v>
      </c>
      <c r="L47" s="251"/>
      <c r="M47" s="267" t="s">
        <v>359</v>
      </c>
      <c r="N47" s="190"/>
      <c r="O47" s="190"/>
      <c r="P47" s="190" t="s">
        <v>49</v>
      </c>
      <c r="Q47" s="190"/>
      <c r="R47" s="190"/>
      <c r="S47" s="70" t="s">
        <v>5</v>
      </c>
      <c r="T47" s="281" t="s">
        <v>807</v>
      </c>
      <c r="U47" s="281"/>
      <c r="V47" s="281"/>
      <c r="W47" s="192"/>
      <c r="X47" s="281" t="s">
        <v>808</v>
      </c>
      <c r="Y47" s="281"/>
      <c r="Z47" s="281"/>
      <c r="AA47" s="281"/>
      <c r="AB47" s="214">
        <v>43466</v>
      </c>
      <c r="AC47" s="214">
        <v>43983</v>
      </c>
      <c r="AD47" s="281" t="s">
        <v>809</v>
      </c>
      <c r="AE47" s="282"/>
      <c r="AF47" s="281"/>
      <c r="AG47" s="281"/>
      <c r="AH47" s="281"/>
      <c r="AI47" s="281"/>
      <c r="AJ47" s="23"/>
    </row>
    <row r="48" spans="1:36" ht="30" customHeight="1" x14ac:dyDescent="0.25">
      <c r="A48" s="389"/>
      <c r="B48" s="192" t="s">
        <v>103</v>
      </c>
      <c r="C48" s="360" t="s">
        <v>615</v>
      </c>
      <c r="D48" s="246"/>
      <c r="E48" s="210"/>
      <c r="F48" s="277"/>
      <c r="G48" s="277"/>
      <c r="H48" s="268"/>
      <c r="I48" s="307"/>
      <c r="J48" s="270"/>
      <c r="K48" s="270"/>
      <c r="L48" s="251"/>
      <c r="M48" s="271"/>
      <c r="N48" s="190"/>
      <c r="O48" s="190"/>
      <c r="P48" s="190"/>
      <c r="Q48" s="190"/>
      <c r="R48" s="190"/>
      <c r="S48" s="70"/>
      <c r="T48" s="281"/>
      <c r="U48" s="281"/>
      <c r="V48" s="281"/>
      <c r="W48" s="192"/>
      <c r="X48" s="281"/>
      <c r="Y48" s="281"/>
      <c r="Z48" s="281"/>
      <c r="AA48" s="281"/>
      <c r="AB48" s="214"/>
      <c r="AC48" s="214"/>
      <c r="AD48" s="281"/>
      <c r="AE48" s="282"/>
      <c r="AF48" s="281"/>
      <c r="AG48" s="281"/>
      <c r="AH48" s="281"/>
      <c r="AI48" s="281"/>
      <c r="AJ48" s="23"/>
    </row>
    <row r="49" spans="1:36" ht="30" customHeight="1" x14ac:dyDescent="0.25">
      <c r="A49" s="388" t="s">
        <v>436</v>
      </c>
      <c r="B49" s="192" t="s">
        <v>116</v>
      </c>
      <c r="C49" s="360" t="s">
        <v>363</v>
      </c>
      <c r="D49" s="229" t="s">
        <v>364</v>
      </c>
      <c r="E49" s="210" t="s">
        <v>648</v>
      </c>
      <c r="F49" s="238">
        <v>42795</v>
      </c>
      <c r="G49" s="238">
        <v>44593</v>
      </c>
      <c r="H49" s="192" t="s">
        <v>419</v>
      </c>
      <c r="I49" s="253">
        <v>600000</v>
      </c>
      <c r="J49" s="224" t="s">
        <v>1131</v>
      </c>
      <c r="K49" s="251"/>
      <c r="L49" s="251"/>
      <c r="M49" s="210"/>
      <c r="N49" s="190"/>
      <c r="O49" s="190"/>
      <c r="P49" s="190" t="s">
        <v>49</v>
      </c>
      <c r="Q49" s="190"/>
      <c r="R49" s="190"/>
      <c r="S49" s="70"/>
      <c r="T49" s="281" t="s">
        <v>810</v>
      </c>
      <c r="U49" s="281"/>
      <c r="V49" s="281"/>
      <c r="W49" s="192" t="s">
        <v>708</v>
      </c>
      <c r="X49" s="281" t="s">
        <v>888</v>
      </c>
      <c r="Y49" s="281"/>
      <c r="Z49" s="281"/>
      <c r="AA49" s="281"/>
      <c r="AB49" s="214"/>
      <c r="AC49" s="214"/>
      <c r="AD49" s="281"/>
      <c r="AE49" s="282"/>
      <c r="AF49" s="281"/>
      <c r="AG49" s="281"/>
      <c r="AH49" s="281"/>
      <c r="AI49" s="281"/>
      <c r="AJ49" s="23"/>
    </row>
    <row r="50" spans="1:36" ht="30" customHeight="1" x14ac:dyDescent="0.25">
      <c r="A50" s="389"/>
      <c r="B50" s="192" t="s">
        <v>118</v>
      </c>
      <c r="C50" s="360" t="s">
        <v>649</v>
      </c>
      <c r="D50" s="198" t="s">
        <v>574</v>
      </c>
      <c r="E50" s="198" t="s">
        <v>575</v>
      </c>
      <c r="F50" s="238">
        <v>42795</v>
      </c>
      <c r="G50" s="238">
        <v>44593</v>
      </c>
      <c r="H50" s="192" t="s">
        <v>426</v>
      </c>
      <c r="I50" s="301" t="s">
        <v>260</v>
      </c>
      <c r="J50" s="224" t="s">
        <v>709</v>
      </c>
      <c r="K50" s="250" t="s">
        <v>710</v>
      </c>
      <c r="L50" s="210"/>
      <c r="M50" s="210"/>
      <c r="N50" s="190"/>
      <c r="O50" s="190"/>
      <c r="P50" s="190" t="s">
        <v>49</v>
      </c>
      <c r="Q50" s="190"/>
      <c r="R50" s="190"/>
      <c r="S50" s="70"/>
      <c r="T50" s="281" t="s">
        <v>811</v>
      </c>
      <c r="U50" s="281"/>
      <c r="V50" s="281"/>
      <c r="W50" s="192" t="s">
        <v>708</v>
      </c>
      <c r="X50" s="281" t="s">
        <v>812</v>
      </c>
      <c r="Y50" s="281"/>
      <c r="Z50" s="281"/>
      <c r="AA50" s="281"/>
      <c r="AB50" s="214"/>
      <c r="AC50" s="214"/>
      <c r="AD50" s="281"/>
      <c r="AE50" s="282"/>
      <c r="AF50" s="281"/>
      <c r="AG50" s="281"/>
      <c r="AH50" s="281"/>
      <c r="AI50" s="281"/>
      <c r="AJ50" s="23"/>
    </row>
    <row r="51" spans="1:36" ht="30" customHeight="1" x14ac:dyDescent="0.25">
      <c r="A51" s="389"/>
      <c r="B51" s="192" t="s">
        <v>119</v>
      </c>
      <c r="C51" s="360" t="s">
        <v>1114</v>
      </c>
      <c r="D51" s="247" t="s">
        <v>368</v>
      </c>
      <c r="E51" s="210" t="s">
        <v>651</v>
      </c>
      <c r="F51" s="238">
        <v>42795</v>
      </c>
      <c r="G51" s="238">
        <v>44593</v>
      </c>
      <c r="H51" s="238" t="s">
        <v>711</v>
      </c>
      <c r="I51" s="308" t="s">
        <v>260</v>
      </c>
      <c r="J51" s="273" t="s">
        <v>369</v>
      </c>
      <c r="K51" s="210" t="s">
        <v>370</v>
      </c>
      <c r="L51" s="251"/>
      <c r="M51" s="210" t="s">
        <v>712</v>
      </c>
      <c r="N51" s="190"/>
      <c r="O51" s="190"/>
      <c r="P51" s="190" t="s">
        <v>49</v>
      </c>
      <c r="Q51" s="190"/>
      <c r="R51" s="190"/>
      <c r="S51" s="70"/>
      <c r="T51" s="281" t="s">
        <v>813</v>
      </c>
      <c r="U51" s="281"/>
      <c r="V51" s="281"/>
      <c r="W51" s="192"/>
      <c r="X51" s="281"/>
      <c r="Y51" s="281"/>
      <c r="Z51" s="281"/>
      <c r="AA51" s="281"/>
      <c r="AB51" s="214"/>
      <c r="AC51" s="214"/>
      <c r="AD51" s="281"/>
      <c r="AE51" s="282"/>
      <c r="AF51" s="281"/>
      <c r="AG51" s="281"/>
      <c r="AH51" s="281"/>
      <c r="AI51" s="281"/>
      <c r="AJ51" s="23"/>
    </row>
    <row r="52" spans="1:36" ht="30" customHeight="1" x14ac:dyDescent="0.25">
      <c r="A52" s="390"/>
      <c r="B52" s="192" t="s">
        <v>120</v>
      </c>
      <c r="C52" s="360" t="s">
        <v>1113</v>
      </c>
      <c r="D52" s="247" t="s">
        <v>368</v>
      </c>
      <c r="E52" s="210" t="s">
        <v>1115</v>
      </c>
      <c r="F52" s="238">
        <v>42795</v>
      </c>
      <c r="G52" s="238">
        <v>44593</v>
      </c>
      <c r="H52" s="261" t="s">
        <v>678</v>
      </c>
      <c r="I52" s="308" t="s">
        <v>260</v>
      </c>
      <c r="J52" s="273" t="s">
        <v>1116</v>
      </c>
      <c r="K52" s="210"/>
      <c r="L52" s="251"/>
      <c r="M52" s="210"/>
      <c r="N52" s="190"/>
      <c r="O52" s="190"/>
      <c r="P52" s="190"/>
      <c r="Q52" s="190" t="s">
        <v>49</v>
      </c>
      <c r="R52" s="190"/>
      <c r="S52" s="234"/>
      <c r="T52" s="281" t="s">
        <v>1117</v>
      </c>
      <c r="U52" s="281"/>
      <c r="V52" s="281"/>
      <c r="W52" s="192"/>
      <c r="X52" s="281"/>
      <c r="Y52" s="281"/>
      <c r="Z52" s="281"/>
      <c r="AA52" s="281"/>
      <c r="AB52" s="214"/>
      <c r="AC52" s="214"/>
      <c r="AD52" s="281"/>
      <c r="AE52" s="282"/>
      <c r="AF52" s="281"/>
      <c r="AG52" s="281"/>
      <c r="AH52" s="281"/>
      <c r="AI52" s="281"/>
      <c r="AJ52" s="23"/>
    </row>
    <row r="53" spans="1:36" ht="30" customHeight="1" x14ac:dyDescent="0.25">
      <c r="A53" s="388" t="s">
        <v>435</v>
      </c>
      <c r="B53" s="192" t="s">
        <v>133</v>
      </c>
      <c r="C53" s="360" t="s">
        <v>652</v>
      </c>
      <c r="D53" s="229" t="s">
        <v>375</v>
      </c>
      <c r="E53" s="210" t="s">
        <v>653</v>
      </c>
      <c r="F53" s="238">
        <v>42795</v>
      </c>
      <c r="G53" s="238">
        <v>43160</v>
      </c>
      <c r="H53" s="224" t="s">
        <v>411</v>
      </c>
      <c r="I53" s="253">
        <v>50000</v>
      </c>
      <c r="J53" s="224" t="s">
        <v>836</v>
      </c>
      <c r="K53" s="250" t="s">
        <v>308</v>
      </c>
      <c r="L53" s="251"/>
      <c r="M53" s="210" t="s">
        <v>713</v>
      </c>
      <c r="N53" s="190"/>
      <c r="O53" s="190" t="s">
        <v>49</v>
      </c>
      <c r="P53" s="190"/>
      <c r="Q53" s="190"/>
      <c r="R53" s="190"/>
      <c r="S53" s="70" t="s">
        <v>5</v>
      </c>
      <c r="T53" s="281" t="s">
        <v>761</v>
      </c>
      <c r="U53" s="281"/>
      <c r="V53" s="281"/>
      <c r="W53" s="192" t="s">
        <v>411</v>
      </c>
      <c r="X53" s="281" t="s">
        <v>814</v>
      </c>
      <c r="Y53" s="281"/>
      <c r="Z53" s="281"/>
      <c r="AA53" s="281"/>
      <c r="AB53" s="214"/>
      <c r="AC53" s="214"/>
      <c r="AD53" s="281"/>
      <c r="AE53" s="282"/>
      <c r="AF53" s="281"/>
      <c r="AG53" s="281"/>
      <c r="AH53" s="281"/>
      <c r="AI53" s="281"/>
      <c r="AJ53" s="23"/>
    </row>
    <row r="54" spans="1:36" ht="30" customHeight="1" x14ac:dyDescent="0.25">
      <c r="A54" s="389"/>
      <c r="B54" s="192" t="s">
        <v>135</v>
      </c>
      <c r="C54" s="367" t="s">
        <v>376</v>
      </c>
      <c r="D54" s="241" t="s">
        <v>377</v>
      </c>
      <c r="E54" s="210" t="s">
        <v>654</v>
      </c>
      <c r="F54" s="238">
        <v>42795</v>
      </c>
      <c r="G54" s="238">
        <v>44593</v>
      </c>
      <c r="H54" s="224" t="s">
        <v>411</v>
      </c>
      <c r="I54" s="253">
        <v>500000</v>
      </c>
      <c r="J54" s="274" t="s">
        <v>378</v>
      </c>
      <c r="K54" s="210" t="s">
        <v>373</v>
      </c>
      <c r="L54" s="210" t="s">
        <v>370</v>
      </c>
      <c r="M54" s="210"/>
      <c r="N54" s="190"/>
      <c r="O54" s="190" t="s">
        <v>49</v>
      </c>
      <c r="P54" s="190"/>
      <c r="Q54" s="190"/>
      <c r="R54" s="190"/>
      <c r="S54" s="70" t="s">
        <v>5</v>
      </c>
      <c r="T54" s="281" t="s">
        <v>761</v>
      </c>
      <c r="U54" s="281"/>
      <c r="V54" s="281"/>
      <c r="W54" s="192"/>
      <c r="X54" s="281" t="s">
        <v>815</v>
      </c>
      <c r="Y54" s="281"/>
      <c r="Z54" s="281"/>
      <c r="AA54" s="281"/>
      <c r="AB54" s="214"/>
      <c r="AC54" s="214"/>
      <c r="AD54" s="281"/>
      <c r="AE54" s="282"/>
      <c r="AF54" s="281"/>
      <c r="AG54" s="281"/>
      <c r="AH54" s="281"/>
      <c r="AI54" s="281"/>
      <c r="AJ54" s="23"/>
    </row>
    <row r="55" spans="1:36" ht="30" customHeight="1" x14ac:dyDescent="0.25">
      <c r="A55" s="389"/>
      <c r="B55" s="192" t="s">
        <v>136</v>
      </c>
      <c r="C55" s="365" t="s">
        <v>379</v>
      </c>
      <c r="D55" s="242" t="s">
        <v>329</v>
      </c>
      <c r="E55" s="210" t="s">
        <v>655</v>
      </c>
      <c r="F55" s="238">
        <v>42795</v>
      </c>
      <c r="G55" s="238">
        <v>44593</v>
      </c>
      <c r="H55" s="229" t="s">
        <v>380</v>
      </c>
      <c r="I55" s="253">
        <v>500000</v>
      </c>
      <c r="J55" s="229" t="s">
        <v>714</v>
      </c>
      <c r="K55" s="210" t="s">
        <v>715</v>
      </c>
      <c r="L55" s="251"/>
      <c r="M55" s="210"/>
      <c r="N55" s="190"/>
      <c r="O55" s="190"/>
      <c r="P55" s="190"/>
      <c r="Q55" s="190" t="s">
        <v>49</v>
      </c>
      <c r="R55" s="190"/>
      <c r="S55" s="70"/>
      <c r="T55" s="222" t="s">
        <v>816</v>
      </c>
      <c r="U55" s="206" t="s">
        <v>817</v>
      </c>
      <c r="W55" s="192" t="s">
        <v>412</v>
      </c>
      <c r="X55" s="281" t="s">
        <v>818</v>
      </c>
      <c r="Y55" s="281"/>
      <c r="Z55" s="281"/>
      <c r="AA55" s="281"/>
      <c r="AB55" s="214"/>
      <c r="AC55" s="214"/>
      <c r="AD55" s="281"/>
      <c r="AE55" s="282"/>
      <c r="AF55" s="281" t="s">
        <v>889</v>
      </c>
      <c r="AG55" s="281"/>
      <c r="AH55" s="281"/>
      <c r="AI55" s="281"/>
      <c r="AJ55" s="23"/>
    </row>
    <row r="56" spans="1:36" ht="30" customHeight="1" x14ac:dyDescent="0.25">
      <c r="A56" s="388" t="s">
        <v>440</v>
      </c>
      <c r="B56" s="192" t="s">
        <v>150</v>
      </c>
      <c r="C56" s="360" t="s">
        <v>382</v>
      </c>
      <c r="D56" s="229" t="s">
        <v>383</v>
      </c>
      <c r="E56" s="210" t="s">
        <v>656</v>
      </c>
      <c r="F56" s="238">
        <v>42795</v>
      </c>
      <c r="G56" s="238">
        <v>43435</v>
      </c>
      <c r="H56" s="208" t="s">
        <v>716</v>
      </c>
      <c r="I56" s="301" t="s">
        <v>260</v>
      </c>
      <c r="J56" s="224" t="s">
        <v>846</v>
      </c>
      <c r="K56" s="250" t="s">
        <v>308</v>
      </c>
      <c r="L56" s="251"/>
      <c r="M56" s="252"/>
      <c r="N56" s="190"/>
      <c r="O56" s="190" t="s">
        <v>49</v>
      </c>
      <c r="P56" s="190"/>
      <c r="Q56" s="190"/>
      <c r="R56" s="190"/>
      <c r="S56" s="70" t="s">
        <v>5</v>
      </c>
      <c r="T56" s="281" t="s">
        <v>761</v>
      </c>
      <c r="U56" s="281"/>
      <c r="V56" s="281"/>
      <c r="W56" s="192" t="s">
        <v>749</v>
      </c>
      <c r="X56" s="281" t="s">
        <v>819</v>
      </c>
      <c r="Y56" s="281"/>
      <c r="Z56" s="281"/>
      <c r="AA56" s="281"/>
      <c r="AB56" s="214"/>
      <c r="AC56" s="214"/>
      <c r="AD56" s="281"/>
      <c r="AE56" s="282"/>
      <c r="AF56" s="281"/>
      <c r="AG56" s="281"/>
      <c r="AH56" s="281"/>
      <c r="AI56" s="281"/>
      <c r="AJ56" s="23"/>
    </row>
    <row r="57" spans="1:36" ht="30" customHeight="1" x14ac:dyDescent="0.25">
      <c r="A57" s="389"/>
      <c r="B57" s="192" t="s">
        <v>152</v>
      </c>
      <c r="C57" s="360" t="s">
        <v>385</v>
      </c>
      <c r="D57" s="229" t="s">
        <v>386</v>
      </c>
      <c r="E57" s="210" t="s">
        <v>657</v>
      </c>
      <c r="F57" s="238">
        <v>42795</v>
      </c>
      <c r="G57" s="238">
        <v>44593</v>
      </c>
      <c r="H57" s="208" t="s">
        <v>716</v>
      </c>
      <c r="I57" s="301" t="s">
        <v>260</v>
      </c>
      <c r="J57" s="224" t="s">
        <v>1132</v>
      </c>
      <c r="K57" s="210" t="s">
        <v>308</v>
      </c>
      <c r="L57" s="210"/>
      <c r="M57" s="210"/>
      <c r="N57" s="190"/>
      <c r="O57" s="190"/>
      <c r="P57" s="190" t="s">
        <v>49</v>
      </c>
      <c r="Q57" s="190"/>
      <c r="R57" s="190"/>
      <c r="S57" s="70"/>
      <c r="T57" s="281" t="s">
        <v>820</v>
      </c>
      <c r="U57" s="281"/>
      <c r="V57" s="281"/>
      <c r="W57" s="192" t="s">
        <v>749</v>
      </c>
      <c r="X57" s="281" t="s">
        <v>821</v>
      </c>
      <c r="Y57" s="223" t="s">
        <v>822</v>
      </c>
      <c r="Z57" s="281"/>
      <c r="AA57" s="281" t="s">
        <v>823</v>
      </c>
      <c r="AB57" s="214">
        <v>43466</v>
      </c>
      <c r="AC57" s="214">
        <v>43800</v>
      </c>
      <c r="AD57" s="281"/>
      <c r="AE57" s="282"/>
      <c r="AF57" s="281" t="s">
        <v>824</v>
      </c>
      <c r="AG57" s="281"/>
      <c r="AH57" s="281"/>
      <c r="AI57" s="281"/>
      <c r="AJ57" s="23"/>
    </row>
    <row r="58" spans="1:36" ht="30" customHeight="1" x14ac:dyDescent="0.25">
      <c r="A58" s="389"/>
      <c r="B58" s="192" t="s">
        <v>153</v>
      </c>
      <c r="C58" s="380" t="s">
        <v>658</v>
      </c>
      <c r="D58" s="243" t="s">
        <v>332</v>
      </c>
      <c r="E58" s="210" t="s">
        <v>659</v>
      </c>
      <c r="F58" s="238">
        <v>42795</v>
      </c>
      <c r="G58" s="238">
        <v>44593</v>
      </c>
      <c r="H58" s="224" t="s">
        <v>411</v>
      </c>
      <c r="I58" s="253">
        <v>1000000</v>
      </c>
      <c r="J58" s="243" t="s">
        <v>717</v>
      </c>
      <c r="K58" s="251" t="s">
        <v>373</v>
      </c>
      <c r="L58" s="251"/>
      <c r="M58" s="210"/>
      <c r="N58" s="190"/>
      <c r="O58" s="190"/>
      <c r="P58" s="190"/>
      <c r="Q58" s="190" t="s">
        <v>49</v>
      </c>
      <c r="R58" s="190"/>
      <c r="S58" s="70"/>
      <c r="T58" s="281" t="s">
        <v>890</v>
      </c>
      <c r="U58" s="281" t="s">
        <v>825</v>
      </c>
      <c r="V58" s="281"/>
      <c r="W58" s="192"/>
      <c r="X58" s="281"/>
      <c r="Y58" s="248" t="s">
        <v>826</v>
      </c>
      <c r="Z58" s="281"/>
      <c r="AA58" s="281"/>
      <c r="AB58" s="214"/>
      <c r="AC58" s="214"/>
      <c r="AD58" s="281"/>
      <c r="AE58" s="282"/>
      <c r="AF58" s="281"/>
      <c r="AG58" s="281"/>
      <c r="AH58" s="281"/>
      <c r="AI58" s="281"/>
      <c r="AJ58" s="23"/>
    </row>
    <row r="59" spans="1:36" ht="30" customHeight="1" x14ac:dyDescent="0.25">
      <c r="A59" s="389"/>
      <c r="B59" s="192" t="s">
        <v>154</v>
      </c>
      <c r="C59" s="371" t="s">
        <v>447</v>
      </c>
      <c r="D59" s="198" t="s">
        <v>448</v>
      </c>
      <c r="E59" s="198" t="s">
        <v>449</v>
      </c>
      <c r="F59" s="238">
        <v>43009</v>
      </c>
      <c r="G59" s="238">
        <v>44593</v>
      </c>
      <c r="H59" s="208" t="s">
        <v>697</v>
      </c>
      <c r="I59" s="253" t="s">
        <v>260</v>
      </c>
      <c r="J59" s="208" t="s">
        <v>456</v>
      </c>
      <c r="K59" s="208" t="s">
        <v>308</v>
      </c>
      <c r="L59" s="251"/>
      <c r="M59" s="210"/>
      <c r="N59" s="190"/>
      <c r="O59" s="190" t="s">
        <v>49</v>
      </c>
      <c r="P59" s="190"/>
      <c r="Q59" s="190"/>
      <c r="R59" s="190"/>
      <c r="S59" s="70"/>
      <c r="T59" s="281" t="s">
        <v>801</v>
      </c>
      <c r="U59" s="281"/>
      <c r="V59" s="281" t="s">
        <v>827</v>
      </c>
      <c r="W59" s="192" t="s">
        <v>828</v>
      </c>
      <c r="X59" s="281" t="s">
        <v>829</v>
      </c>
      <c r="Y59" s="281"/>
      <c r="Z59" s="281"/>
      <c r="AA59" s="281"/>
      <c r="AB59" s="214"/>
      <c r="AC59" s="214"/>
      <c r="AD59" s="281"/>
      <c r="AE59" s="282"/>
      <c r="AF59" s="281"/>
      <c r="AG59" s="281"/>
      <c r="AH59" s="281"/>
      <c r="AI59" s="281"/>
      <c r="AJ59" s="23"/>
    </row>
    <row r="60" spans="1:36" ht="30" customHeight="1" x14ac:dyDescent="0.25">
      <c r="A60" s="389"/>
      <c r="B60" s="192" t="s">
        <v>155</v>
      </c>
      <c r="C60" s="371" t="s">
        <v>1120</v>
      </c>
      <c r="D60" s="198" t="s">
        <v>451</v>
      </c>
      <c r="E60" s="198" t="s">
        <v>452</v>
      </c>
      <c r="F60" s="238">
        <v>43101</v>
      </c>
      <c r="G60" s="238">
        <v>44593</v>
      </c>
      <c r="H60" s="208" t="s">
        <v>716</v>
      </c>
      <c r="I60" s="309" t="s">
        <v>260</v>
      </c>
      <c r="J60" s="208" t="s">
        <v>1133</v>
      </c>
      <c r="K60" s="251" t="s">
        <v>285</v>
      </c>
      <c r="L60" s="251"/>
      <c r="M60" s="210"/>
      <c r="N60" s="190"/>
      <c r="O60" s="190"/>
      <c r="P60" s="190"/>
      <c r="Q60" s="190" t="s">
        <v>49</v>
      </c>
      <c r="R60" s="190"/>
      <c r="S60" s="70"/>
      <c r="T60" s="281" t="s">
        <v>830</v>
      </c>
      <c r="U60" s="281"/>
      <c r="V60" s="281"/>
      <c r="W60" s="192" t="s">
        <v>749</v>
      </c>
      <c r="X60" s="281" t="s">
        <v>831</v>
      </c>
      <c r="Y60" s="207" t="s">
        <v>832</v>
      </c>
      <c r="Z60" s="281"/>
      <c r="AA60" s="281"/>
      <c r="AB60" s="214"/>
      <c r="AC60" s="214"/>
      <c r="AD60" s="281"/>
      <c r="AE60" s="282"/>
      <c r="AF60" s="281" t="s">
        <v>833</v>
      </c>
      <c r="AG60" s="281"/>
      <c r="AH60" s="281"/>
      <c r="AI60" s="281"/>
      <c r="AJ60" s="23"/>
    </row>
    <row r="61" spans="1:36" ht="30" customHeight="1" x14ac:dyDescent="0.25">
      <c r="A61" s="390"/>
      <c r="B61" s="192" t="s">
        <v>156</v>
      </c>
      <c r="C61" s="365" t="s">
        <v>453</v>
      </c>
      <c r="D61" s="209" t="s">
        <v>454</v>
      </c>
      <c r="E61" s="209" t="s">
        <v>455</v>
      </c>
      <c r="F61" s="238">
        <v>43101</v>
      </c>
      <c r="G61" s="238">
        <v>44593</v>
      </c>
      <c r="H61" s="208" t="s">
        <v>697</v>
      </c>
      <c r="I61" s="306" t="s">
        <v>260</v>
      </c>
      <c r="J61" s="208" t="s">
        <v>1070</v>
      </c>
      <c r="K61" s="251" t="s">
        <v>285</v>
      </c>
      <c r="L61" s="251"/>
      <c r="M61" s="210"/>
      <c r="N61" s="190"/>
      <c r="O61" s="190" t="s">
        <v>49</v>
      </c>
      <c r="P61" s="190"/>
      <c r="Q61" s="190"/>
      <c r="R61" s="190"/>
      <c r="S61" s="70"/>
      <c r="T61" s="281" t="s">
        <v>801</v>
      </c>
      <c r="U61" s="281"/>
      <c r="V61" s="281" t="s">
        <v>834</v>
      </c>
      <c r="W61" s="192" t="s">
        <v>460</v>
      </c>
      <c r="X61" s="281"/>
      <c r="Y61" s="281"/>
      <c r="Z61" s="281"/>
      <c r="AA61" s="281"/>
      <c r="AB61" s="214"/>
      <c r="AC61" s="214"/>
      <c r="AD61" s="281"/>
      <c r="AE61" s="282"/>
      <c r="AF61" s="281"/>
      <c r="AG61" s="281"/>
      <c r="AH61" s="281"/>
      <c r="AI61" s="281"/>
      <c r="AJ61" s="23"/>
    </row>
    <row r="62" spans="1:36" x14ac:dyDescent="0.25">
      <c r="AJ62" s="23"/>
    </row>
    <row r="63" spans="1:36" x14ac:dyDescent="0.25">
      <c r="B63" s="72"/>
      <c r="AJ63" s="23"/>
    </row>
    <row r="64" spans="1:36" ht="15.75" thickBot="1" x14ac:dyDescent="0.3">
      <c r="L64" s="81"/>
      <c r="AJ64" s="23"/>
    </row>
    <row r="65" spans="1:36" ht="26.25" customHeight="1" thickBot="1" x14ac:dyDescent="0.3">
      <c r="A65" s="77" t="s">
        <v>217</v>
      </c>
      <c r="B65" s="78"/>
      <c r="C65" s="78"/>
      <c r="D65" s="78"/>
      <c r="E65" s="78"/>
      <c r="F65" s="78"/>
      <c r="G65" s="78"/>
      <c r="H65" s="78"/>
      <c r="I65" s="78"/>
      <c r="J65" s="78"/>
      <c r="K65" s="78"/>
      <c r="L65" s="80"/>
      <c r="M65" s="79"/>
      <c r="AJ65" s="23"/>
    </row>
    <row r="66" spans="1:36" ht="26.25" customHeight="1" thickBot="1" x14ac:dyDescent="0.3">
      <c r="A66" s="54"/>
      <c r="B66" s="55"/>
      <c r="C66" s="55"/>
      <c r="D66" s="56"/>
      <c r="E66" s="56"/>
      <c r="F66" s="56"/>
      <c r="G66" s="56"/>
      <c r="H66" s="56"/>
      <c r="I66" s="56"/>
      <c r="J66" s="56"/>
      <c r="K66" s="56"/>
      <c r="L66" s="56"/>
      <c r="M66" s="56"/>
      <c r="N66" s="56"/>
      <c r="AJ66" s="23"/>
    </row>
    <row r="67" spans="1:36" ht="43.5" customHeight="1" thickBot="1" x14ac:dyDescent="0.3">
      <c r="A67" s="60" t="s">
        <v>218</v>
      </c>
      <c r="B67" s="61"/>
      <c r="C67" s="62">
        <f>COUNTA(C71:C72,C76:C76)</f>
        <v>3</v>
      </c>
      <c r="AJ67" s="23"/>
    </row>
    <row r="68" spans="1:36" x14ac:dyDescent="0.25">
      <c r="AJ68" s="23"/>
    </row>
    <row r="69" spans="1:36" ht="15.75" x14ac:dyDescent="0.25">
      <c r="A69" s="394" t="s">
        <v>219</v>
      </c>
      <c r="B69" s="392" t="s">
        <v>11</v>
      </c>
      <c r="C69" s="392" t="s">
        <v>12</v>
      </c>
      <c r="D69" s="392" t="s">
        <v>13</v>
      </c>
      <c r="E69" s="391" t="s">
        <v>14</v>
      </c>
      <c r="F69" s="392" t="s">
        <v>15</v>
      </c>
      <c r="G69" s="392"/>
      <c r="H69" s="392" t="s">
        <v>16</v>
      </c>
      <c r="I69" s="392" t="s">
        <v>17</v>
      </c>
      <c r="J69" s="393" t="s">
        <v>18</v>
      </c>
      <c r="K69" s="393" t="s">
        <v>19</v>
      </c>
      <c r="L69" s="393"/>
      <c r="M69" s="393" t="s">
        <v>20</v>
      </c>
      <c r="N69" s="53"/>
      <c r="AJ69" s="23"/>
    </row>
    <row r="70" spans="1:36" ht="15.75" x14ac:dyDescent="0.25">
      <c r="A70" s="395"/>
      <c r="B70" s="392"/>
      <c r="C70" s="392"/>
      <c r="D70" s="392"/>
      <c r="E70" s="391"/>
      <c r="F70" s="57" t="s">
        <v>43</v>
      </c>
      <c r="G70" s="57" t="s">
        <v>44</v>
      </c>
      <c r="H70" s="392"/>
      <c r="I70" s="392"/>
      <c r="J70" s="393"/>
      <c r="K70" s="107" t="s">
        <v>45</v>
      </c>
      <c r="L70" s="107" t="s">
        <v>46</v>
      </c>
      <c r="M70" s="393"/>
      <c r="N70" s="47"/>
      <c r="AJ70" s="23"/>
    </row>
    <row r="71" spans="1:36" ht="30" customHeight="1" x14ac:dyDescent="0.25">
      <c r="A71" s="388" t="s">
        <v>439</v>
      </c>
      <c r="B71" s="188" t="s">
        <v>76</v>
      </c>
      <c r="C71" s="223" t="s">
        <v>837</v>
      </c>
      <c r="D71" s="192" t="s">
        <v>838</v>
      </c>
      <c r="E71" s="188"/>
      <c r="F71" s="238">
        <v>43405</v>
      </c>
      <c r="G71" s="291">
        <v>44593</v>
      </c>
      <c r="H71" s="192" t="s">
        <v>411</v>
      </c>
      <c r="I71" s="195"/>
      <c r="J71" s="192" t="s">
        <v>842</v>
      </c>
      <c r="K71" s="188"/>
      <c r="L71" s="188"/>
      <c r="M71" s="188"/>
      <c r="N71" s="47"/>
      <c r="AJ71" s="23"/>
    </row>
    <row r="72" spans="1:36" ht="94.5" x14ac:dyDescent="0.25">
      <c r="A72" s="390"/>
      <c r="B72" s="188" t="s">
        <v>77</v>
      </c>
      <c r="C72" s="223" t="s">
        <v>839</v>
      </c>
      <c r="D72" s="188" t="s">
        <v>840</v>
      </c>
      <c r="E72" s="192" t="s">
        <v>841</v>
      </c>
      <c r="F72" s="238">
        <v>43405</v>
      </c>
      <c r="G72" s="291">
        <v>44593</v>
      </c>
      <c r="H72" s="188" t="s">
        <v>843</v>
      </c>
      <c r="I72" s="195"/>
      <c r="J72" s="192" t="s">
        <v>844</v>
      </c>
      <c r="K72" s="188"/>
      <c r="L72" s="188"/>
      <c r="M72" s="192" t="s">
        <v>845</v>
      </c>
      <c r="N72" s="47"/>
      <c r="AJ72" s="23"/>
    </row>
    <row r="73" spans="1:36" s="47" customFormat="1" x14ac:dyDescent="0.25">
      <c r="N73" s="73"/>
      <c r="O73" s="73"/>
      <c r="P73" s="73"/>
      <c r="Q73" s="73"/>
      <c r="R73" s="73"/>
      <c r="S73" s="73"/>
      <c r="AJ73" s="106"/>
    </row>
    <row r="74" spans="1:36" ht="15.75" x14ac:dyDescent="0.25">
      <c r="A74" s="394" t="s">
        <v>219</v>
      </c>
      <c r="B74" s="392" t="s">
        <v>11</v>
      </c>
      <c r="C74" s="392" t="s">
        <v>12</v>
      </c>
      <c r="D74" s="392" t="s">
        <v>13</v>
      </c>
      <c r="E74" s="391" t="s">
        <v>14</v>
      </c>
      <c r="F74" s="392" t="s">
        <v>15</v>
      </c>
      <c r="G74" s="392"/>
      <c r="H74" s="392" t="s">
        <v>16</v>
      </c>
      <c r="I74" s="392" t="s">
        <v>17</v>
      </c>
      <c r="J74" s="392" t="s">
        <v>18</v>
      </c>
      <c r="K74" s="393" t="s">
        <v>19</v>
      </c>
      <c r="L74" s="393"/>
      <c r="M74" s="392" t="s">
        <v>20</v>
      </c>
      <c r="N74" s="53"/>
      <c r="AJ74" s="23"/>
    </row>
    <row r="75" spans="1:36" ht="15" customHeight="1" x14ac:dyDescent="0.25">
      <c r="A75" s="395"/>
      <c r="B75" s="392"/>
      <c r="C75" s="392"/>
      <c r="D75" s="392"/>
      <c r="E75" s="391"/>
      <c r="F75" s="57" t="s">
        <v>43</v>
      </c>
      <c r="G75" s="57" t="s">
        <v>44</v>
      </c>
      <c r="H75" s="392"/>
      <c r="I75" s="392"/>
      <c r="J75" s="392"/>
      <c r="K75" s="107" t="s">
        <v>45</v>
      </c>
      <c r="L75" s="107" t="s">
        <v>46</v>
      </c>
      <c r="M75" s="392"/>
      <c r="N75" s="47"/>
      <c r="AJ75" s="23"/>
    </row>
    <row r="76" spans="1:36" ht="94.5" x14ac:dyDescent="0.25">
      <c r="A76" s="187" t="s">
        <v>437</v>
      </c>
      <c r="B76" s="188" t="s">
        <v>104</v>
      </c>
      <c r="C76" s="206" t="s">
        <v>848</v>
      </c>
      <c r="D76" s="192" t="s">
        <v>849</v>
      </c>
      <c r="E76" s="192" t="s">
        <v>850</v>
      </c>
      <c r="F76" s="238">
        <v>43831</v>
      </c>
      <c r="G76" s="238">
        <v>44166</v>
      </c>
      <c r="H76" s="192" t="s">
        <v>460</v>
      </c>
      <c r="I76" s="289">
        <v>300000</v>
      </c>
      <c r="J76" s="192" t="s">
        <v>852</v>
      </c>
      <c r="K76" s="188"/>
      <c r="L76" s="188"/>
      <c r="M76" s="192" t="s">
        <v>851</v>
      </c>
      <c r="N76" s="47"/>
      <c r="AJ76" s="23"/>
    </row>
    <row r="77" spans="1:36" x14ac:dyDescent="0.25">
      <c r="A77" s="23"/>
      <c r="B77" s="23"/>
      <c r="C77" s="23"/>
      <c r="D77" s="23"/>
      <c r="E77" s="23"/>
      <c r="F77" s="23"/>
      <c r="G77" s="23"/>
      <c r="H77" s="23"/>
      <c r="I77" s="23"/>
      <c r="J77" s="23"/>
      <c r="K77" s="23"/>
      <c r="L77" s="23"/>
      <c r="M77" s="23"/>
      <c r="N77" s="105"/>
      <c r="O77" s="63"/>
      <c r="P77" s="63"/>
      <c r="Q77" s="63"/>
      <c r="R77" s="63"/>
      <c r="S77" s="63"/>
      <c r="T77" s="63"/>
      <c r="U77" s="63"/>
      <c r="V77" s="63"/>
      <c r="W77" s="63"/>
      <c r="X77" s="63"/>
      <c r="Y77" s="63"/>
      <c r="Z77" s="63"/>
      <c r="AA77" s="63"/>
      <c r="AB77" s="63"/>
      <c r="AC77" s="63"/>
      <c r="AD77" s="63"/>
      <c r="AE77" s="63"/>
      <c r="AF77" s="63"/>
      <c r="AG77" s="63"/>
      <c r="AH77" s="63"/>
      <c r="AI77" s="63"/>
      <c r="AJ77" s="23"/>
    </row>
    <row r="78" spans="1:36" x14ac:dyDescent="0.25">
      <c r="A78" s="23"/>
      <c r="B78" s="23"/>
      <c r="C78" s="23"/>
      <c r="D78" s="23"/>
      <c r="E78" s="23"/>
      <c r="F78" s="23"/>
      <c r="G78" s="23"/>
      <c r="H78" s="23"/>
      <c r="I78" s="23"/>
      <c r="J78" s="23"/>
      <c r="K78" s="23"/>
      <c r="L78" s="23"/>
      <c r="M78" s="23"/>
      <c r="N78" s="105"/>
      <c r="O78" s="63"/>
      <c r="P78" s="63"/>
      <c r="Q78" s="63"/>
      <c r="R78" s="63"/>
      <c r="S78" s="63"/>
      <c r="T78" s="63"/>
      <c r="U78" s="63"/>
      <c r="V78" s="63"/>
      <c r="W78" s="63"/>
      <c r="X78" s="63"/>
      <c r="Y78" s="63"/>
      <c r="Z78" s="63"/>
      <c r="AA78" s="63"/>
      <c r="AB78" s="63"/>
      <c r="AC78" s="63"/>
      <c r="AD78" s="63"/>
      <c r="AE78" s="63"/>
      <c r="AF78" s="63"/>
      <c r="AG78" s="63"/>
      <c r="AH78" s="63"/>
      <c r="AI78" s="63"/>
      <c r="AJ78" s="23"/>
    </row>
    <row r="79" spans="1:36" x14ac:dyDescent="0.25">
      <c r="N79" s="73"/>
    </row>
    <row r="80" spans="1:36" x14ac:dyDescent="0.25">
      <c r="N80" s="73"/>
    </row>
    <row r="81" spans="14:14" x14ac:dyDescent="0.25">
      <c r="N81" s="73"/>
    </row>
    <row r="82" spans="14:14" x14ac:dyDescent="0.25">
      <c r="N82" s="73"/>
    </row>
    <row r="83" spans="14:14" x14ac:dyDescent="0.25">
      <c r="N83" s="73"/>
    </row>
    <row r="84" spans="14:14" x14ac:dyDescent="0.25">
      <c r="N84" s="73"/>
    </row>
    <row r="85" spans="14:14" x14ac:dyDescent="0.25">
      <c r="N85" s="73"/>
    </row>
    <row r="86" spans="14:14" x14ac:dyDescent="0.25">
      <c r="N86" s="73"/>
    </row>
    <row r="87" spans="14:14" x14ac:dyDescent="0.25">
      <c r="N87" s="73"/>
    </row>
    <row r="88" spans="14:14" x14ac:dyDescent="0.25">
      <c r="N88" s="73"/>
    </row>
    <row r="89" spans="14:14" x14ac:dyDescent="0.25">
      <c r="N89" s="73"/>
    </row>
    <row r="90" spans="14:14" x14ac:dyDescent="0.25">
      <c r="N90" s="73"/>
    </row>
    <row r="91" spans="14:14" x14ac:dyDescent="0.25">
      <c r="N91" s="73"/>
    </row>
    <row r="92" spans="14:14" x14ac:dyDescent="0.25">
      <c r="N92" s="73"/>
    </row>
    <row r="93" spans="14:14" x14ac:dyDescent="0.25">
      <c r="N93" s="73"/>
    </row>
    <row r="94" spans="14:14" x14ac:dyDescent="0.25">
      <c r="N94" s="73"/>
    </row>
    <row r="95" spans="14:14" x14ac:dyDescent="0.25">
      <c r="N95" s="73"/>
    </row>
    <row r="96" spans="14:14" x14ac:dyDescent="0.25">
      <c r="N96" s="73"/>
    </row>
    <row r="97" spans="14:14" x14ac:dyDescent="0.25">
      <c r="N97" s="73"/>
    </row>
    <row r="98" spans="14:14" x14ac:dyDescent="0.25">
      <c r="N98" s="73"/>
    </row>
    <row r="99" spans="14:14" x14ac:dyDescent="0.25">
      <c r="N99" s="73"/>
    </row>
    <row r="100" spans="14:14" x14ac:dyDescent="0.25">
      <c r="N100" s="73"/>
    </row>
    <row r="101" spans="14:14" x14ac:dyDescent="0.25">
      <c r="N101" s="73"/>
    </row>
    <row r="102" spans="14:14" x14ac:dyDescent="0.25">
      <c r="N102" s="73"/>
    </row>
    <row r="103" spans="14:14" x14ac:dyDescent="0.25">
      <c r="N103" s="73"/>
    </row>
    <row r="104" spans="14:14" x14ac:dyDescent="0.25">
      <c r="N104" s="73"/>
    </row>
    <row r="105" spans="14:14" x14ac:dyDescent="0.25">
      <c r="N105" s="73"/>
    </row>
    <row r="106" spans="14:14" x14ac:dyDescent="0.25">
      <c r="N106" s="73"/>
    </row>
    <row r="107" spans="14:14" x14ac:dyDescent="0.25">
      <c r="N107" s="73"/>
    </row>
    <row r="108" spans="14:14" x14ac:dyDescent="0.25">
      <c r="N108" s="73"/>
    </row>
    <row r="109" spans="14:14" x14ac:dyDescent="0.25">
      <c r="N109" s="73"/>
    </row>
    <row r="110" spans="14:14" x14ac:dyDescent="0.25">
      <c r="N110" s="73"/>
    </row>
    <row r="111" spans="14:14" x14ac:dyDescent="0.25">
      <c r="N111" s="73"/>
    </row>
    <row r="112" spans="14:14" x14ac:dyDescent="0.25">
      <c r="N112" s="73"/>
    </row>
    <row r="113" spans="14:14" x14ac:dyDescent="0.25">
      <c r="N113" s="73"/>
    </row>
    <row r="114" spans="14:14" x14ac:dyDescent="0.25">
      <c r="N114" s="73"/>
    </row>
    <row r="115" spans="14:14" x14ac:dyDescent="0.25">
      <c r="N115" s="73"/>
    </row>
    <row r="116" spans="14:14" x14ac:dyDescent="0.25">
      <c r="N116" s="73"/>
    </row>
    <row r="117" spans="14:14" x14ac:dyDescent="0.25">
      <c r="N117" s="73"/>
    </row>
    <row r="118" spans="14:14" x14ac:dyDescent="0.25">
      <c r="N118" s="73"/>
    </row>
    <row r="119" spans="14:14" x14ac:dyDescent="0.25">
      <c r="N119" s="73"/>
    </row>
    <row r="120" spans="14:14" x14ac:dyDescent="0.25">
      <c r="N120" s="73"/>
    </row>
    <row r="121" spans="14:14" x14ac:dyDescent="0.25">
      <c r="N121" s="73"/>
    </row>
    <row r="122" spans="14:14" x14ac:dyDescent="0.25">
      <c r="N122" s="73"/>
    </row>
    <row r="123" spans="14:14" x14ac:dyDescent="0.25">
      <c r="N123" s="73"/>
    </row>
    <row r="124" spans="14:14" x14ac:dyDescent="0.25">
      <c r="N124" s="73"/>
    </row>
    <row r="125" spans="14:14" x14ac:dyDescent="0.25">
      <c r="N125" s="73"/>
    </row>
    <row r="126" spans="14:14" x14ac:dyDescent="0.25">
      <c r="N126" s="73"/>
    </row>
    <row r="127" spans="14:14" x14ac:dyDescent="0.25">
      <c r="N127" s="73"/>
    </row>
    <row r="128" spans="14:14" x14ac:dyDescent="0.25">
      <c r="N128" s="73"/>
    </row>
    <row r="129" spans="14:14" x14ac:dyDescent="0.25">
      <c r="N129" s="73"/>
    </row>
    <row r="130" spans="14:14" x14ac:dyDescent="0.25">
      <c r="N130" s="73"/>
    </row>
    <row r="131" spans="14:14" x14ac:dyDescent="0.25">
      <c r="N131" s="73"/>
    </row>
    <row r="132" spans="14:14" x14ac:dyDescent="0.25">
      <c r="N132" s="73"/>
    </row>
    <row r="133" spans="14:14" x14ac:dyDescent="0.25">
      <c r="N133" s="73"/>
    </row>
    <row r="134" spans="14:14" x14ac:dyDescent="0.25">
      <c r="N134" s="73"/>
    </row>
    <row r="135" spans="14:14" x14ac:dyDescent="0.25">
      <c r="N135" s="73"/>
    </row>
    <row r="136" spans="14:14" x14ac:dyDescent="0.25">
      <c r="N136" s="73"/>
    </row>
    <row r="137" spans="14:14" x14ac:dyDescent="0.25">
      <c r="N137" s="73"/>
    </row>
    <row r="138" spans="14:14" x14ac:dyDescent="0.25">
      <c r="N138" s="73"/>
    </row>
    <row r="139" spans="14:14" x14ac:dyDescent="0.25">
      <c r="N139" s="73"/>
    </row>
    <row r="140" spans="14:14" x14ac:dyDescent="0.25">
      <c r="N140" s="73"/>
    </row>
    <row r="141" spans="14:14" x14ac:dyDescent="0.25">
      <c r="N141" s="73"/>
    </row>
    <row r="142" spans="14:14" x14ac:dyDescent="0.25">
      <c r="N142" s="73"/>
    </row>
    <row r="143" spans="14:14" x14ac:dyDescent="0.25">
      <c r="N143" s="73"/>
    </row>
    <row r="144" spans="14:14" x14ac:dyDescent="0.25">
      <c r="N144" s="73"/>
    </row>
    <row r="145" spans="14:14" x14ac:dyDescent="0.25">
      <c r="N145" s="73"/>
    </row>
    <row r="146" spans="14:14" x14ac:dyDescent="0.25">
      <c r="N146" s="73"/>
    </row>
    <row r="147" spans="14:14" x14ac:dyDescent="0.25">
      <c r="N147" s="73"/>
    </row>
    <row r="148" spans="14:14" x14ac:dyDescent="0.25">
      <c r="N148" s="73"/>
    </row>
    <row r="149" spans="14:14" x14ac:dyDescent="0.25">
      <c r="N149" s="73"/>
    </row>
    <row r="150" spans="14:14" x14ac:dyDescent="0.25">
      <c r="N150" s="73"/>
    </row>
    <row r="151" spans="14:14" x14ac:dyDescent="0.25">
      <c r="N151" s="73"/>
    </row>
    <row r="152" spans="14:14" x14ac:dyDescent="0.25">
      <c r="N152" s="73"/>
    </row>
    <row r="153" spans="14:14" x14ac:dyDescent="0.25">
      <c r="N153" s="73"/>
    </row>
    <row r="154" spans="14:14" x14ac:dyDescent="0.25">
      <c r="N154" s="73"/>
    </row>
    <row r="155" spans="14:14" x14ac:dyDescent="0.25">
      <c r="N155" s="73"/>
    </row>
    <row r="156" spans="14:14" x14ac:dyDescent="0.25">
      <c r="N156" s="73"/>
    </row>
    <row r="157" spans="14:14" x14ac:dyDescent="0.25">
      <c r="N157" s="73"/>
    </row>
    <row r="158" spans="14:14" x14ac:dyDescent="0.25">
      <c r="N158" s="73"/>
    </row>
    <row r="159" spans="14:14" x14ac:dyDescent="0.25">
      <c r="N159" s="73"/>
    </row>
    <row r="160" spans="14:14" x14ac:dyDescent="0.25">
      <c r="N160" s="73"/>
    </row>
    <row r="161" spans="14:14" x14ac:dyDescent="0.25">
      <c r="N161" s="73"/>
    </row>
    <row r="162" spans="14:14" x14ac:dyDescent="0.25">
      <c r="N162" s="73"/>
    </row>
    <row r="163" spans="14:14" x14ac:dyDescent="0.25">
      <c r="N163" s="73"/>
    </row>
    <row r="164" spans="14:14" x14ac:dyDescent="0.25">
      <c r="N164" s="73"/>
    </row>
    <row r="165" spans="14:14" x14ac:dyDescent="0.25">
      <c r="N165" s="73"/>
    </row>
    <row r="166" spans="14:14" x14ac:dyDescent="0.25">
      <c r="N166" s="73"/>
    </row>
    <row r="167" spans="14:14" x14ac:dyDescent="0.25">
      <c r="N167" s="73"/>
    </row>
    <row r="168" spans="14:14" x14ac:dyDescent="0.25">
      <c r="N168" s="73"/>
    </row>
    <row r="169" spans="14:14" x14ac:dyDescent="0.25">
      <c r="N169" s="73"/>
    </row>
    <row r="170" spans="14:14" x14ac:dyDescent="0.25">
      <c r="N170" s="73"/>
    </row>
    <row r="171" spans="14:14" x14ac:dyDescent="0.25">
      <c r="N171" s="73"/>
    </row>
    <row r="172" spans="14:14" x14ac:dyDescent="0.25">
      <c r="N172" s="73"/>
    </row>
    <row r="173" spans="14:14" x14ac:dyDescent="0.25">
      <c r="N173" s="73"/>
    </row>
    <row r="174" spans="14:14" x14ac:dyDescent="0.25">
      <c r="N174" s="73"/>
    </row>
    <row r="175" spans="14:14" x14ac:dyDescent="0.25">
      <c r="N175" s="73"/>
    </row>
    <row r="176" spans="14:14" x14ac:dyDescent="0.25">
      <c r="N176" s="73"/>
    </row>
    <row r="177" spans="14:14" x14ac:dyDescent="0.25">
      <c r="N177" s="73"/>
    </row>
    <row r="178" spans="14:14" x14ac:dyDescent="0.25">
      <c r="N178" s="73"/>
    </row>
    <row r="179" spans="14:14" x14ac:dyDescent="0.25">
      <c r="N179" s="73"/>
    </row>
    <row r="180" spans="14:14" x14ac:dyDescent="0.25">
      <c r="N180" s="73"/>
    </row>
    <row r="181" spans="14:14" x14ac:dyDescent="0.25">
      <c r="N181" s="73"/>
    </row>
    <row r="182" spans="14:14" x14ac:dyDescent="0.25">
      <c r="N182" s="73"/>
    </row>
    <row r="183" spans="14:14" x14ac:dyDescent="0.25">
      <c r="N183" s="73"/>
    </row>
    <row r="184" spans="14:14" x14ac:dyDescent="0.25">
      <c r="N184" s="73"/>
    </row>
    <row r="185" spans="14:14" x14ac:dyDescent="0.25">
      <c r="N185" s="73"/>
    </row>
    <row r="186" spans="14:14" x14ac:dyDescent="0.25">
      <c r="N186" s="73"/>
    </row>
    <row r="187" spans="14:14" x14ac:dyDescent="0.25">
      <c r="N187" s="73"/>
    </row>
    <row r="188" spans="14:14" x14ac:dyDescent="0.25">
      <c r="N188" s="73"/>
    </row>
    <row r="189" spans="14:14" x14ac:dyDescent="0.25">
      <c r="N189" s="73"/>
    </row>
    <row r="190" spans="14:14" x14ac:dyDescent="0.25">
      <c r="N190" s="73"/>
    </row>
    <row r="191" spans="14:14" x14ac:dyDescent="0.25">
      <c r="N191" s="73"/>
    </row>
    <row r="192" spans="14:14" x14ac:dyDescent="0.25">
      <c r="N192" s="73"/>
    </row>
    <row r="193" spans="14:14" x14ac:dyDescent="0.25">
      <c r="N193" s="73"/>
    </row>
    <row r="194" spans="14:14" x14ac:dyDescent="0.25">
      <c r="N194" s="73"/>
    </row>
    <row r="195" spans="14:14" x14ac:dyDescent="0.25">
      <c r="N195" s="73"/>
    </row>
  </sheetData>
  <protectedRanges>
    <protectedRange sqref="D50:E50" name="Intervalo1_9"/>
    <protectedRange sqref="C59:E59" name="Intervalo1_1_6"/>
    <protectedRange sqref="C60:E60" name="Intervalo1_2_5"/>
    <protectedRange sqref="C61:E61" name="Intervalo1_3_5"/>
    <protectedRange sqref="H53:H55 J53:M55" name="Intervalo1_1"/>
    <protectedRange sqref="H17" name="Intervalo1_3_1"/>
    <protectedRange sqref="J11" name="Intervalo1_4"/>
    <protectedRange sqref="H30" name="Intervalo1_6"/>
    <protectedRange sqref="H31" name="Intervalo1_1_3"/>
    <protectedRange sqref="H32" name="Intervalo1_2_3"/>
    <protectedRange sqref="H33" name="Intervalo1_3_3"/>
    <protectedRange sqref="H34" name="Intervalo1_4_2"/>
    <protectedRange sqref="H35:H37" name="Intervalo1_5_2"/>
    <protectedRange sqref="H38" name="Intervalo1_7"/>
    <protectedRange sqref="H39" name="Intervalo1_1_4"/>
    <protectedRange sqref="H40:H42" name="Intervalo1_2_4"/>
    <protectedRange sqref="H56:H57 H60" name="Intervalo1_10"/>
    <protectedRange sqref="H61 H59 J59:K59" name="Intervalo1_1_6_1"/>
    <protectedRange sqref="J60" name="Intervalo1_2_5_1"/>
    <protectedRange sqref="J61" name="Intervalo1_3_5_1"/>
    <protectedRange sqref="F53:G55" name="Intervalo1_5"/>
    <protectedRange sqref="F59:G59" name="Intervalo1_1_6_3"/>
    <protectedRange sqref="F61:G61" name="Intervalo1_3_5_3"/>
    <protectedRange sqref="N11:R61" name="Intervalo1_11"/>
    <protectedRange sqref="W18:X18" name="Intervalo1_2_1"/>
    <protectedRange sqref="T57:V57 X57" name="Intervalo1_3_2"/>
    <protectedRange sqref="T60:V60 X60" name="Intervalo1_5_1"/>
    <protectedRange sqref="U20:X20" name="Intervalo1_11_1"/>
    <protectedRange sqref="F71:F72" name="Intervalo1_13"/>
    <protectedRange sqref="B71:E71 B72 D72:E72" name="Intervalo1_14"/>
    <protectedRange sqref="H71:M72" name="Intervalo1_15"/>
    <protectedRange sqref="B76:M76" name="Intervalo1_16"/>
    <protectedRange sqref="I53:I55" name="Intervalo1_17"/>
    <protectedRange sqref="I59" name="Intervalo1_1_6_5"/>
    <protectedRange sqref="I60" name="Intervalo1_2_5_6"/>
    <protectedRange sqref="I61" name="Intervalo1_3_5_5"/>
    <protectedRange sqref="F29:G37" name="Intervalo1_3"/>
    <protectedRange sqref="F28:G28" name="Intervalo1_9_1"/>
  </protectedRanges>
  <mergeCells count="70">
    <mergeCell ref="AH9:AH10"/>
    <mergeCell ref="AI9:AI10"/>
    <mergeCell ref="A1:AI1"/>
    <mergeCell ref="A2:AI2"/>
    <mergeCell ref="B4:G4"/>
    <mergeCell ref="B6:C6"/>
    <mergeCell ref="A8:M8"/>
    <mergeCell ref="N8:X8"/>
    <mergeCell ref="Y8:AI8"/>
    <mergeCell ref="AD9:AD10"/>
    <mergeCell ref="AE9:AE10"/>
    <mergeCell ref="AF9:AF10"/>
    <mergeCell ref="X9:X10"/>
    <mergeCell ref="Y9:Y10"/>
    <mergeCell ref="A11:A27"/>
    <mergeCell ref="A28:A37"/>
    <mergeCell ref="A38:A44"/>
    <mergeCell ref="AA9:AA10"/>
    <mergeCell ref="AB9:AB10"/>
    <mergeCell ref="J9:J10"/>
    <mergeCell ref="K9:L9"/>
    <mergeCell ref="M9:M10"/>
    <mergeCell ref="D9:D10"/>
    <mergeCell ref="E9:E10"/>
    <mergeCell ref="F9:G9"/>
    <mergeCell ref="H9:H10"/>
    <mergeCell ref="I9:I10"/>
    <mergeCell ref="U9:U10"/>
    <mergeCell ref="V9:V10"/>
    <mergeCell ref="W9:W10"/>
    <mergeCell ref="A45:A48"/>
    <mergeCell ref="A53:A55"/>
    <mergeCell ref="A56:A61"/>
    <mergeCell ref="AG9:AG10"/>
    <mergeCell ref="Z9:Z10"/>
    <mergeCell ref="O9:O10"/>
    <mergeCell ref="P9:P10"/>
    <mergeCell ref="Q9:Q10"/>
    <mergeCell ref="R9:R10"/>
    <mergeCell ref="S9:S10"/>
    <mergeCell ref="T9:T10"/>
    <mergeCell ref="N9:N10"/>
    <mergeCell ref="A9:A10"/>
    <mergeCell ref="B9:B10"/>
    <mergeCell ref="C9:C10"/>
    <mergeCell ref="AC9:AC10"/>
    <mergeCell ref="M69:M70"/>
    <mergeCell ref="A69:A70"/>
    <mergeCell ref="B69:B70"/>
    <mergeCell ref="C69:C70"/>
    <mergeCell ref="D69:D70"/>
    <mergeCell ref="E69:E70"/>
    <mergeCell ref="F69:G69"/>
    <mergeCell ref="H69:H70"/>
    <mergeCell ref="I69:I70"/>
    <mergeCell ref="J69:J70"/>
    <mergeCell ref="K69:L69"/>
    <mergeCell ref="K74:L74"/>
    <mergeCell ref="M74:M75"/>
    <mergeCell ref="A74:A75"/>
    <mergeCell ref="B74:B75"/>
    <mergeCell ref="C74:C75"/>
    <mergeCell ref="D74:D75"/>
    <mergeCell ref="E74:E75"/>
    <mergeCell ref="F74:G74"/>
    <mergeCell ref="A49:A52"/>
    <mergeCell ref="A71:A72"/>
    <mergeCell ref="H74:H75"/>
    <mergeCell ref="I74:I75"/>
    <mergeCell ref="J74:J75"/>
  </mergeCells>
  <conditionalFormatting sqref="AN6:AN7">
    <cfRule type="cellIs" dxfId="31" priority="14" stopIfTrue="1" operator="equal">
      <formula>$AN$6</formula>
    </cfRule>
  </conditionalFormatting>
  <conditionalFormatting sqref="S11:S61">
    <cfRule type="cellIs" dxfId="30" priority="6" stopIfTrue="1" operator="equal">
      <formula>$AN$7</formula>
    </cfRule>
    <cfRule type="cellIs" dxfId="29" priority="7" stopIfTrue="1" operator="equal">
      <formula>$AN$6</formula>
    </cfRule>
  </conditionalFormatting>
  <conditionalFormatting sqref="N11:N61">
    <cfRule type="cellIs" dxfId="28" priority="5" stopIfTrue="1" operator="equal">
      <formula>"x"</formula>
    </cfRule>
  </conditionalFormatting>
  <conditionalFormatting sqref="O11:O61">
    <cfRule type="cellIs" dxfId="27" priority="4" operator="equal">
      <formula>"x"</formula>
    </cfRule>
  </conditionalFormatting>
  <conditionalFormatting sqref="P11:P61">
    <cfRule type="cellIs" dxfId="26" priority="3" operator="equal">
      <formula>"x"</formula>
    </cfRule>
  </conditionalFormatting>
  <conditionalFormatting sqref="Q11:Q61">
    <cfRule type="cellIs" dxfId="25" priority="2" stopIfTrue="1" operator="equal">
      <formula>"x"</formula>
    </cfRule>
  </conditionalFormatting>
  <conditionalFormatting sqref="R11:R61">
    <cfRule type="cellIs" dxfId="24" priority="1" operator="equal">
      <formula>"x"</formula>
    </cfRule>
  </conditionalFormatting>
  <dataValidations count="1">
    <dataValidation type="list" allowBlank="1" showInputMessage="1" showErrorMessage="1" sqref="S11:S61">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showGridLines="0" zoomScale="80" zoomScaleNormal="80" zoomScalePageLayoutView="70" workbookViewId="0">
      <selection activeCell="I48" sqref="I48"/>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9" width="4.140625" hidden="1" customWidth="1"/>
  </cols>
  <sheetData>
    <row r="1" spans="1:28" x14ac:dyDescent="0.25">
      <c r="A1" s="12"/>
      <c r="B1" s="474" t="s">
        <v>0</v>
      </c>
      <c r="C1" s="474"/>
      <c r="D1" s="474"/>
      <c r="E1" s="474"/>
      <c r="F1" s="474"/>
      <c r="G1" s="474"/>
      <c r="H1" s="474"/>
      <c r="I1" s="474"/>
      <c r="J1" s="474"/>
      <c r="K1" s="474"/>
      <c r="L1" s="474"/>
      <c r="M1" s="474"/>
      <c r="N1" s="474"/>
      <c r="O1" s="474"/>
      <c r="P1" s="474"/>
      <c r="Q1" s="474"/>
      <c r="R1" s="474"/>
      <c r="S1" s="474"/>
      <c r="T1" s="474"/>
      <c r="U1" s="474"/>
      <c r="V1" s="474"/>
      <c r="W1" s="474"/>
      <c r="X1" s="12"/>
    </row>
    <row r="2" spans="1:28" s="18" customFormat="1" ht="21" customHeight="1" x14ac:dyDescent="0.25">
      <c r="A2" s="19"/>
      <c r="B2" s="474"/>
      <c r="C2" s="474"/>
      <c r="D2" s="474"/>
      <c r="E2" s="474"/>
      <c r="F2" s="474"/>
      <c r="G2" s="474"/>
      <c r="H2" s="474"/>
      <c r="I2" s="474"/>
      <c r="J2" s="474"/>
      <c r="K2" s="474"/>
      <c r="L2" s="474"/>
      <c r="M2" s="474"/>
      <c r="N2" s="474"/>
      <c r="O2" s="474"/>
      <c r="P2" s="474"/>
      <c r="Q2" s="474"/>
      <c r="R2" s="474"/>
      <c r="S2" s="474"/>
      <c r="T2" s="474"/>
      <c r="U2" s="474"/>
      <c r="V2" s="474"/>
      <c r="W2" s="474"/>
      <c r="X2" s="19"/>
    </row>
    <row r="3" spans="1:28" s="20" customFormat="1" ht="33.75" customHeight="1" x14ac:dyDescent="0.35">
      <c r="A3" s="22"/>
      <c r="B3" s="475" t="str">
        <f>'Monitoria Anual - 2'!A2</f>
        <v>Plano de Ação Nacional para a Conservação das Aves da Mata Atlântica - PAN Aves da Mata Atlântica</v>
      </c>
      <c r="C3" s="475"/>
      <c r="D3" s="475"/>
      <c r="E3" s="475"/>
      <c r="F3" s="475"/>
      <c r="G3" s="475"/>
      <c r="H3" s="475"/>
      <c r="I3" s="475"/>
      <c r="J3" s="475"/>
      <c r="K3" s="475"/>
      <c r="L3" s="475"/>
      <c r="M3" s="475"/>
      <c r="N3" s="475"/>
      <c r="O3" s="475"/>
      <c r="P3" s="475"/>
      <c r="Q3" s="475"/>
      <c r="R3" s="475"/>
      <c r="S3" s="475"/>
      <c r="T3" s="475"/>
      <c r="U3" s="475"/>
      <c r="V3" s="475"/>
      <c r="W3" s="475"/>
      <c r="X3" s="22"/>
    </row>
    <row r="4" spans="1:28" s="13" customFormat="1" x14ac:dyDescent="0.25">
      <c r="A4" s="12"/>
      <c r="J4" s="14"/>
      <c r="K4" s="14"/>
      <c r="L4" s="14"/>
      <c r="M4" s="14"/>
      <c r="N4" s="14"/>
      <c r="O4" s="14"/>
      <c r="X4" s="12"/>
    </row>
    <row r="5" spans="1:28" s="15" customFormat="1" ht="45" customHeight="1" x14ac:dyDescent="0.25">
      <c r="A5" s="23"/>
      <c r="B5" s="476" t="s">
        <v>221</v>
      </c>
      <c r="C5" s="476"/>
      <c r="D5" s="477" t="str">
        <f>'Monitoria Anual - 2'!B4</f>
        <v>Estabelecer e implementar medidas para manutenção e recuperação das populações de espécies do PAN Aves da Mata Atlântica em 5 anos.</v>
      </c>
      <c r="E5" s="477"/>
      <c r="F5" s="477"/>
      <c r="G5" s="477"/>
      <c r="H5" s="477"/>
      <c r="I5" s="477"/>
      <c r="J5" s="477"/>
      <c r="K5" s="477"/>
      <c r="L5" s="477"/>
      <c r="M5" s="478"/>
      <c r="N5" s="16"/>
      <c r="O5" s="16"/>
      <c r="P5" s="16"/>
      <c r="Q5" s="16"/>
      <c r="R5" s="16"/>
      <c r="X5" s="23"/>
    </row>
    <row r="6" spans="1:28" s="13" customFormat="1" x14ac:dyDescent="0.25">
      <c r="A6" s="12"/>
      <c r="J6" s="14"/>
      <c r="K6" s="14"/>
      <c r="L6" s="14"/>
      <c r="M6" s="14"/>
      <c r="N6" s="14"/>
      <c r="O6" s="14"/>
      <c r="X6" s="12"/>
    </row>
    <row r="7" spans="1:28" s="13" customFormat="1" ht="26.25" customHeight="1" x14ac:dyDescent="0.25">
      <c r="A7" s="12"/>
      <c r="B7" s="476" t="s">
        <v>3</v>
      </c>
      <c r="C7" s="476"/>
      <c r="D7" s="464" t="str">
        <f>'Monitoria Anual - 2'!B6</f>
        <v>17/10/2018 - 19/10/2018 (presencial)</v>
      </c>
      <c r="E7" s="464"/>
      <c r="F7" s="464"/>
      <c r="G7" s="465"/>
      <c r="H7" s="47"/>
      <c r="I7" s="17"/>
      <c r="J7" s="14"/>
      <c r="K7" s="14"/>
      <c r="L7" s="14"/>
      <c r="M7" s="14"/>
      <c r="N7" s="14"/>
      <c r="O7" s="14"/>
      <c r="X7" s="12"/>
    </row>
    <row r="8" spans="1:28" x14ac:dyDescent="0.25">
      <c r="A8" s="12"/>
      <c r="X8" s="12"/>
    </row>
    <row r="9" spans="1:28" ht="31.5" customHeight="1" x14ac:dyDescent="0.25">
      <c r="A9" s="12"/>
      <c r="B9" s="466" t="s">
        <v>222</v>
      </c>
      <c r="C9" s="466"/>
      <c r="D9" s="466"/>
      <c r="E9" s="466"/>
      <c r="F9" s="466"/>
      <c r="G9" s="466"/>
      <c r="H9" s="466"/>
      <c r="I9" s="466"/>
      <c r="J9" s="466"/>
      <c r="K9" s="466"/>
      <c r="L9" s="466"/>
      <c r="M9" s="466"/>
      <c r="N9" s="466"/>
      <c r="O9" s="466"/>
      <c r="P9" s="466"/>
      <c r="Q9" s="466"/>
      <c r="R9" s="466"/>
      <c r="S9" s="466"/>
      <c r="T9" s="466"/>
      <c r="U9" s="466"/>
      <c r="V9" s="466"/>
      <c r="W9" s="466"/>
      <c r="X9" s="12"/>
    </row>
    <row r="10" spans="1:28" x14ac:dyDescent="0.25">
      <c r="A10" s="12"/>
      <c r="G10" s="11"/>
      <c r="H10" s="11"/>
      <c r="I10" s="11"/>
      <c r="X10" s="12"/>
    </row>
    <row r="11" spans="1:28" ht="15.75" x14ac:dyDescent="0.25">
      <c r="A11" s="12"/>
      <c r="B11" s="464" t="s">
        <v>223</v>
      </c>
      <c r="C11" s="465"/>
      <c r="D11" s="48"/>
      <c r="E11" s="48"/>
      <c r="F11" s="48"/>
      <c r="G11" s="48"/>
      <c r="H11" s="48"/>
      <c r="I11" s="48"/>
      <c r="J11" s="48"/>
      <c r="K11" s="48"/>
      <c r="L11" s="48"/>
      <c r="M11" s="48"/>
      <c r="N11" s="48"/>
      <c r="O11" s="48"/>
      <c r="P11" s="48"/>
      <c r="Q11" s="48"/>
      <c r="R11" s="48"/>
      <c r="S11" s="48"/>
      <c r="T11" s="48"/>
      <c r="U11" s="48"/>
      <c r="V11" s="48"/>
      <c r="W11" s="48"/>
      <c r="X11" s="12"/>
    </row>
    <row r="12" spans="1:28" ht="15.75" thickBot="1" x14ac:dyDescent="0.3">
      <c r="A12" s="12"/>
      <c r="E12" s="6"/>
      <c r="F12" s="467"/>
      <c r="G12" s="467"/>
      <c r="H12" s="185"/>
      <c r="X12" s="12"/>
    </row>
    <row r="13" spans="1:28" ht="33.75" customHeight="1" thickBot="1" x14ac:dyDescent="0.3">
      <c r="A13" s="12"/>
      <c r="C13" s="468" t="s">
        <v>224</v>
      </c>
      <c r="D13" s="469"/>
      <c r="E13" s="469"/>
      <c r="F13" s="469"/>
      <c r="G13" s="470"/>
      <c r="H13" s="3"/>
      <c r="X13" s="12"/>
    </row>
    <row r="14" spans="1:28" s="2" customFormat="1" ht="34.5" customHeight="1" thickBot="1" x14ac:dyDescent="0.3">
      <c r="A14" s="23"/>
      <c r="C14" s="31" t="s">
        <v>225</v>
      </c>
      <c r="D14" s="8" t="s">
        <v>226</v>
      </c>
      <c r="E14" s="9" t="s">
        <v>227</v>
      </c>
      <c r="F14" s="8" t="s">
        <v>228</v>
      </c>
      <c r="G14" s="10" t="s">
        <v>227</v>
      </c>
      <c r="H14" s="7"/>
      <c r="X14" s="23"/>
    </row>
    <row r="15" spans="1:28" ht="15.75" x14ac:dyDescent="0.25">
      <c r="A15" s="12"/>
      <c r="C15" s="87" t="s">
        <v>229</v>
      </c>
      <c r="D15" s="97"/>
      <c r="E15" s="98"/>
      <c r="F15" s="94">
        <f>COUNTA('Monitoria Anual - 2'!S11:S861)</f>
        <v>6</v>
      </c>
      <c r="G15" s="32">
        <f t="shared" ref="G15:G21" si="0">F15/$F$22</f>
        <v>0.13333333333333333</v>
      </c>
      <c r="H15" s="4"/>
      <c r="X15" s="12"/>
    </row>
    <row r="16" spans="1:28" ht="15.75" x14ac:dyDescent="0.25">
      <c r="A16" s="12"/>
      <c r="C16" s="88" t="s">
        <v>230</v>
      </c>
      <c r="D16" s="99">
        <f>COUNTA('Monitoria Anual - 2'!N11:N861)</f>
        <v>0</v>
      </c>
      <c r="E16" s="34">
        <f>D16/$D$22</f>
        <v>0</v>
      </c>
      <c r="F16" s="95">
        <f>D16-AB16</f>
        <v>0</v>
      </c>
      <c r="G16" s="34">
        <f t="shared" si="0"/>
        <v>0</v>
      </c>
      <c r="H16" s="4"/>
      <c r="X16" s="12"/>
      <c r="Z16">
        <f>COUNTIFS('Monitoria Anual - 2'!N:N,"x",'Monitoria Anual - 2'!S:S,"Excluída")</f>
        <v>0</v>
      </c>
      <c r="AA16">
        <f>COUNTIFS('Monitoria Anual - 2'!N:N,"x",'Monitoria Anual - 2'!S:S,"Agrupada")</f>
        <v>0</v>
      </c>
      <c r="AB16">
        <f>Z16+AA16</f>
        <v>0</v>
      </c>
    </row>
    <row r="17" spans="1:28" ht="15.75" x14ac:dyDescent="0.25">
      <c r="A17" s="12"/>
      <c r="C17" s="89" t="s">
        <v>231</v>
      </c>
      <c r="D17" s="99">
        <f>COUNTA('Monitoria Anual - 2'!O11:O861)</f>
        <v>15</v>
      </c>
      <c r="E17" s="34">
        <f>D17/$D$22</f>
        <v>0.3125</v>
      </c>
      <c r="F17" s="95">
        <f>D17-AB17</f>
        <v>10</v>
      </c>
      <c r="G17" s="34">
        <f t="shared" si="0"/>
        <v>0.22222222222222221</v>
      </c>
      <c r="H17" s="4"/>
      <c r="X17" s="12"/>
      <c r="Z17">
        <f t="array" ref="Z17">COUNTIFS('Monitoria Anual - 2'!O:O,"x",'Monitoria Anual - 2'!S:S,"Excluída")</f>
        <v>1</v>
      </c>
      <c r="AA17">
        <f t="array" ref="AA17">COUNTIFS('Monitoria Anual - 2'!O:O,"x",'Monitoria Anual - 2'!S:S,"Agrupada")</f>
        <v>4</v>
      </c>
      <c r="AB17">
        <f>Z17+AA17</f>
        <v>5</v>
      </c>
    </row>
    <row r="18" spans="1:28" ht="15.75" x14ac:dyDescent="0.25">
      <c r="A18" s="12"/>
      <c r="C18" s="90" t="s">
        <v>232</v>
      </c>
      <c r="D18" s="99">
        <f>COUNTA('Monitoria Anual - 2'!P11:P861)</f>
        <v>12</v>
      </c>
      <c r="E18" s="34">
        <f>D18/$D$22</f>
        <v>0.25</v>
      </c>
      <c r="F18" s="95">
        <f>D18-AB18</f>
        <v>11</v>
      </c>
      <c r="G18" s="34">
        <f t="shared" si="0"/>
        <v>0.24444444444444444</v>
      </c>
      <c r="H18" s="4"/>
      <c r="X18" s="12"/>
      <c r="Z18">
        <f t="array" ref="Z18">COUNTIFS('Monitoria Anual - 2'!P:P,"x",'Monitoria Anual - 2'!S:S,"Excluída")</f>
        <v>0</v>
      </c>
      <c r="AA18">
        <f t="array" ref="AA18">COUNTIFS('Monitoria Anual - 2'!P:P,"x",'Monitoria Anual - 2'!S:S,"Agrupada")</f>
        <v>1</v>
      </c>
      <c r="AB18">
        <f>Z18+AA18</f>
        <v>1</v>
      </c>
    </row>
    <row r="19" spans="1:28" ht="15.75" x14ac:dyDescent="0.25">
      <c r="A19" s="12"/>
      <c r="C19" s="91" t="s">
        <v>233</v>
      </c>
      <c r="D19" s="99">
        <f>COUNTA('Monitoria Anual - 2'!Q11:Q861)</f>
        <v>19</v>
      </c>
      <c r="E19" s="34">
        <f>D19/$D$22</f>
        <v>0.39583333333333331</v>
      </c>
      <c r="F19" s="95">
        <f t="shared" ref="F19:F20" si="1">D19-AB19</f>
        <v>19</v>
      </c>
      <c r="G19" s="34">
        <f t="shared" si="0"/>
        <v>0.42222222222222222</v>
      </c>
      <c r="H19" s="4"/>
      <c r="X19" s="12"/>
      <c r="Z19">
        <f t="array" ref="Z19">COUNTIFS('Monitoria Anual - 2'!Q:Q,"x",'Monitoria Anual - 2'!S:S,"Excluída")</f>
        <v>0</v>
      </c>
      <c r="AA19">
        <f t="array" ref="AA19">COUNTIFS('Monitoria Anual - 2'!Q:Q,"x",'Monitoria Anual - 2'!S:S,"Agrupada")</f>
        <v>0</v>
      </c>
      <c r="AB19">
        <f>Z19+AA19</f>
        <v>0</v>
      </c>
    </row>
    <row r="20" spans="1:28" ht="15.75" x14ac:dyDescent="0.25">
      <c r="A20" s="12"/>
      <c r="C20" s="92" t="s">
        <v>234</v>
      </c>
      <c r="D20" s="99">
        <f>COUNTA('Monitoria Anual - 2'!R11:R861)</f>
        <v>2</v>
      </c>
      <c r="E20" s="34">
        <f>D20/$D$22</f>
        <v>4.1666666666666664E-2</v>
      </c>
      <c r="F20" s="95">
        <f t="shared" si="1"/>
        <v>2</v>
      </c>
      <c r="G20" s="34">
        <f t="shared" si="0"/>
        <v>4.4444444444444446E-2</v>
      </c>
      <c r="H20" s="4"/>
      <c r="X20" s="12"/>
      <c r="Z20">
        <f t="array" ref="Z20">COUNTIFS('Monitoria Anual - 2'!R:R,"x",'Monitoria Anual - 2'!S:S,"Excluída")</f>
        <v>0</v>
      </c>
      <c r="AA20">
        <f t="array" ref="AA20">COUNTIFS('Monitoria Anual - 2'!R:R,"x",'Monitoria Anual - 2'!S:S,"Agrupada")</f>
        <v>0</v>
      </c>
      <c r="AB20">
        <f>Z20+AA20</f>
        <v>0</v>
      </c>
    </row>
    <row r="21" spans="1:28" ht="16.5" thickBot="1" x14ac:dyDescent="0.3">
      <c r="A21" s="12"/>
      <c r="C21" s="93" t="s">
        <v>235</v>
      </c>
      <c r="D21" s="100"/>
      <c r="E21" s="101"/>
      <c r="F21" s="96">
        <f>'Monitoria Anual - 2'!C67</f>
        <v>3</v>
      </c>
      <c r="G21" s="35">
        <f t="shared" si="0"/>
        <v>6.6666666666666666E-2</v>
      </c>
      <c r="H21" s="4"/>
      <c r="X21" s="12"/>
    </row>
    <row r="22" spans="1:28" ht="16.5" thickBot="1" x14ac:dyDescent="0.3">
      <c r="A22" s="12"/>
      <c r="C22" s="102" t="s">
        <v>236</v>
      </c>
      <c r="D22" s="104">
        <f>SUM(D16:D20)</f>
        <v>48</v>
      </c>
      <c r="E22" s="37">
        <f>SUM(E15:E21)</f>
        <v>0.99999999999999989</v>
      </c>
      <c r="F22" s="103">
        <f>SUM(F16:F21)</f>
        <v>45</v>
      </c>
      <c r="G22" s="37">
        <f>SUM(G16:G21)</f>
        <v>0.99999999999999989</v>
      </c>
      <c r="H22" s="4"/>
      <c r="X22" s="12"/>
    </row>
    <row r="23" spans="1:28" ht="15.75" thickBot="1" x14ac:dyDescent="0.3">
      <c r="A23" s="12"/>
      <c r="C23" s="83" t="s">
        <v>237</v>
      </c>
      <c r="D23" s="471">
        <f>COUNTIF('Monitoria Anual - 2'!S11:S861,"Agrupada")</f>
        <v>5</v>
      </c>
      <c r="E23" s="472"/>
      <c r="F23" s="472"/>
      <c r="G23" s="473"/>
      <c r="H23" s="5"/>
      <c r="X23" s="12"/>
    </row>
    <row r="24" spans="1:28" ht="15.75" thickBot="1" x14ac:dyDescent="0.3">
      <c r="A24" s="12"/>
      <c r="C24" s="82" t="s">
        <v>238</v>
      </c>
      <c r="D24" s="471">
        <f>COUNTIF('Monitoria Anual - 2'!S11:S62,"Excluída")</f>
        <v>1</v>
      </c>
      <c r="E24" s="472"/>
      <c r="F24" s="472"/>
      <c r="G24" s="473"/>
      <c r="H24" s="6"/>
      <c r="X24" s="12"/>
    </row>
    <row r="25" spans="1:28" x14ac:dyDescent="0.25">
      <c r="A25" s="12"/>
      <c r="H25" s="6"/>
      <c r="X25" s="12"/>
    </row>
    <row r="26" spans="1:28" x14ac:dyDescent="0.25">
      <c r="A26" s="12"/>
      <c r="H26" s="6"/>
      <c r="X26" s="12"/>
    </row>
    <row r="27" spans="1:28" ht="15.75" x14ac:dyDescent="0.25">
      <c r="A27" s="12"/>
      <c r="B27" s="464" t="s">
        <v>239</v>
      </c>
      <c r="C27" s="465"/>
      <c r="D27" s="51"/>
      <c r="E27" s="51"/>
      <c r="F27" s="51"/>
      <c r="G27" s="51"/>
      <c r="X27" s="12"/>
    </row>
    <row r="28" spans="1:28" ht="16.5" thickBot="1" x14ac:dyDescent="0.3">
      <c r="A28" s="12"/>
      <c r="B28" s="48"/>
      <c r="C28" s="21"/>
      <c r="D28" s="21"/>
      <c r="E28" s="21"/>
      <c r="F28" s="21"/>
      <c r="G28" s="21"/>
      <c r="H28" s="51"/>
      <c r="I28" s="51"/>
      <c r="J28" s="51"/>
      <c r="K28" s="51"/>
      <c r="L28" s="51"/>
      <c r="M28" s="51"/>
      <c r="N28" s="51"/>
      <c r="O28" s="51"/>
      <c r="P28" s="51"/>
      <c r="Q28" s="51"/>
      <c r="R28" s="51"/>
      <c r="S28" s="51"/>
      <c r="T28" s="51"/>
      <c r="U28" s="51"/>
      <c r="V28" s="51"/>
      <c r="W28" s="51"/>
      <c r="X28" s="12"/>
    </row>
    <row r="29" spans="1:28" s="13" customFormat="1" ht="16.5" thickBot="1" x14ac:dyDescent="0.3">
      <c r="A29" s="12"/>
      <c r="B29" s="21"/>
      <c r="C29" s="38" t="s">
        <v>240</v>
      </c>
      <c r="D29" s="76">
        <f>COUNTA('Monitoria Anual - 2'!A11:A61)</f>
        <v>7</v>
      </c>
      <c r="E29"/>
      <c r="F29"/>
      <c r="G29"/>
      <c r="H29" s="21"/>
      <c r="I29" s="21"/>
      <c r="J29" s="21"/>
      <c r="K29" s="21"/>
      <c r="L29" s="21"/>
      <c r="M29" s="21"/>
      <c r="N29" s="21"/>
      <c r="O29" s="21"/>
      <c r="P29" s="21"/>
      <c r="Q29" s="21"/>
      <c r="R29" s="21"/>
      <c r="S29" s="21"/>
      <c r="T29" s="21"/>
      <c r="U29" s="21"/>
      <c r="V29" s="21"/>
      <c r="W29" s="21"/>
      <c r="X29" s="12"/>
    </row>
    <row r="30" spans="1:28" ht="15.75" thickBot="1" x14ac:dyDescent="0.3">
      <c r="A30" s="12"/>
      <c r="X30" s="12"/>
    </row>
    <row r="31" spans="1:28" ht="15.75" thickBot="1" x14ac:dyDescent="0.3">
      <c r="A31" s="12"/>
      <c r="C31" s="86" t="s">
        <v>241</v>
      </c>
      <c r="D31" s="86" t="s">
        <v>242</v>
      </c>
      <c r="E31" s="24"/>
      <c r="F31" s="25"/>
      <c r="G31" s="26"/>
      <c r="H31" s="28"/>
      <c r="I31" s="29"/>
      <c r="J31" s="30"/>
      <c r="W31" s="1"/>
      <c r="X31" s="12"/>
    </row>
    <row r="32" spans="1:28" x14ac:dyDescent="0.25">
      <c r="A32" s="12"/>
      <c r="C32" s="84" t="s">
        <v>243</v>
      </c>
      <c r="D32" s="109">
        <f>SUM(F32:J32)</f>
        <v>16</v>
      </c>
      <c r="E32" s="39">
        <f>COUNTA('Monitoria Anual - 2'!S11:S27)</f>
        <v>1</v>
      </c>
      <c r="F32" s="74">
        <f>COUNTA('Monitoria Anual - 2'!N11:N27)</f>
        <v>0</v>
      </c>
      <c r="G32" s="74">
        <f>COUNTA('Monitoria Anual - 2'!O11:O27)</f>
        <v>6</v>
      </c>
      <c r="H32" s="74">
        <f>COUNTA('Monitoria Anual - 2'!P11:P27)</f>
        <v>3</v>
      </c>
      <c r="I32" s="74">
        <f>COUNTA('Monitoria Anual - 2'!Q11:Q27)</f>
        <v>7</v>
      </c>
      <c r="J32" s="75">
        <f>COUNTA('Monitoria Anual - 2'!R11:R27)</f>
        <v>0</v>
      </c>
      <c r="W32" s="1"/>
      <c r="X32" s="12"/>
    </row>
    <row r="33" spans="1:24" x14ac:dyDescent="0.25">
      <c r="A33" s="12"/>
      <c r="C33" s="85" t="s">
        <v>244</v>
      </c>
      <c r="D33" s="84">
        <f>SUM(F33:J33)</f>
        <v>10</v>
      </c>
      <c r="E33" s="40">
        <f>COUNTA('Monitoria Anual - 2'!S28:S37)</f>
        <v>0</v>
      </c>
      <c r="F33" s="41">
        <f>COUNTA('Monitoria Anual - 2'!N28:N37)</f>
        <v>0</v>
      </c>
      <c r="G33" s="41">
        <f>COUNTA('Monitoria Anual - 2'!O28:O37)</f>
        <v>2</v>
      </c>
      <c r="H33" s="41">
        <f>COUNTA('Monitoria Anual - 2'!P28:P37)</f>
        <v>2</v>
      </c>
      <c r="I33" s="41">
        <f>COUNTA('Monitoria Anual - 2'!Q28:Q37)</f>
        <v>5</v>
      </c>
      <c r="J33" s="42">
        <f>COUNTA('Monitoria Anual - 2'!R28:R37)</f>
        <v>1</v>
      </c>
      <c r="W33" s="1"/>
      <c r="X33" s="12"/>
    </row>
    <row r="34" spans="1:24" x14ac:dyDescent="0.25">
      <c r="A34" s="12"/>
      <c r="C34" s="85" t="s">
        <v>245</v>
      </c>
      <c r="D34" s="84">
        <f t="shared" ref="D34:D38" si="2">SUM(F34:J34)</f>
        <v>6</v>
      </c>
      <c r="E34" s="40">
        <f>COUNTA('Monitoria Anual - 2'!S38:S44)</f>
        <v>0</v>
      </c>
      <c r="F34" s="41">
        <f>COUNTA('Monitoria Anual - 2'!N38:N44)</f>
        <v>0</v>
      </c>
      <c r="G34" s="41">
        <f>COUNTA('Monitoria Anual - 2'!O38:O44)</f>
        <v>1</v>
      </c>
      <c r="H34" s="41">
        <f>COUNTA('Monitoria Anual - 2'!P38:P44)</f>
        <v>2</v>
      </c>
      <c r="I34" s="41">
        <f>COUNTA('Monitoria Anual - 2'!Q38:Q44)</f>
        <v>2</v>
      </c>
      <c r="J34" s="42">
        <f>COUNTA('Monitoria Anual - 2'!R38:R44)</f>
        <v>1</v>
      </c>
      <c r="W34" s="1"/>
      <c r="X34" s="12"/>
    </row>
    <row r="35" spans="1:24" x14ac:dyDescent="0.25">
      <c r="A35" s="12"/>
      <c r="C35" s="85" t="s">
        <v>246</v>
      </c>
      <c r="D35" s="84">
        <f t="shared" si="2"/>
        <v>3</v>
      </c>
      <c r="E35" s="40">
        <f>COUNTA('Monitoria Anual - 2'!S45:S48)</f>
        <v>2</v>
      </c>
      <c r="F35" s="41">
        <f>COUNTA('Monitoria Anual - 2'!N45:N48)</f>
        <v>0</v>
      </c>
      <c r="G35" s="41">
        <f>COUNTA('Monitoria Anual - 2'!O45:O48)</f>
        <v>1</v>
      </c>
      <c r="H35" s="41">
        <f>COUNTA('Monitoria Anual - 2'!P45:P48)</f>
        <v>1</v>
      </c>
      <c r="I35" s="41">
        <f>COUNTA('Monitoria Anual - 2'!Q45:Q48)</f>
        <v>1</v>
      </c>
      <c r="J35" s="42">
        <f>COUNTA('Monitoria Anual - 2'!R45:R48)</f>
        <v>0</v>
      </c>
      <c r="W35" s="1"/>
      <c r="X35" s="12"/>
    </row>
    <row r="36" spans="1:24" x14ac:dyDescent="0.25">
      <c r="A36" s="12"/>
      <c r="C36" s="85" t="s">
        <v>247</v>
      </c>
      <c r="D36" s="84">
        <f t="shared" si="2"/>
        <v>3</v>
      </c>
      <c r="E36" s="40">
        <f>COUNTA('Monitoria Anual - 2'!S49:S51)</f>
        <v>0</v>
      </c>
      <c r="F36" s="41">
        <f>COUNTA('Monitoria Anual - 2'!N49:N51)</f>
        <v>0</v>
      </c>
      <c r="G36" s="41">
        <f>COUNTA('Monitoria Anual - 2'!O49:O51)</f>
        <v>0</v>
      </c>
      <c r="H36" s="41">
        <f>COUNTA('Monitoria Anual - 2'!P49:P51)</f>
        <v>3</v>
      </c>
      <c r="I36" s="41">
        <f>COUNTA('Monitoria Anual - 2'!Q49:Q51)</f>
        <v>0</v>
      </c>
      <c r="J36" s="42">
        <f>COUNTA('Monitoria Anual - 2'!R49:R51)</f>
        <v>0</v>
      </c>
      <c r="W36" s="1"/>
      <c r="X36" s="12"/>
    </row>
    <row r="37" spans="1:24" x14ac:dyDescent="0.25">
      <c r="A37" s="12"/>
      <c r="C37" s="85" t="s">
        <v>248</v>
      </c>
      <c r="D37" s="84">
        <f t="shared" si="2"/>
        <v>3</v>
      </c>
      <c r="E37" s="40">
        <f>COUNTA('Monitoria Anual - 2'!S53:S55)</f>
        <v>2</v>
      </c>
      <c r="F37" s="41">
        <f>COUNTA('Monitoria Anual - 2'!N53:N55)</f>
        <v>0</v>
      </c>
      <c r="G37" s="41">
        <f>COUNTA('Monitoria Anual - 2'!O53:O55)</f>
        <v>2</v>
      </c>
      <c r="H37" s="41">
        <f>COUNTA('Monitoria Anual - 2'!P53:P55)</f>
        <v>0</v>
      </c>
      <c r="I37" s="41">
        <f>COUNTA('Monitoria Anual - 2'!Q53:Q55)</f>
        <v>1</v>
      </c>
      <c r="J37" s="42">
        <f>COUNTA('Monitoria Anual - 2'!R53:R55)</f>
        <v>0</v>
      </c>
      <c r="W37" s="1"/>
      <c r="X37" s="12"/>
    </row>
    <row r="38" spans="1:24" x14ac:dyDescent="0.25">
      <c r="A38" s="12"/>
      <c r="C38" s="85" t="s">
        <v>249</v>
      </c>
      <c r="D38" s="84">
        <f t="shared" si="2"/>
        <v>6</v>
      </c>
      <c r="E38" s="40">
        <f>COUNTA('Monitoria Anual - 2'!S56:S61)</f>
        <v>1</v>
      </c>
      <c r="F38" s="41">
        <f>COUNTA('Monitoria Anual - 2'!N56:N61)</f>
        <v>0</v>
      </c>
      <c r="G38" s="41">
        <f>COUNTA('Monitoria Anual - 2'!O56:O61)</f>
        <v>3</v>
      </c>
      <c r="H38" s="41">
        <f>COUNTA('Monitoria Anual - 2'!P56:P61)</f>
        <v>1</v>
      </c>
      <c r="I38" s="41">
        <f>COUNTA('Monitoria Anual - 2'!Q56:Q61)</f>
        <v>2</v>
      </c>
      <c r="J38" s="42">
        <f>COUNTA('Monitoria Anual - 2'!R56:R61)</f>
        <v>0</v>
      </c>
      <c r="W38" s="1"/>
      <c r="X38" s="12"/>
    </row>
    <row r="39" spans="1:24" x14ac:dyDescent="0.25">
      <c r="A39" s="12"/>
      <c r="X39" s="12"/>
    </row>
    <row r="40" spans="1:24"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row>
  </sheetData>
  <sheetProtection algorithmName="SHA-512" hashValue="+3JoTk6YJDCIgXTuGhSsuVM6B4QU8ySoRuMCgBHKwC+IMliFPynYlVk6MuUgE6DQ41k3Ip3UsXUhS4F0W5e92A==" saltValue="tZwDflxG668GlCGGtLCZRA==" spinCount="100000" sheet="1" objects="1" scenarios="1"/>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F33:F38 G32:J38">
    <cfRule type="cellIs" dxfId="23"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3"/>
  <sheetViews>
    <sheetView showGridLines="0" zoomScale="70" zoomScaleNormal="70" workbookViewId="0">
      <pane xSplit="3" ySplit="10" topLeftCell="L58" activePane="bottomRight" state="frozen"/>
      <selection pane="topRight" activeCell="D1" sqref="D1"/>
      <selection pane="bottomLeft" activeCell="A11" sqref="A11"/>
      <selection pane="bottomRight" activeCell="M64" sqref="M64"/>
    </sheetView>
  </sheetViews>
  <sheetFormatPr defaultColWidth="8.85546875" defaultRowHeight="15" x14ac:dyDescent="0.25"/>
  <cols>
    <col min="1" max="1" width="72.5703125" style="15" customWidth="1"/>
    <col min="2" max="2" width="7.28515625" style="15" customWidth="1"/>
    <col min="3" max="3" width="73.5703125" style="15" customWidth="1"/>
    <col min="4" max="4" width="18.7109375" style="15" customWidth="1"/>
    <col min="5" max="5" width="19.42578125" style="15" customWidth="1"/>
    <col min="6" max="6" width="25.7109375" style="15" customWidth="1"/>
    <col min="7" max="7" width="27.5703125" style="15" customWidth="1"/>
    <col min="8" max="12" width="25.140625" style="15" customWidth="1"/>
    <col min="13" max="13" width="27.7109375" style="15" customWidth="1"/>
    <col min="14" max="19" width="26.7109375" style="66" customWidth="1"/>
    <col min="20" max="20" width="37.85546875" style="15" customWidth="1"/>
    <col min="21" max="21" width="28.7109375" style="15" customWidth="1"/>
    <col min="22" max="22" width="40" style="15" customWidth="1"/>
    <col min="23" max="24" width="26.7109375" style="15" customWidth="1"/>
    <col min="25" max="27" width="28.85546875" style="15" customWidth="1"/>
    <col min="28" max="32" width="18.7109375" style="15" customWidth="1"/>
    <col min="33" max="33" width="23" style="15" bestFit="1" customWidth="1"/>
    <col min="34" max="34" width="18.7109375" style="15" customWidth="1"/>
    <col min="35" max="35" width="22.7109375" style="15" customWidth="1"/>
    <col min="36" max="36" width="7" style="15" customWidth="1"/>
    <col min="37" max="39" width="8.85546875" style="15"/>
    <col min="40" max="40" width="8.85546875" style="15" hidden="1" customWidth="1"/>
    <col min="41" max="16384" width="8.85546875" style="15"/>
  </cols>
  <sheetData>
    <row r="1" spans="1:40" ht="33.75" customHeight="1" x14ac:dyDescent="0.25">
      <c r="A1" s="396" t="s">
        <v>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23"/>
    </row>
    <row r="2" spans="1:40" s="47" customFormat="1" ht="33.75" customHeight="1" thickBot="1" x14ac:dyDescent="0.3">
      <c r="A2" s="397" t="s">
        <v>853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106"/>
    </row>
    <row r="3" spans="1:40" ht="15.75" thickTop="1" x14ac:dyDescent="0.25">
      <c r="AJ3" s="23"/>
    </row>
    <row r="4" spans="1:40" ht="45" customHeight="1" x14ac:dyDescent="0.25">
      <c r="A4" s="59" t="s">
        <v>2</v>
      </c>
      <c r="B4" s="409" t="s">
        <v>598</v>
      </c>
      <c r="C4" s="409"/>
      <c r="D4" s="409"/>
      <c r="E4" s="409"/>
      <c r="F4" s="409"/>
      <c r="G4" s="410"/>
      <c r="H4" s="16"/>
      <c r="I4" s="16"/>
      <c r="J4" s="16"/>
      <c r="K4" s="16"/>
      <c r="L4" s="16"/>
      <c r="M4" s="16"/>
      <c r="N4" s="16"/>
      <c r="O4" s="16"/>
      <c r="P4" s="16"/>
      <c r="Q4" s="16"/>
      <c r="R4" s="16"/>
      <c r="S4" s="47"/>
      <c r="AJ4" s="23"/>
    </row>
    <row r="5" spans="1:40" x14ac:dyDescent="0.25">
      <c r="A5" s="47"/>
      <c r="B5" s="47"/>
      <c r="C5" s="47"/>
      <c r="D5" s="47"/>
      <c r="E5" s="47"/>
      <c r="F5" s="47"/>
      <c r="G5" s="47"/>
      <c r="H5" s="47"/>
      <c r="I5" s="47"/>
      <c r="AJ5" s="23"/>
    </row>
    <row r="6" spans="1:40" ht="27" customHeight="1" x14ac:dyDescent="0.25">
      <c r="A6" s="59" t="s">
        <v>3</v>
      </c>
      <c r="B6" s="411" t="s">
        <v>854</v>
      </c>
      <c r="C6" s="412"/>
      <c r="D6" s="47"/>
      <c r="E6" s="47"/>
      <c r="F6" s="47"/>
      <c r="G6" s="47"/>
      <c r="H6" s="47"/>
      <c r="I6" s="47"/>
      <c r="J6" s="47"/>
      <c r="K6" s="47"/>
      <c r="L6" s="47"/>
      <c r="M6" s="66"/>
      <c r="AJ6" s="23"/>
      <c r="AN6" s="15" t="s">
        <v>5</v>
      </c>
    </row>
    <row r="7" spans="1:40" ht="15.75" thickBot="1" x14ac:dyDescent="0.3">
      <c r="AJ7" s="23"/>
      <c r="AN7" s="67" t="s">
        <v>6</v>
      </c>
    </row>
    <row r="8" spans="1:40" ht="27" customHeight="1" thickBot="1" x14ac:dyDescent="0.3">
      <c r="A8" s="415" t="s">
        <v>7</v>
      </c>
      <c r="B8" s="416"/>
      <c r="C8" s="416"/>
      <c r="D8" s="416"/>
      <c r="E8" s="416"/>
      <c r="F8" s="416"/>
      <c r="G8" s="416"/>
      <c r="H8" s="416"/>
      <c r="I8" s="416"/>
      <c r="J8" s="416"/>
      <c r="K8" s="416"/>
      <c r="L8" s="416"/>
      <c r="M8" s="417"/>
      <c r="N8" s="431" t="s">
        <v>8</v>
      </c>
      <c r="O8" s="432"/>
      <c r="P8" s="432"/>
      <c r="Q8" s="432"/>
      <c r="R8" s="432"/>
      <c r="S8" s="432"/>
      <c r="T8" s="432"/>
      <c r="U8" s="432"/>
      <c r="V8" s="432"/>
      <c r="W8" s="432"/>
      <c r="X8" s="433"/>
      <c r="Y8" s="398" t="s">
        <v>9</v>
      </c>
      <c r="Z8" s="399"/>
      <c r="AA8" s="399"/>
      <c r="AB8" s="399"/>
      <c r="AC8" s="399"/>
      <c r="AD8" s="399"/>
      <c r="AE8" s="399"/>
      <c r="AF8" s="399"/>
      <c r="AG8" s="399"/>
      <c r="AH8" s="399"/>
      <c r="AI8" s="400"/>
      <c r="AJ8" s="23"/>
    </row>
    <row r="9" spans="1:40" ht="64.5" customHeight="1" x14ac:dyDescent="0.25">
      <c r="A9" s="403" t="s">
        <v>10</v>
      </c>
      <c r="B9" s="401" t="s">
        <v>11</v>
      </c>
      <c r="C9" s="401" t="s">
        <v>12</v>
      </c>
      <c r="D9" s="401" t="s">
        <v>13</v>
      </c>
      <c r="E9" s="405" t="s">
        <v>14</v>
      </c>
      <c r="F9" s="401" t="s">
        <v>15</v>
      </c>
      <c r="G9" s="401"/>
      <c r="H9" s="401" t="s">
        <v>16</v>
      </c>
      <c r="I9" s="401" t="s">
        <v>17</v>
      </c>
      <c r="J9" s="401" t="s">
        <v>18</v>
      </c>
      <c r="K9" s="423" t="s">
        <v>19</v>
      </c>
      <c r="L9" s="424"/>
      <c r="M9" s="401" t="s">
        <v>20</v>
      </c>
      <c r="N9" s="438" t="s">
        <v>21</v>
      </c>
      <c r="O9" s="440" t="s">
        <v>22</v>
      </c>
      <c r="P9" s="442" t="s">
        <v>23</v>
      </c>
      <c r="Q9" s="444" t="s">
        <v>24</v>
      </c>
      <c r="R9" s="425" t="s">
        <v>25</v>
      </c>
      <c r="S9" s="427" t="s">
        <v>26</v>
      </c>
      <c r="T9" s="429" t="s">
        <v>27</v>
      </c>
      <c r="U9" s="429" t="s">
        <v>28</v>
      </c>
      <c r="V9" s="429" t="s">
        <v>29</v>
      </c>
      <c r="W9" s="429" t="s">
        <v>30</v>
      </c>
      <c r="X9" s="434" t="s">
        <v>31</v>
      </c>
      <c r="Y9" s="436" t="s">
        <v>32</v>
      </c>
      <c r="Z9" s="419" t="s">
        <v>33</v>
      </c>
      <c r="AA9" s="421" t="s">
        <v>34</v>
      </c>
      <c r="AB9" s="419" t="s">
        <v>35</v>
      </c>
      <c r="AC9" s="419" t="s">
        <v>36</v>
      </c>
      <c r="AD9" s="419" t="s">
        <v>37</v>
      </c>
      <c r="AE9" s="419" t="s">
        <v>38</v>
      </c>
      <c r="AF9" s="413" t="s">
        <v>39</v>
      </c>
      <c r="AG9" s="419" t="s">
        <v>40</v>
      </c>
      <c r="AH9" s="419" t="s">
        <v>41</v>
      </c>
      <c r="AI9" s="407" t="s">
        <v>42</v>
      </c>
      <c r="AJ9" s="23"/>
    </row>
    <row r="10" spans="1:40" ht="45.75" customHeight="1" thickBot="1" x14ac:dyDescent="0.3">
      <c r="A10" s="404"/>
      <c r="B10" s="402"/>
      <c r="C10" s="402"/>
      <c r="D10" s="402"/>
      <c r="E10" s="406"/>
      <c r="F10" s="58" t="s">
        <v>43</v>
      </c>
      <c r="G10" s="58" t="s">
        <v>44</v>
      </c>
      <c r="H10" s="402"/>
      <c r="I10" s="402"/>
      <c r="J10" s="402"/>
      <c r="K10" s="108" t="s">
        <v>45</v>
      </c>
      <c r="L10" s="108" t="s">
        <v>46</v>
      </c>
      <c r="M10" s="402"/>
      <c r="N10" s="439"/>
      <c r="O10" s="441"/>
      <c r="P10" s="443"/>
      <c r="Q10" s="445"/>
      <c r="R10" s="426"/>
      <c r="S10" s="428"/>
      <c r="T10" s="430"/>
      <c r="U10" s="430"/>
      <c r="V10" s="430"/>
      <c r="W10" s="430"/>
      <c r="X10" s="435"/>
      <c r="Y10" s="437"/>
      <c r="Z10" s="420"/>
      <c r="AA10" s="422"/>
      <c r="AB10" s="420"/>
      <c r="AC10" s="420"/>
      <c r="AD10" s="420"/>
      <c r="AE10" s="420"/>
      <c r="AF10" s="414"/>
      <c r="AG10" s="420"/>
      <c r="AH10" s="420"/>
      <c r="AI10" s="408"/>
      <c r="AJ10" s="23"/>
    </row>
    <row r="11" spans="1:40" ht="30" customHeight="1" x14ac:dyDescent="0.25">
      <c r="A11" s="461" t="s">
        <v>434</v>
      </c>
      <c r="B11" s="70" t="s">
        <v>48</v>
      </c>
      <c r="C11" s="357" t="s">
        <v>730</v>
      </c>
      <c r="D11" s="215" t="s">
        <v>731</v>
      </c>
      <c r="E11" s="279" t="s">
        <v>732</v>
      </c>
      <c r="F11" s="291">
        <v>43466</v>
      </c>
      <c r="G11" s="291">
        <v>44197</v>
      </c>
      <c r="H11" s="191" t="s">
        <v>411</v>
      </c>
      <c r="I11" s="194" t="s">
        <v>260</v>
      </c>
      <c r="J11" s="189" t="s">
        <v>901</v>
      </c>
      <c r="K11" s="70" t="s">
        <v>662</v>
      </c>
      <c r="L11" s="190"/>
      <c r="M11" s="190"/>
      <c r="N11" s="190"/>
      <c r="O11" s="278"/>
      <c r="P11" s="190" t="s">
        <v>49</v>
      </c>
      <c r="Q11" s="190"/>
      <c r="R11" s="190"/>
      <c r="S11" s="70"/>
      <c r="T11" s="189" t="s">
        <v>910</v>
      </c>
      <c r="U11" s="234" t="s">
        <v>911</v>
      </c>
      <c r="V11" s="189" t="s">
        <v>912</v>
      </c>
      <c r="W11" s="191" t="s">
        <v>913</v>
      </c>
      <c r="X11" s="215" t="s">
        <v>914</v>
      </c>
      <c r="Y11" s="312" t="s">
        <v>915</v>
      </c>
      <c r="Z11" s="190"/>
      <c r="AA11" s="190"/>
      <c r="AB11" s="313"/>
      <c r="AC11" s="313"/>
      <c r="AD11" s="190"/>
      <c r="AE11" s="290"/>
      <c r="AF11" s="190"/>
      <c r="AG11" s="190"/>
      <c r="AH11" s="190"/>
      <c r="AI11" s="190"/>
      <c r="AJ11" s="23"/>
    </row>
    <row r="12" spans="1:40" ht="30" customHeight="1" x14ac:dyDescent="0.25">
      <c r="A12" s="462"/>
      <c r="B12" s="188" t="s">
        <v>50</v>
      </c>
      <c r="C12" s="358" t="s">
        <v>263</v>
      </c>
      <c r="D12" s="213" t="s">
        <v>264</v>
      </c>
      <c r="E12" s="210" t="s">
        <v>601</v>
      </c>
      <c r="F12" s="291">
        <v>42795</v>
      </c>
      <c r="G12" s="291">
        <v>44593</v>
      </c>
      <c r="H12" s="213" t="s">
        <v>663</v>
      </c>
      <c r="I12" s="249">
        <v>50000</v>
      </c>
      <c r="J12" s="224" t="s">
        <v>725</v>
      </c>
      <c r="K12" s="250" t="s">
        <v>664</v>
      </c>
      <c r="L12" s="250" t="s">
        <v>265</v>
      </c>
      <c r="M12" s="281" t="s">
        <v>734</v>
      </c>
      <c r="N12" s="190"/>
      <c r="O12" s="190"/>
      <c r="P12" s="190"/>
      <c r="Q12" s="190" t="s">
        <v>49</v>
      </c>
      <c r="R12" s="190"/>
      <c r="S12" s="70"/>
      <c r="T12" s="222" t="s">
        <v>1055</v>
      </c>
      <c r="U12" s="192" t="s">
        <v>1058</v>
      </c>
      <c r="V12" s="193"/>
      <c r="W12" s="192" t="s">
        <v>916</v>
      </c>
      <c r="X12" s="188"/>
      <c r="Y12" s="193"/>
      <c r="Z12" s="193"/>
      <c r="AA12" s="193"/>
      <c r="AB12" s="314"/>
      <c r="AC12" s="314"/>
      <c r="AD12" s="193"/>
      <c r="AE12" s="315"/>
      <c r="AF12" s="316"/>
      <c r="AG12" s="193"/>
      <c r="AH12" s="193"/>
      <c r="AI12" s="193"/>
      <c r="AJ12" s="23"/>
    </row>
    <row r="13" spans="1:40" ht="30" customHeight="1" x14ac:dyDescent="0.25">
      <c r="A13" s="462"/>
      <c r="B13" s="188" t="s">
        <v>51</v>
      </c>
      <c r="C13" s="359" t="s">
        <v>602</v>
      </c>
      <c r="D13" s="224" t="s">
        <v>603</v>
      </c>
      <c r="E13" s="210" t="s">
        <v>604</v>
      </c>
      <c r="F13" s="291">
        <v>42795</v>
      </c>
      <c r="G13" s="291">
        <v>44593</v>
      </c>
      <c r="H13" s="224" t="s">
        <v>665</v>
      </c>
      <c r="I13" s="253" t="s">
        <v>260</v>
      </c>
      <c r="J13" s="224" t="s">
        <v>898</v>
      </c>
      <c r="K13" s="252" t="s">
        <v>664</v>
      </c>
      <c r="L13" s="252" t="s">
        <v>667</v>
      </c>
      <c r="M13" s="281" t="s">
        <v>736</v>
      </c>
      <c r="N13" s="190"/>
      <c r="O13" s="190" t="s">
        <v>49</v>
      </c>
      <c r="P13" s="190"/>
      <c r="Q13" s="190"/>
      <c r="R13" s="190"/>
      <c r="S13" s="70" t="s">
        <v>6</v>
      </c>
      <c r="T13" s="206" t="s">
        <v>917</v>
      </c>
      <c r="U13" s="188"/>
      <c r="V13" s="193"/>
      <c r="W13" s="188"/>
      <c r="X13" s="331" t="s">
        <v>1123</v>
      </c>
      <c r="Y13" s="193"/>
      <c r="Z13" s="193"/>
      <c r="AA13" s="193"/>
      <c r="AB13" s="314"/>
      <c r="AC13" s="314"/>
      <c r="AD13" s="193"/>
      <c r="AE13" s="315"/>
      <c r="AF13" s="222"/>
      <c r="AG13" s="193"/>
      <c r="AH13" s="193"/>
      <c r="AI13" s="193"/>
      <c r="AJ13" s="23"/>
    </row>
    <row r="14" spans="1:40" ht="30" customHeight="1" x14ac:dyDescent="0.25">
      <c r="A14" s="462"/>
      <c r="B14" s="188" t="s">
        <v>52</v>
      </c>
      <c r="C14" s="359" t="s">
        <v>1062</v>
      </c>
      <c r="D14" s="224" t="s">
        <v>270</v>
      </c>
      <c r="E14" s="210" t="s">
        <v>605</v>
      </c>
      <c r="F14" s="291">
        <v>42795</v>
      </c>
      <c r="G14" s="291">
        <v>44593</v>
      </c>
      <c r="H14" s="224" t="s">
        <v>668</v>
      </c>
      <c r="I14" s="253">
        <v>200000</v>
      </c>
      <c r="J14" s="224" t="s">
        <v>899</v>
      </c>
      <c r="K14" s="252" t="s">
        <v>664</v>
      </c>
      <c r="L14" s="254" t="s">
        <v>670</v>
      </c>
      <c r="M14" s="281" t="s">
        <v>855</v>
      </c>
      <c r="N14" s="190"/>
      <c r="O14" s="190"/>
      <c r="P14" s="190"/>
      <c r="Q14" s="190" t="s">
        <v>49</v>
      </c>
      <c r="R14" s="190"/>
      <c r="S14" s="70"/>
      <c r="T14" s="206" t="s">
        <v>918</v>
      </c>
      <c r="U14" s="192" t="s">
        <v>1057</v>
      </c>
      <c r="V14" s="193"/>
      <c r="W14" s="192" t="s">
        <v>919</v>
      </c>
      <c r="X14" s="188"/>
      <c r="Y14" s="317" t="s">
        <v>920</v>
      </c>
      <c r="Z14" s="193"/>
      <c r="AA14" s="193"/>
      <c r="AB14" s="314"/>
      <c r="AC14" s="314"/>
      <c r="AD14" s="193"/>
      <c r="AE14" s="315"/>
      <c r="AF14" s="222" t="s">
        <v>921</v>
      </c>
      <c r="AG14" s="193"/>
      <c r="AH14" s="193"/>
      <c r="AI14" s="193"/>
      <c r="AJ14" s="23"/>
    </row>
    <row r="15" spans="1:40" ht="30" customHeight="1" x14ac:dyDescent="0.25">
      <c r="A15" s="462"/>
      <c r="B15" s="188" t="s">
        <v>53</v>
      </c>
      <c r="C15" s="360" t="s">
        <v>606</v>
      </c>
      <c r="D15" s="224" t="s">
        <v>273</v>
      </c>
      <c r="E15" s="210" t="s">
        <v>607</v>
      </c>
      <c r="F15" s="291">
        <v>42795</v>
      </c>
      <c r="G15" s="291">
        <v>44593</v>
      </c>
      <c r="H15" s="191" t="s">
        <v>671</v>
      </c>
      <c r="I15" s="253" t="s">
        <v>260</v>
      </c>
      <c r="J15" s="224" t="s">
        <v>726</v>
      </c>
      <c r="K15" s="254" t="s">
        <v>274</v>
      </c>
      <c r="L15" s="251"/>
      <c r="M15" s="281"/>
      <c r="N15" s="190"/>
      <c r="O15" s="190"/>
      <c r="P15" s="190"/>
      <c r="Q15" s="190" t="s">
        <v>49</v>
      </c>
      <c r="R15" s="190"/>
      <c r="S15" s="70"/>
      <c r="T15" s="206" t="s">
        <v>922</v>
      </c>
      <c r="U15" s="192" t="s">
        <v>923</v>
      </c>
      <c r="V15" s="193"/>
      <c r="W15" s="192" t="s">
        <v>924</v>
      </c>
      <c r="X15" s="188"/>
      <c r="Y15" s="193"/>
      <c r="Z15" s="193"/>
      <c r="AA15" s="193"/>
      <c r="AB15" s="314"/>
      <c r="AC15" s="314"/>
      <c r="AD15" s="193"/>
      <c r="AE15" s="315"/>
      <c r="AF15" s="193"/>
      <c r="AG15" s="193"/>
      <c r="AH15" s="193"/>
      <c r="AI15" s="193"/>
      <c r="AJ15" s="23"/>
    </row>
    <row r="16" spans="1:40" ht="30" customHeight="1" x14ac:dyDescent="0.25">
      <c r="A16" s="462"/>
      <c r="B16" s="188" t="s">
        <v>55</v>
      </c>
      <c r="C16" s="358" t="s">
        <v>276</v>
      </c>
      <c r="D16" s="213" t="s">
        <v>277</v>
      </c>
      <c r="E16" s="210" t="s">
        <v>608</v>
      </c>
      <c r="F16" s="291">
        <v>42795</v>
      </c>
      <c r="G16" s="291">
        <v>44593</v>
      </c>
      <c r="H16" s="213" t="s">
        <v>460</v>
      </c>
      <c r="I16" s="253" t="s">
        <v>260</v>
      </c>
      <c r="J16" s="224" t="s">
        <v>278</v>
      </c>
      <c r="K16" s="252" t="s">
        <v>664</v>
      </c>
      <c r="L16" s="251"/>
      <c r="M16" s="281"/>
      <c r="N16" s="190"/>
      <c r="O16" s="190" t="s">
        <v>49</v>
      </c>
      <c r="P16" s="190"/>
      <c r="Q16" s="190"/>
      <c r="R16" s="190"/>
      <c r="S16" s="70"/>
      <c r="T16" s="206" t="s">
        <v>925</v>
      </c>
      <c r="U16" s="188"/>
      <c r="V16" s="206" t="s">
        <v>926</v>
      </c>
      <c r="W16" s="192" t="s">
        <v>927</v>
      </c>
      <c r="X16" s="188"/>
      <c r="Y16" s="193"/>
      <c r="Z16" s="193"/>
      <c r="AA16" s="193"/>
      <c r="AB16" s="314"/>
      <c r="AC16" s="314"/>
      <c r="AD16" s="193"/>
      <c r="AE16" s="315"/>
      <c r="AF16" s="193"/>
      <c r="AG16" s="193"/>
      <c r="AH16" s="193"/>
      <c r="AI16" s="193"/>
      <c r="AJ16" s="23"/>
    </row>
    <row r="17" spans="1:36" ht="30" customHeight="1" x14ac:dyDescent="0.25">
      <c r="A17" s="462"/>
      <c r="B17" s="188" t="s">
        <v>56</v>
      </c>
      <c r="C17" s="361" t="s">
        <v>609</v>
      </c>
      <c r="D17" s="213" t="s">
        <v>281</v>
      </c>
      <c r="E17" s="210" t="s">
        <v>608</v>
      </c>
      <c r="F17" s="291">
        <v>42795</v>
      </c>
      <c r="G17" s="291">
        <v>44593</v>
      </c>
      <c r="H17" s="192" t="s">
        <v>663</v>
      </c>
      <c r="I17" s="253">
        <v>350000</v>
      </c>
      <c r="J17" s="213" t="s">
        <v>1066</v>
      </c>
      <c r="K17" s="252" t="s">
        <v>282</v>
      </c>
      <c r="L17" s="251"/>
      <c r="M17" s="281" t="s">
        <v>746</v>
      </c>
      <c r="N17" s="190"/>
      <c r="O17" s="190"/>
      <c r="P17" s="190"/>
      <c r="Q17" s="190" t="s">
        <v>54</v>
      </c>
      <c r="R17" s="190"/>
      <c r="S17" s="70"/>
      <c r="T17" s="206" t="s">
        <v>928</v>
      </c>
      <c r="U17" s="332" t="s">
        <v>1056</v>
      </c>
      <c r="V17" s="193"/>
      <c r="W17" s="191" t="s">
        <v>929</v>
      </c>
      <c r="X17" s="192" t="s">
        <v>930</v>
      </c>
      <c r="Y17" s="226" t="s">
        <v>931</v>
      </c>
      <c r="Z17" s="193"/>
      <c r="AA17" s="193"/>
      <c r="AB17" s="314"/>
      <c r="AC17" s="314"/>
      <c r="AD17" s="193"/>
      <c r="AE17" s="315"/>
      <c r="AF17" s="193"/>
      <c r="AG17" s="193"/>
      <c r="AH17" s="193"/>
      <c r="AI17" s="193"/>
      <c r="AJ17" s="23"/>
    </row>
    <row r="18" spans="1:36" ht="30" customHeight="1" x14ac:dyDescent="0.25">
      <c r="A18" s="462"/>
      <c r="B18" s="188" t="s">
        <v>57</v>
      </c>
      <c r="C18" s="360" t="s">
        <v>610</v>
      </c>
      <c r="D18" s="224" t="s">
        <v>284</v>
      </c>
      <c r="E18" s="210" t="s">
        <v>611</v>
      </c>
      <c r="F18" s="291">
        <v>42795</v>
      </c>
      <c r="G18" s="291">
        <v>44593</v>
      </c>
      <c r="H18" s="224" t="s">
        <v>673</v>
      </c>
      <c r="I18" s="253" t="s">
        <v>260</v>
      </c>
      <c r="J18" s="213" t="s">
        <v>902</v>
      </c>
      <c r="K18" s="252" t="s">
        <v>285</v>
      </c>
      <c r="L18" s="251"/>
      <c r="M18" s="284" t="s">
        <v>750</v>
      </c>
      <c r="N18" s="190"/>
      <c r="O18" s="190"/>
      <c r="P18" s="190"/>
      <c r="Q18" s="190" t="s">
        <v>49</v>
      </c>
      <c r="R18" s="190"/>
      <c r="S18" s="70"/>
      <c r="T18" s="206" t="s">
        <v>932</v>
      </c>
      <c r="U18" s="192" t="s">
        <v>933</v>
      </c>
      <c r="V18" s="193"/>
      <c r="W18" s="192" t="s">
        <v>1053</v>
      </c>
      <c r="X18" s="192" t="s">
        <v>525</v>
      </c>
      <c r="Y18" s="206" t="s">
        <v>934</v>
      </c>
      <c r="Z18" s="193"/>
      <c r="AA18" s="193"/>
      <c r="AB18" s="314"/>
      <c r="AC18" s="314"/>
      <c r="AD18" s="192" t="s">
        <v>935</v>
      </c>
      <c r="AE18" s="315"/>
      <c r="AF18" s="316" t="s">
        <v>833</v>
      </c>
      <c r="AG18" s="193"/>
      <c r="AH18" s="193"/>
      <c r="AI18" s="193"/>
      <c r="AJ18" s="23"/>
    </row>
    <row r="19" spans="1:36" ht="30" customHeight="1" x14ac:dyDescent="0.25">
      <c r="A19" s="462"/>
      <c r="B19" s="188" t="s">
        <v>58</v>
      </c>
      <c r="C19" s="361" t="s">
        <v>286</v>
      </c>
      <c r="D19" s="213" t="s">
        <v>284</v>
      </c>
      <c r="E19" s="210" t="s">
        <v>612</v>
      </c>
      <c r="F19" s="291">
        <v>42795</v>
      </c>
      <c r="G19" s="291">
        <v>44593</v>
      </c>
      <c r="H19" s="224" t="s">
        <v>675</v>
      </c>
      <c r="I19" s="253">
        <v>200000</v>
      </c>
      <c r="J19" s="224" t="s">
        <v>900</v>
      </c>
      <c r="K19" s="251" t="s">
        <v>285</v>
      </c>
      <c r="L19" s="251"/>
      <c r="M19" s="281"/>
      <c r="N19" s="190"/>
      <c r="O19" s="190"/>
      <c r="P19" s="190"/>
      <c r="Q19" s="190" t="s">
        <v>49</v>
      </c>
      <c r="R19" s="190"/>
      <c r="S19" s="70"/>
      <c r="T19" s="206" t="s">
        <v>936</v>
      </c>
      <c r="U19" s="192" t="s">
        <v>937</v>
      </c>
      <c r="V19" s="193"/>
      <c r="W19" s="192" t="s">
        <v>938</v>
      </c>
      <c r="X19" s="188"/>
      <c r="Y19" s="206" t="s">
        <v>1063</v>
      </c>
      <c r="Z19" s="193"/>
      <c r="AA19" s="193"/>
      <c r="AB19" s="314"/>
      <c r="AC19" s="314"/>
      <c r="AD19" s="188"/>
      <c r="AE19" s="315"/>
      <c r="AF19" s="193"/>
      <c r="AG19" s="193"/>
      <c r="AH19" s="193"/>
      <c r="AI19" s="193"/>
      <c r="AJ19" s="23"/>
    </row>
    <row r="20" spans="1:36" ht="30" customHeight="1" x14ac:dyDescent="0.25">
      <c r="A20" s="462"/>
      <c r="B20" s="188" t="s">
        <v>59</v>
      </c>
      <c r="C20" s="359" t="s">
        <v>856</v>
      </c>
      <c r="D20" s="213" t="s">
        <v>289</v>
      </c>
      <c r="E20" s="210" t="s">
        <v>614</v>
      </c>
      <c r="F20" s="291">
        <v>42795</v>
      </c>
      <c r="G20" s="291">
        <v>44593</v>
      </c>
      <c r="H20" s="224" t="s">
        <v>407</v>
      </c>
      <c r="I20" s="253" t="s">
        <v>260</v>
      </c>
      <c r="J20" s="224" t="s">
        <v>290</v>
      </c>
      <c r="K20" s="252" t="s">
        <v>677</v>
      </c>
      <c r="L20" s="251"/>
      <c r="M20" s="281" t="s">
        <v>857</v>
      </c>
      <c r="N20" s="190"/>
      <c r="O20" s="190"/>
      <c r="P20" s="190" t="s">
        <v>49</v>
      </c>
      <c r="Q20" s="190"/>
      <c r="R20" s="190"/>
      <c r="S20" s="70"/>
      <c r="T20" s="206" t="s">
        <v>939</v>
      </c>
      <c r="U20" s="188"/>
      <c r="V20" s="206" t="s">
        <v>940</v>
      </c>
      <c r="W20" s="192" t="s">
        <v>755</v>
      </c>
      <c r="X20" s="192" t="s">
        <v>941</v>
      </c>
      <c r="Y20" s="193"/>
      <c r="Z20" s="206" t="s">
        <v>942</v>
      </c>
      <c r="AA20" s="193"/>
      <c r="AB20" s="314"/>
      <c r="AC20" s="314"/>
      <c r="AD20" s="192" t="s">
        <v>460</v>
      </c>
      <c r="AE20" s="315"/>
      <c r="AF20" s="192" t="s">
        <v>407</v>
      </c>
      <c r="AG20" s="193"/>
      <c r="AH20" s="193"/>
      <c r="AI20" s="193"/>
      <c r="AJ20" s="23"/>
    </row>
    <row r="21" spans="1:36" ht="30" customHeight="1" x14ac:dyDescent="0.25">
      <c r="A21" s="462"/>
      <c r="B21" s="188" t="s">
        <v>60</v>
      </c>
      <c r="C21" s="362" t="s">
        <v>858</v>
      </c>
      <c r="D21" s="227"/>
      <c r="E21" s="210"/>
      <c r="F21" s="291"/>
      <c r="G21" s="291"/>
      <c r="H21" s="227"/>
      <c r="I21" s="255"/>
      <c r="J21" s="255"/>
      <c r="K21" s="256"/>
      <c r="L21" s="251"/>
      <c r="M21" s="281"/>
      <c r="N21" s="190"/>
      <c r="O21" s="190"/>
      <c r="P21" s="190"/>
      <c r="Q21" s="190"/>
      <c r="R21" s="190"/>
      <c r="S21" s="70"/>
      <c r="T21" s="193"/>
      <c r="U21" s="188"/>
      <c r="V21" s="193"/>
      <c r="W21" s="188"/>
      <c r="X21" s="188"/>
      <c r="Y21" s="193"/>
      <c r="Z21" s="193"/>
      <c r="AA21" s="193"/>
      <c r="AB21" s="314"/>
      <c r="AC21" s="314"/>
      <c r="AD21" s="188"/>
      <c r="AE21" s="315"/>
      <c r="AF21" s="193"/>
      <c r="AG21" s="193"/>
      <c r="AH21" s="193"/>
      <c r="AI21" s="193"/>
      <c r="AJ21" s="23"/>
    </row>
    <row r="22" spans="1:36" ht="30" customHeight="1" x14ac:dyDescent="0.25">
      <c r="A22" s="462"/>
      <c r="B22" s="188" t="s">
        <v>61</v>
      </c>
      <c r="C22" s="363" t="s">
        <v>297</v>
      </c>
      <c r="D22" s="228" t="s">
        <v>298</v>
      </c>
      <c r="E22" s="210" t="s">
        <v>616</v>
      </c>
      <c r="F22" s="291">
        <v>42795</v>
      </c>
      <c r="G22" s="291">
        <v>44593</v>
      </c>
      <c r="H22" s="257" t="s">
        <v>408</v>
      </c>
      <c r="I22" s="258" t="s">
        <v>718</v>
      </c>
      <c r="J22" s="228" t="s">
        <v>893</v>
      </c>
      <c r="K22" s="252" t="s">
        <v>291</v>
      </c>
      <c r="L22" s="251"/>
      <c r="M22" s="281" t="s">
        <v>760</v>
      </c>
      <c r="N22" s="190"/>
      <c r="O22" s="190"/>
      <c r="P22" s="190"/>
      <c r="Q22" s="190" t="s">
        <v>49</v>
      </c>
      <c r="R22" s="190"/>
      <c r="S22" s="70"/>
      <c r="T22" s="318" t="s">
        <v>943</v>
      </c>
      <c r="U22" s="192" t="s">
        <v>944</v>
      </c>
      <c r="V22" s="193"/>
      <c r="W22" s="192" t="s">
        <v>945</v>
      </c>
      <c r="X22" s="192" t="s">
        <v>941</v>
      </c>
      <c r="Y22" s="193"/>
      <c r="Z22" s="193"/>
      <c r="AA22" s="193"/>
      <c r="AB22" s="314"/>
      <c r="AC22" s="314"/>
      <c r="AD22" s="257" t="s">
        <v>946</v>
      </c>
      <c r="AE22" s="315"/>
      <c r="AF22" s="193"/>
      <c r="AG22" s="193"/>
      <c r="AH22" s="193"/>
      <c r="AI22" s="193"/>
      <c r="AJ22" s="23"/>
    </row>
    <row r="23" spans="1:36" ht="30" customHeight="1" x14ac:dyDescent="0.25">
      <c r="A23" s="462"/>
      <c r="B23" s="188" t="s">
        <v>62</v>
      </c>
      <c r="C23" s="359" t="s">
        <v>300</v>
      </c>
      <c r="D23" s="224" t="s">
        <v>301</v>
      </c>
      <c r="E23" s="210" t="s">
        <v>608</v>
      </c>
      <c r="F23" s="291">
        <v>43466</v>
      </c>
      <c r="G23" s="291">
        <v>44166</v>
      </c>
      <c r="H23" s="224" t="s">
        <v>426</v>
      </c>
      <c r="I23" s="259" t="s">
        <v>295</v>
      </c>
      <c r="J23" s="224" t="s">
        <v>278</v>
      </c>
      <c r="K23" s="252" t="s">
        <v>291</v>
      </c>
      <c r="L23" s="251"/>
      <c r="M23" s="281" t="s">
        <v>762</v>
      </c>
      <c r="N23" s="190"/>
      <c r="O23" s="190" t="s">
        <v>49</v>
      </c>
      <c r="P23" s="190"/>
      <c r="Q23" s="190"/>
      <c r="R23" s="190"/>
      <c r="S23" s="70"/>
      <c r="T23" s="206" t="s">
        <v>947</v>
      </c>
      <c r="U23" s="188" t="s">
        <v>948</v>
      </c>
      <c r="V23" s="206" t="s">
        <v>949</v>
      </c>
      <c r="W23" s="188" t="s">
        <v>950</v>
      </c>
      <c r="X23" s="188"/>
      <c r="Y23" s="193"/>
      <c r="Z23" s="193"/>
      <c r="AA23" s="193"/>
      <c r="AB23" s="314"/>
      <c r="AC23" s="314"/>
      <c r="AD23" s="193"/>
      <c r="AE23" s="315"/>
      <c r="AF23" s="193"/>
      <c r="AG23" s="193"/>
      <c r="AH23" s="193"/>
      <c r="AI23" s="193"/>
      <c r="AJ23" s="23"/>
    </row>
    <row r="24" spans="1:36" ht="30" customHeight="1" x14ac:dyDescent="0.25">
      <c r="A24" s="462"/>
      <c r="B24" s="188" t="s">
        <v>63</v>
      </c>
      <c r="C24" s="360" t="s">
        <v>617</v>
      </c>
      <c r="D24" s="229" t="s">
        <v>267</v>
      </c>
      <c r="E24" s="210" t="s">
        <v>618</v>
      </c>
      <c r="F24" s="291">
        <v>43040</v>
      </c>
      <c r="G24" s="291">
        <v>43435</v>
      </c>
      <c r="H24" s="229" t="s">
        <v>678</v>
      </c>
      <c r="I24" s="260" t="s">
        <v>295</v>
      </c>
      <c r="J24" s="229" t="s">
        <v>304</v>
      </c>
      <c r="K24" s="210" t="s">
        <v>679</v>
      </c>
      <c r="L24" s="251"/>
      <c r="M24" s="281"/>
      <c r="N24" s="190"/>
      <c r="O24" s="190" t="s">
        <v>49</v>
      </c>
      <c r="P24" s="190"/>
      <c r="Q24" s="190"/>
      <c r="R24" s="190"/>
      <c r="S24" s="70" t="s">
        <v>6</v>
      </c>
      <c r="T24" s="230" t="s">
        <v>951</v>
      </c>
      <c r="U24" s="188"/>
      <c r="V24" s="193"/>
      <c r="W24" s="229" t="s">
        <v>678</v>
      </c>
      <c r="X24" s="192" t="s">
        <v>952</v>
      </c>
      <c r="Y24" s="193"/>
      <c r="Z24" s="193"/>
      <c r="AA24" s="193"/>
      <c r="AB24" s="314"/>
      <c r="AC24" s="314"/>
      <c r="AD24" s="193"/>
      <c r="AE24" s="315"/>
      <c r="AF24" s="193"/>
      <c r="AG24" s="193"/>
      <c r="AH24" s="193"/>
      <c r="AI24" s="193"/>
      <c r="AJ24" s="23"/>
    </row>
    <row r="25" spans="1:36" ht="30" customHeight="1" x14ac:dyDescent="0.25">
      <c r="A25" s="462"/>
      <c r="B25" s="188" t="s">
        <v>64</v>
      </c>
      <c r="C25" s="364" t="s">
        <v>305</v>
      </c>
      <c r="D25" s="231" t="s">
        <v>619</v>
      </c>
      <c r="E25" s="210" t="s">
        <v>620</v>
      </c>
      <c r="F25" s="291">
        <v>42675</v>
      </c>
      <c r="G25" s="291">
        <v>43374</v>
      </c>
      <c r="H25" s="261" t="s">
        <v>678</v>
      </c>
      <c r="I25" s="262">
        <v>1400000</v>
      </c>
      <c r="J25" s="231" t="s">
        <v>307</v>
      </c>
      <c r="K25" s="210" t="s">
        <v>308</v>
      </c>
      <c r="L25" s="251"/>
      <c r="M25" s="281"/>
      <c r="N25" s="190"/>
      <c r="O25" s="190"/>
      <c r="P25" s="190" t="s">
        <v>49</v>
      </c>
      <c r="Q25" s="190"/>
      <c r="R25" s="190"/>
      <c r="S25" s="70"/>
      <c r="T25" s="230" t="s">
        <v>953</v>
      </c>
      <c r="U25" s="192" t="s">
        <v>954</v>
      </c>
      <c r="V25" s="193"/>
      <c r="W25" s="229" t="s">
        <v>955</v>
      </c>
      <c r="X25" s="188"/>
      <c r="Y25" s="193"/>
      <c r="Z25" s="193"/>
      <c r="AA25" s="193"/>
      <c r="AB25" s="314"/>
      <c r="AC25" s="291">
        <v>44593</v>
      </c>
      <c r="AD25" s="193"/>
      <c r="AE25" s="315"/>
      <c r="AF25" s="193"/>
      <c r="AG25" s="193"/>
      <c r="AH25" s="193"/>
      <c r="AI25" s="193"/>
      <c r="AJ25" s="23"/>
    </row>
    <row r="26" spans="1:36" ht="30" customHeight="1" x14ac:dyDescent="0.25">
      <c r="A26" s="462"/>
      <c r="B26" s="188" t="s">
        <v>257</v>
      </c>
      <c r="C26" s="365" t="s">
        <v>859</v>
      </c>
      <c r="D26" s="232"/>
      <c r="E26" s="210"/>
      <c r="F26" s="291"/>
      <c r="G26" s="291"/>
      <c r="H26" s="243"/>
      <c r="I26" s="263"/>
      <c r="J26" s="210"/>
      <c r="K26" s="210"/>
      <c r="L26" s="264"/>
      <c r="M26" s="285"/>
      <c r="N26" s="190"/>
      <c r="O26" s="190"/>
      <c r="P26" s="190"/>
      <c r="Q26" s="190"/>
      <c r="R26" s="190"/>
      <c r="S26" s="70"/>
      <c r="T26" s="193"/>
      <c r="U26" s="188"/>
      <c r="V26" s="193"/>
      <c r="W26" s="188"/>
      <c r="X26" s="188"/>
      <c r="Y26" s="193"/>
      <c r="Z26" s="193"/>
      <c r="AA26" s="193"/>
      <c r="AB26" s="314"/>
      <c r="AC26" s="314"/>
      <c r="AD26" s="193"/>
      <c r="AE26" s="315"/>
      <c r="AF26" s="193"/>
      <c r="AG26" s="193"/>
      <c r="AH26" s="193"/>
      <c r="AI26" s="193"/>
      <c r="AJ26" s="23"/>
    </row>
    <row r="27" spans="1:36" ht="30" customHeight="1" x14ac:dyDescent="0.25">
      <c r="A27" s="463"/>
      <c r="B27" s="188" t="s">
        <v>441</v>
      </c>
      <c r="C27" s="366" t="s">
        <v>766</v>
      </c>
      <c r="D27" s="210" t="s">
        <v>443</v>
      </c>
      <c r="E27" s="210" t="s">
        <v>444</v>
      </c>
      <c r="F27" s="291">
        <v>43101</v>
      </c>
      <c r="G27" s="291">
        <v>44593</v>
      </c>
      <c r="H27" s="210" t="s">
        <v>445</v>
      </c>
      <c r="I27" s="212" t="s">
        <v>260</v>
      </c>
      <c r="J27" s="205" t="s">
        <v>446</v>
      </c>
      <c r="K27" s="205" t="s">
        <v>682</v>
      </c>
      <c r="L27" s="264"/>
      <c r="M27" s="193"/>
      <c r="N27" s="190"/>
      <c r="O27" s="190"/>
      <c r="P27" s="190" t="s">
        <v>49</v>
      </c>
      <c r="Q27" s="190"/>
      <c r="R27" s="190"/>
      <c r="S27" s="70"/>
      <c r="T27" s="206" t="s">
        <v>956</v>
      </c>
      <c r="U27" s="192" t="s">
        <v>957</v>
      </c>
      <c r="V27" s="193"/>
      <c r="W27" s="192" t="s">
        <v>958</v>
      </c>
      <c r="X27" s="188"/>
      <c r="Y27" s="193"/>
      <c r="Z27" s="193"/>
      <c r="AA27" s="193"/>
      <c r="AB27" s="314"/>
      <c r="AC27" s="314"/>
      <c r="AD27" s="193"/>
      <c r="AE27" s="218" t="s">
        <v>959</v>
      </c>
      <c r="AF27" s="193"/>
      <c r="AG27" s="193"/>
      <c r="AH27" s="193"/>
      <c r="AI27" s="193"/>
      <c r="AJ27" s="23"/>
    </row>
    <row r="28" spans="1:36" ht="30" customHeight="1" x14ac:dyDescent="0.25">
      <c r="A28" s="388" t="s">
        <v>439</v>
      </c>
      <c r="B28" s="188" t="s">
        <v>66</v>
      </c>
      <c r="C28" s="360" t="s">
        <v>311</v>
      </c>
      <c r="D28" s="224" t="s">
        <v>312</v>
      </c>
      <c r="E28" s="210" t="s">
        <v>623</v>
      </c>
      <c r="F28" s="291">
        <v>42795</v>
      </c>
      <c r="G28" s="291">
        <v>44593</v>
      </c>
      <c r="H28" s="224" t="s">
        <v>894</v>
      </c>
      <c r="I28" s="253">
        <v>100000</v>
      </c>
      <c r="J28" s="224" t="s">
        <v>727</v>
      </c>
      <c r="K28" s="252" t="s">
        <v>684</v>
      </c>
      <c r="L28" s="193"/>
      <c r="M28" s="281"/>
      <c r="N28" s="190"/>
      <c r="O28" s="190"/>
      <c r="P28" s="190"/>
      <c r="Q28" s="190" t="s">
        <v>49</v>
      </c>
      <c r="R28" s="190"/>
      <c r="S28" s="70"/>
      <c r="T28" s="206" t="s">
        <v>960</v>
      </c>
      <c r="U28" s="192" t="s">
        <v>961</v>
      </c>
      <c r="V28" s="193"/>
      <c r="W28" s="191" t="s">
        <v>962</v>
      </c>
      <c r="X28" s="188"/>
      <c r="Y28" s="193"/>
      <c r="Z28" s="193"/>
      <c r="AA28" s="193"/>
      <c r="AB28" s="314"/>
      <c r="AC28" s="314"/>
      <c r="AD28" s="193"/>
      <c r="AE28" s="315"/>
      <c r="AF28" s="193"/>
      <c r="AG28" s="193"/>
      <c r="AH28" s="193"/>
      <c r="AI28" s="193"/>
      <c r="AJ28" s="23"/>
    </row>
    <row r="29" spans="1:36" ht="30" customHeight="1" x14ac:dyDescent="0.25">
      <c r="A29" s="389"/>
      <c r="B29" s="188" t="s">
        <v>67</v>
      </c>
      <c r="C29" s="360" t="s">
        <v>313</v>
      </c>
      <c r="D29" s="224" t="s">
        <v>314</v>
      </c>
      <c r="E29" s="210" t="s">
        <v>624</v>
      </c>
      <c r="F29" s="291">
        <v>42795</v>
      </c>
      <c r="G29" s="291">
        <v>44593</v>
      </c>
      <c r="H29" s="224" t="s">
        <v>407</v>
      </c>
      <c r="I29" s="253" t="s">
        <v>260</v>
      </c>
      <c r="J29" s="224" t="s">
        <v>685</v>
      </c>
      <c r="K29" s="210" t="s">
        <v>291</v>
      </c>
      <c r="L29" s="193"/>
      <c r="M29" s="281" t="s">
        <v>769</v>
      </c>
      <c r="N29" s="190"/>
      <c r="O29" s="190"/>
      <c r="P29" s="190" t="s">
        <v>49</v>
      </c>
      <c r="Q29" s="190"/>
      <c r="R29" s="190"/>
      <c r="S29" s="70"/>
      <c r="T29" s="206" t="s">
        <v>1134</v>
      </c>
      <c r="U29" s="188"/>
      <c r="V29" s="206" t="s">
        <v>963</v>
      </c>
      <c r="W29" s="188"/>
      <c r="X29" s="192" t="s">
        <v>964</v>
      </c>
      <c r="Y29" s="193"/>
      <c r="Z29" s="193"/>
      <c r="AA29" s="193"/>
      <c r="AB29" s="314"/>
      <c r="AC29" s="314"/>
      <c r="AD29" s="193"/>
      <c r="AE29" s="315"/>
      <c r="AF29" s="193"/>
      <c r="AG29" s="193"/>
      <c r="AH29" s="193"/>
      <c r="AI29" s="193"/>
      <c r="AJ29" s="23"/>
    </row>
    <row r="30" spans="1:36" ht="30" customHeight="1" x14ac:dyDescent="0.25">
      <c r="A30" s="389"/>
      <c r="B30" s="188" t="s">
        <v>68</v>
      </c>
      <c r="C30" s="360" t="s">
        <v>315</v>
      </c>
      <c r="D30" s="224" t="s">
        <v>316</v>
      </c>
      <c r="E30" s="210" t="s">
        <v>625</v>
      </c>
      <c r="F30" s="291">
        <v>42795</v>
      </c>
      <c r="G30" s="291">
        <v>44593</v>
      </c>
      <c r="H30" s="224" t="s">
        <v>429</v>
      </c>
      <c r="I30" s="253">
        <v>750000</v>
      </c>
      <c r="J30" s="224" t="s">
        <v>903</v>
      </c>
      <c r="K30" s="251" t="s">
        <v>317</v>
      </c>
      <c r="L30" s="190"/>
      <c r="M30" s="279" t="s">
        <v>773</v>
      </c>
      <c r="N30" s="190"/>
      <c r="O30" s="190"/>
      <c r="P30" s="190"/>
      <c r="Q30" s="190" t="s">
        <v>49</v>
      </c>
      <c r="R30" s="190"/>
      <c r="S30" s="70"/>
      <c r="T30" s="189" t="s">
        <v>965</v>
      </c>
      <c r="U30" s="215" t="s">
        <v>966</v>
      </c>
      <c r="V30" s="190"/>
      <c r="W30" s="191" t="s">
        <v>967</v>
      </c>
      <c r="X30" s="234"/>
      <c r="Y30" s="190"/>
      <c r="Z30" s="189" t="s">
        <v>968</v>
      </c>
      <c r="AA30" s="190"/>
      <c r="AB30" s="313"/>
      <c r="AC30" s="313"/>
      <c r="AD30" s="190"/>
      <c r="AE30" s="290"/>
      <c r="AF30" s="190"/>
      <c r="AG30" s="190"/>
      <c r="AH30" s="190"/>
      <c r="AI30" s="190"/>
      <c r="AJ30" s="23"/>
    </row>
    <row r="31" spans="1:36" ht="30" customHeight="1" x14ac:dyDescent="0.25">
      <c r="A31" s="389"/>
      <c r="B31" s="188" t="s">
        <v>69</v>
      </c>
      <c r="C31" s="360" t="s">
        <v>775</v>
      </c>
      <c r="D31" s="192" t="s">
        <v>776</v>
      </c>
      <c r="E31" s="192" t="s">
        <v>777</v>
      </c>
      <c r="F31" s="291">
        <v>43525</v>
      </c>
      <c r="G31" s="291">
        <v>43800</v>
      </c>
      <c r="H31" s="224" t="s">
        <v>411</v>
      </c>
      <c r="I31" s="253">
        <v>5000</v>
      </c>
      <c r="J31" s="224" t="s">
        <v>895</v>
      </c>
      <c r="K31" s="252" t="s">
        <v>308</v>
      </c>
      <c r="L31" s="190"/>
      <c r="M31" s="279" t="s">
        <v>860</v>
      </c>
      <c r="N31" s="190"/>
      <c r="O31" s="190" t="s">
        <v>49</v>
      </c>
      <c r="P31" s="190"/>
      <c r="Q31" s="190"/>
      <c r="R31" s="190"/>
      <c r="S31" s="70"/>
      <c r="T31" s="190" t="s">
        <v>969</v>
      </c>
      <c r="U31" s="234"/>
      <c r="V31" s="189" t="s">
        <v>970</v>
      </c>
      <c r="W31" s="70"/>
      <c r="X31" s="192" t="s">
        <v>971</v>
      </c>
      <c r="Y31" s="190"/>
      <c r="Z31" s="190"/>
      <c r="AA31" s="190"/>
      <c r="AB31" s="313"/>
      <c r="AC31" s="291">
        <v>44256</v>
      </c>
      <c r="AD31" s="190"/>
      <c r="AE31" s="290"/>
      <c r="AF31" s="190"/>
      <c r="AG31" s="190"/>
      <c r="AH31" s="190"/>
      <c r="AI31" s="190"/>
      <c r="AJ31" s="23"/>
    </row>
    <row r="32" spans="1:36" ht="30" customHeight="1" x14ac:dyDescent="0.25">
      <c r="A32" s="389"/>
      <c r="B32" s="188" t="s">
        <v>70</v>
      </c>
      <c r="C32" s="360" t="s">
        <v>629</v>
      </c>
      <c r="D32" s="224" t="s">
        <v>320</v>
      </c>
      <c r="E32" s="210" t="s">
        <v>630</v>
      </c>
      <c r="F32" s="291">
        <v>42795</v>
      </c>
      <c r="G32" s="291">
        <v>44593</v>
      </c>
      <c r="H32" s="224" t="s">
        <v>688</v>
      </c>
      <c r="I32" s="253">
        <v>100000</v>
      </c>
      <c r="J32" s="224" t="s">
        <v>904</v>
      </c>
      <c r="K32" s="252" t="s">
        <v>321</v>
      </c>
      <c r="L32" s="190"/>
      <c r="M32" s="279" t="s">
        <v>782</v>
      </c>
      <c r="N32" s="190"/>
      <c r="O32" s="190"/>
      <c r="P32" s="190"/>
      <c r="Q32" s="190"/>
      <c r="R32" s="190" t="s">
        <v>49</v>
      </c>
      <c r="S32" s="70"/>
      <c r="T32" s="189" t="s">
        <v>1124</v>
      </c>
      <c r="U32" s="234"/>
      <c r="V32" s="190"/>
      <c r="W32" s="70"/>
      <c r="X32" s="234"/>
      <c r="Y32" s="190"/>
      <c r="Z32" s="190"/>
      <c r="AA32" s="190"/>
      <c r="AB32" s="313"/>
      <c r="AC32" s="313"/>
      <c r="AD32" s="190"/>
      <c r="AE32" s="290"/>
      <c r="AF32" s="190"/>
      <c r="AG32" s="190"/>
      <c r="AH32" s="190"/>
      <c r="AI32" s="190"/>
      <c r="AJ32" s="23"/>
    </row>
    <row r="33" spans="1:36" ht="30" customHeight="1" x14ac:dyDescent="0.25">
      <c r="A33" s="389"/>
      <c r="B33" s="188" t="s">
        <v>71</v>
      </c>
      <c r="C33" s="360" t="s">
        <v>631</v>
      </c>
      <c r="D33" s="224" t="s">
        <v>322</v>
      </c>
      <c r="E33" s="210" t="s">
        <v>632</v>
      </c>
      <c r="F33" s="291">
        <v>42795</v>
      </c>
      <c r="G33" s="291">
        <v>44593</v>
      </c>
      <c r="H33" s="191" t="s">
        <v>400</v>
      </c>
      <c r="I33" s="253">
        <v>300000</v>
      </c>
      <c r="J33" s="224" t="s">
        <v>728</v>
      </c>
      <c r="K33" s="252" t="s">
        <v>689</v>
      </c>
      <c r="L33" s="190"/>
      <c r="M33" s="279" t="s">
        <v>784</v>
      </c>
      <c r="N33" s="190"/>
      <c r="O33" s="190"/>
      <c r="P33" s="190" t="s">
        <v>49</v>
      </c>
      <c r="Q33" s="190"/>
      <c r="R33" s="190"/>
      <c r="S33" s="70"/>
      <c r="T33" s="189" t="s">
        <v>972</v>
      </c>
      <c r="U33" s="234" t="s">
        <v>973</v>
      </c>
      <c r="V33" s="189" t="s">
        <v>974</v>
      </c>
      <c r="W33" s="191" t="s">
        <v>975</v>
      </c>
      <c r="X33" s="234"/>
      <c r="Y33" s="312" t="s">
        <v>976</v>
      </c>
      <c r="Z33" s="190"/>
      <c r="AA33" s="190"/>
      <c r="AB33" s="313"/>
      <c r="AC33" s="313"/>
      <c r="AD33" s="190"/>
      <c r="AE33" s="290"/>
      <c r="AF33" s="190"/>
      <c r="AG33" s="190"/>
      <c r="AH33" s="190"/>
      <c r="AI33" s="190"/>
      <c r="AJ33" s="23"/>
    </row>
    <row r="34" spans="1:36" ht="30" customHeight="1" x14ac:dyDescent="0.25">
      <c r="A34" s="389"/>
      <c r="B34" s="188" t="s">
        <v>72</v>
      </c>
      <c r="C34" s="360" t="s">
        <v>1072</v>
      </c>
      <c r="D34" s="224" t="s">
        <v>322</v>
      </c>
      <c r="E34" s="210" t="s">
        <v>633</v>
      </c>
      <c r="F34" s="291">
        <v>42795</v>
      </c>
      <c r="G34" s="291">
        <v>44593</v>
      </c>
      <c r="H34" s="191" t="s">
        <v>400</v>
      </c>
      <c r="I34" s="253">
        <v>300000</v>
      </c>
      <c r="J34" s="224" t="s">
        <v>896</v>
      </c>
      <c r="K34" s="251" t="s">
        <v>689</v>
      </c>
      <c r="L34" s="190"/>
      <c r="M34" s="279"/>
      <c r="N34" s="190"/>
      <c r="O34" s="190"/>
      <c r="P34" s="190" t="s">
        <v>49</v>
      </c>
      <c r="Q34" s="190"/>
      <c r="R34" s="190"/>
      <c r="S34" s="70"/>
      <c r="T34" s="189" t="s">
        <v>1059</v>
      </c>
      <c r="U34" s="234" t="s">
        <v>973</v>
      </c>
      <c r="V34" s="189" t="s">
        <v>974</v>
      </c>
      <c r="W34" s="191" t="s">
        <v>977</v>
      </c>
      <c r="X34" s="234"/>
      <c r="Y34" s="319" t="s">
        <v>1064</v>
      </c>
      <c r="Z34" s="190"/>
      <c r="AA34" s="190"/>
      <c r="AB34" s="313"/>
      <c r="AC34" s="313"/>
      <c r="AD34" s="190"/>
      <c r="AE34" s="290"/>
      <c r="AF34" s="190"/>
      <c r="AG34" s="190"/>
      <c r="AH34" s="190"/>
      <c r="AI34" s="190"/>
      <c r="AJ34" s="23"/>
    </row>
    <row r="35" spans="1:36" ht="30" customHeight="1" x14ac:dyDescent="0.25">
      <c r="A35" s="389"/>
      <c r="B35" s="188" t="s">
        <v>73</v>
      </c>
      <c r="C35" s="367" t="s">
        <v>325</v>
      </c>
      <c r="D35" s="228" t="s">
        <v>326</v>
      </c>
      <c r="E35" s="210" t="s">
        <v>634</v>
      </c>
      <c r="F35" s="291">
        <v>42795</v>
      </c>
      <c r="G35" s="291">
        <v>44593</v>
      </c>
      <c r="H35" s="191" t="s">
        <v>690</v>
      </c>
      <c r="I35" s="258" t="s">
        <v>260</v>
      </c>
      <c r="J35" s="228" t="s">
        <v>691</v>
      </c>
      <c r="K35" s="265" t="s">
        <v>692</v>
      </c>
      <c r="L35" s="190"/>
      <c r="M35" s="279" t="s">
        <v>787</v>
      </c>
      <c r="N35" s="190"/>
      <c r="O35" s="190"/>
      <c r="P35" s="190"/>
      <c r="Q35" s="190"/>
      <c r="R35" s="190" t="s">
        <v>49</v>
      </c>
      <c r="S35" s="70"/>
      <c r="T35" s="320" t="s">
        <v>978</v>
      </c>
      <c r="U35" s="228" t="s">
        <v>979</v>
      </c>
      <c r="V35" s="191"/>
      <c r="W35" s="191" t="s">
        <v>980</v>
      </c>
      <c r="X35" s="215" t="s">
        <v>981</v>
      </c>
      <c r="Y35" s="191"/>
      <c r="Z35" s="191"/>
      <c r="AA35" s="191"/>
      <c r="AB35" s="287"/>
      <c r="AC35" s="287"/>
      <c r="AD35" s="191"/>
      <c r="AE35" s="321"/>
      <c r="AF35" s="191"/>
      <c r="AG35" s="191"/>
      <c r="AH35" s="191"/>
      <c r="AI35" s="191"/>
      <c r="AJ35" s="23"/>
    </row>
    <row r="36" spans="1:36" ht="30" customHeight="1" x14ac:dyDescent="0.25">
      <c r="A36" s="389"/>
      <c r="B36" s="188" t="s">
        <v>74</v>
      </c>
      <c r="C36" s="367" t="s">
        <v>328</v>
      </c>
      <c r="D36" s="210" t="s">
        <v>329</v>
      </c>
      <c r="E36" s="210" t="s">
        <v>635</v>
      </c>
      <c r="F36" s="291">
        <v>42795</v>
      </c>
      <c r="G36" s="291">
        <v>44593</v>
      </c>
      <c r="H36" s="191" t="s">
        <v>413</v>
      </c>
      <c r="I36" s="310">
        <v>2000000</v>
      </c>
      <c r="J36" s="210" t="s">
        <v>694</v>
      </c>
      <c r="K36" s="251" t="s">
        <v>695</v>
      </c>
      <c r="L36" s="190"/>
      <c r="M36" s="279"/>
      <c r="N36" s="190"/>
      <c r="O36" s="190"/>
      <c r="P36" s="190"/>
      <c r="Q36" s="190" t="s">
        <v>49</v>
      </c>
      <c r="R36" s="190"/>
      <c r="S36" s="70"/>
      <c r="T36" s="320" t="s">
        <v>982</v>
      </c>
      <c r="U36" s="192" t="s">
        <v>983</v>
      </c>
      <c r="V36" s="191" t="s">
        <v>984</v>
      </c>
      <c r="W36" s="191" t="s">
        <v>985</v>
      </c>
      <c r="X36" s="215" t="s">
        <v>986</v>
      </c>
      <c r="Y36" s="215" t="s">
        <v>987</v>
      </c>
      <c r="Z36" s="191"/>
      <c r="AA36" s="191"/>
      <c r="AB36" s="287"/>
      <c r="AC36" s="287"/>
      <c r="AD36" s="191"/>
      <c r="AE36" s="321"/>
      <c r="AF36" s="191"/>
      <c r="AG36" s="191"/>
      <c r="AH36" s="191"/>
      <c r="AI36" s="191"/>
      <c r="AJ36" s="23"/>
    </row>
    <row r="37" spans="1:36" ht="30" customHeight="1" x14ac:dyDescent="0.25">
      <c r="A37" s="389"/>
      <c r="B37" s="188" t="s">
        <v>75</v>
      </c>
      <c r="C37" s="368" t="s">
        <v>331</v>
      </c>
      <c r="D37" s="210" t="s">
        <v>525</v>
      </c>
      <c r="E37" s="210" t="s">
        <v>861</v>
      </c>
      <c r="F37" s="291">
        <v>42795</v>
      </c>
      <c r="G37" s="291">
        <v>44593</v>
      </c>
      <c r="H37" s="191" t="s">
        <v>696</v>
      </c>
      <c r="I37" s="310">
        <v>1000000</v>
      </c>
      <c r="J37" s="210" t="s">
        <v>894</v>
      </c>
      <c r="K37" s="251" t="s">
        <v>695</v>
      </c>
      <c r="L37" s="190"/>
      <c r="M37" s="279"/>
      <c r="N37" s="190"/>
      <c r="O37" s="190"/>
      <c r="P37" s="190" t="s">
        <v>49</v>
      </c>
      <c r="Q37" s="190"/>
      <c r="R37" s="190"/>
      <c r="S37" s="70"/>
      <c r="T37" s="191" t="s">
        <v>1060</v>
      </c>
      <c r="U37" s="191" t="s">
        <v>988</v>
      </c>
      <c r="V37" s="191" t="s">
        <v>989</v>
      </c>
      <c r="W37" s="191" t="s">
        <v>990</v>
      </c>
      <c r="X37" s="215"/>
      <c r="Y37" s="191" t="s">
        <v>991</v>
      </c>
      <c r="Z37" s="191"/>
      <c r="AA37" s="191"/>
      <c r="AB37" s="287"/>
      <c r="AC37" s="287"/>
      <c r="AD37" s="191"/>
      <c r="AE37" s="321"/>
      <c r="AF37" s="191"/>
      <c r="AG37" s="191"/>
      <c r="AH37" s="191"/>
      <c r="AI37" s="191"/>
      <c r="AJ37" s="23"/>
    </row>
    <row r="38" spans="1:36" ht="30" customHeight="1" x14ac:dyDescent="0.25">
      <c r="A38" s="389"/>
      <c r="B38" s="188" t="s">
        <v>76</v>
      </c>
      <c r="C38" s="360" t="s">
        <v>837</v>
      </c>
      <c r="D38" s="210" t="s">
        <v>838</v>
      </c>
      <c r="E38" s="210"/>
      <c r="F38" s="291">
        <v>43405</v>
      </c>
      <c r="G38" s="291">
        <v>44593</v>
      </c>
      <c r="H38" s="191" t="s">
        <v>411</v>
      </c>
      <c r="I38" s="249" t="s">
        <v>260</v>
      </c>
      <c r="J38" s="210" t="s">
        <v>842</v>
      </c>
      <c r="K38" s="251"/>
      <c r="L38" s="190"/>
      <c r="M38" s="279"/>
      <c r="N38" s="190"/>
      <c r="O38" s="190"/>
      <c r="P38" s="190" t="s">
        <v>49</v>
      </c>
      <c r="Q38" s="190"/>
      <c r="R38" s="190"/>
      <c r="S38" s="70"/>
      <c r="T38" s="191" t="s">
        <v>992</v>
      </c>
      <c r="U38" s="191" t="s">
        <v>993</v>
      </c>
      <c r="V38" s="191" t="s">
        <v>994</v>
      </c>
      <c r="W38" s="191" t="s">
        <v>755</v>
      </c>
      <c r="X38" s="215" t="s">
        <v>995</v>
      </c>
      <c r="Y38" s="322" t="s">
        <v>996</v>
      </c>
      <c r="Z38" s="191"/>
      <c r="AA38" s="191"/>
      <c r="AB38" s="287"/>
      <c r="AC38" s="287"/>
      <c r="AD38" s="191"/>
      <c r="AE38" s="321"/>
      <c r="AF38" s="191"/>
      <c r="AG38" s="191"/>
      <c r="AH38" s="191"/>
      <c r="AI38" s="191"/>
      <c r="AJ38" s="23"/>
    </row>
    <row r="39" spans="1:36" ht="30" customHeight="1" x14ac:dyDescent="0.25">
      <c r="A39" s="389"/>
      <c r="B39" s="188" t="s">
        <v>77</v>
      </c>
      <c r="C39" s="360" t="s">
        <v>839</v>
      </c>
      <c r="D39" s="210" t="s">
        <v>840</v>
      </c>
      <c r="E39" s="210" t="s">
        <v>841</v>
      </c>
      <c r="F39" s="291">
        <v>43405</v>
      </c>
      <c r="G39" s="291">
        <v>44593</v>
      </c>
      <c r="H39" s="191" t="s">
        <v>843</v>
      </c>
      <c r="I39" s="249" t="s">
        <v>260</v>
      </c>
      <c r="J39" s="210" t="s">
        <v>844</v>
      </c>
      <c r="K39" s="251"/>
      <c r="L39" s="190"/>
      <c r="M39" s="206" t="s">
        <v>862</v>
      </c>
      <c r="N39" s="190"/>
      <c r="O39" s="190"/>
      <c r="P39" s="190"/>
      <c r="Q39" s="190" t="s">
        <v>49</v>
      </c>
      <c r="R39" s="190"/>
      <c r="S39" s="70"/>
      <c r="T39" s="191" t="s">
        <v>1061</v>
      </c>
      <c r="U39" s="191" t="s">
        <v>997</v>
      </c>
      <c r="V39" s="191"/>
      <c r="W39" s="192" t="s">
        <v>998</v>
      </c>
      <c r="X39" s="215" t="s">
        <v>999</v>
      </c>
      <c r="Y39" s="192" t="s">
        <v>1000</v>
      </c>
      <c r="Z39" s="191"/>
      <c r="AA39" s="191"/>
      <c r="AB39" s="287"/>
      <c r="AC39" s="287"/>
      <c r="AD39" s="191"/>
      <c r="AE39" s="321"/>
      <c r="AF39" s="191"/>
      <c r="AG39" s="191"/>
      <c r="AH39" s="191"/>
      <c r="AI39" s="191"/>
      <c r="AJ39" s="23"/>
    </row>
    <row r="40" spans="1:36" ht="30" customHeight="1" x14ac:dyDescent="0.25">
      <c r="A40" s="388" t="s">
        <v>438</v>
      </c>
      <c r="B40" s="188" t="s">
        <v>82</v>
      </c>
      <c r="C40" s="369" t="s">
        <v>333</v>
      </c>
      <c r="D40" s="213" t="s">
        <v>637</v>
      </c>
      <c r="E40" s="210" t="s">
        <v>863</v>
      </c>
      <c r="F40" s="291">
        <v>42795</v>
      </c>
      <c r="G40" s="291">
        <v>44593</v>
      </c>
      <c r="H40" s="192" t="s">
        <v>697</v>
      </c>
      <c r="I40" s="249" t="s">
        <v>260</v>
      </c>
      <c r="J40" s="213" t="s">
        <v>698</v>
      </c>
      <c r="K40" s="250" t="s">
        <v>308</v>
      </c>
      <c r="L40" s="251"/>
      <c r="M40" s="193"/>
      <c r="N40" s="190"/>
      <c r="O40" s="190"/>
      <c r="P40" s="190" t="s">
        <v>49</v>
      </c>
      <c r="Q40" s="190"/>
      <c r="R40" s="190"/>
      <c r="S40" s="70"/>
      <c r="T40" s="192" t="s">
        <v>1001</v>
      </c>
      <c r="U40" s="323" t="s">
        <v>1002</v>
      </c>
      <c r="V40" s="192" t="s">
        <v>1003</v>
      </c>
      <c r="W40" s="192" t="s">
        <v>460</v>
      </c>
      <c r="X40" s="192" t="s">
        <v>1004</v>
      </c>
      <c r="Y40" s="51"/>
      <c r="Z40" s="192"/>
      <c r="AA40" s="192"/>
      <c r="AB40" s="288"/>
      <c r="AC40" s="288"/>
      <c r="AD40" s="192"/>
      <c r="AE40" s="324"/>
      <c r="AF40" s="192"/>
      <c r="AG40" s="192"/>
      <c r="AH40" s="192"/>
      <c r="AI40" s="192"/>
      <c r="AJ40" s="23"/>
    </row>
    <row r="41" spans="1:36" ht="30" customHeight="1" x14ac:dyDescent="0.25">
      <c r="A41" s="389"/>
      <c r="B41" s="188" t="s">
        <v>84</v>
      </c>
      <c r="C41" s="360" t="s">
        <v>335</v>
      </c>
      <c r="D41" s="224" t="s">
        <v>639</v>
      </c>
      <c r="E41" s="210" t="s">
        <v>640</v>
      </c>
      <c r="F41" s="291">
        <v>42795</v>
      </c>
      <c r="G41" s="291">
        <v>44593</v>
      </c>
      <c r="H41" s="192" t="s">
        <v>699</v>
      </c>
      <c r="I41" s="259" t="s">
        <v>337</v>
      </c>
      <c r="J41" s="259" t="s">
        <v>700</v>
      </c>
      <c r="K41" s="210" t="s">
        <v>664</v>
      </c>
      <c r="L41" s="210" t="s">
        <v>701</v>
      </c>
      <c r="M41" s="193"/>
      <c r="N41" s="190"/>
      <c r="O41" s="190"/>
      <c r="P41" s="190" t="s">
        <v>49</v>
      </c>
      <c r="Q41" s="190"/>
      <c r="R41" s="190"/>
      <c r="S41" s="70"/>
      <c r="T41" s="192" t="s">
        <v>1005</v>
      </c>
      <c r="U41" s="192"/>
      <c r="V41" s="192" t="s">
        <v>1006</v>
      </c>
      <c r="W41" s="192"/>
      <c r="X41" s="192" t="s">
        <v>1007</v>
      </c>
      <c r="Y41" s="192"/>
      <c r="Z41" s="192"/>
      <c r="AA41" s="192"/>
      <c r="AB41" s="288"/>
      <c r="AC41" s="288"/>
      <c r="AD41" s="192"/>
      <c r="AE41" s="324"/>
      <c r="AF41" s="192"/>
      <c r="AG41" s="192"/>
      <c r="AH41" s="192"/>
      <c r="AI41" s="192"/>
      <c r="AJ41" s="23"/>
    </row>
    <row r="42" spans="1:36" ht="30" customHeight="1" x14ac:dyDescent="0.25">
      <c r="A42" s="389"/>
      <c r="B42" s="188" t="s">
        <v>85</v>
      </c>
      <c r="C42" s="360" t="s">
        <v>340</v>
      </c>
      <c r="D42" s="245" t="s">
        <v>341</v>
      </c>
      <c r="E42" s="210" t="s">
        <v>640</v>
      </c>
      <c r="F42" s="291">
        <v>42795</v>
      </c>
      <c r="G42" s="291">
        <v>44593</v>
      </c>
      <c r="H42" s="192" t="s">
        <v>675</v>
      </c>
      <c r="I42" s="259">
        <v>200000</v>
      </c>
      <c r="J42" s="245" t="s">
        <v>702</v>
      </c>
      <c r="K42" s="251" t="s">
        <v>664</v>
      </c>
      <c r="L42" s="250" t="s">
        <v>285</v>
      </c>
      <c r="M42" s="193"/>
      <c r="N42" s="190"/>
      <c r="O42" s="190"/>
      <c r="P42" s="190"/>
      <c r="Q42" s="190" t="s">
        <v>49</v>
      </c>
      <c r="R42" s="190"/>
      <c r="S42" s="70"/>
      <c r="T42" s="192" t="s">
        <v>1008</v>
      </c>
      <c r="U42" s="192" t="s">
        <v>1009</v>
      </c>
      <c r="V42" s="192"/>
      <c r="W42" s="192" t="s">
        <v>1010</v>
      </c>
      <c r="X42" s="192"/>
      <c r="Y42" s="192"/>
      <c r="Z42" s="192"/>
      <c r="AA42" s="192"/>
      <c r="AB42" s="288"/>
      <c r="AC42" s="288"/>
      <c r="AD42" s="192"/>
      <c r="AE42" s="324"/>
      <c r="AF42" s="192"/>
      <c r="AG42" s="192"/>
      <c r="AH42" s="192"/>
      <c r="AI42" s="192"/>
      <c r="AJ42" s="23"/>
    </row>
    <row r="43" spans="1:36" ht="30" customHeight="1" x14ac:dyDescent="0.25">
      <c r="A43" s="389"/>
      <c r="B43" s="188" t="s">
        <v>86</v>
      </c>
      <c r="C43" s="360" t="s">
        <v>343</v>
      </c>
      <c r="D43" s="245" t="s">
        <v>344</v>
      </c>
      <c r="E43" s="210" t="s">
        <v>641</v>
      </c>
      <c r="F43" s="291">
        <v>42795</v>
      </c>
      <c r="G43" s="291">
        <v>43191</v>
      </c>
      <c r="H43" s="191" t="s">
        <v>417</v>
      </c>
      <c r="I43" s="259">
        <v>100000</v>
      </c>
      <c r="J43" s="245" t="s">
        <v>703</v>
      </c>
      <c r="K43" s="251" t="s">
        <v>308</v>
      </c>
      <c r="L43" s="251"/>
      <c r="M43" s="190"/>
      <c r="N43" s="190"/>
      <c r="O43" s="190"/>
      <c r="P43" s="190"/>
      <c r="Q43" s="190"/>
      <c r="R43" s="190" t="s">
        <v>49</v>
      </c>
      <c r="S43" s="70"/>
      <c r="T43" s="191"/>
      <c r="U43" s="191"/>
      <c r="V43" s="191"/>
      <c r="W43" s="191"/>
      <c r="X43" s="215"/>
      <c r="Y43" s="191"/>
      <c r="Z43" s="191"/>
      <c r="AA43" s="191"/>
      <c r="AB43" s="287"/>
      <c r="AC43" s="287"/>
      <c r="AD43" s="191"/>
      <c r="AE43" s="321"/>
      <c r="AF43" s="191"/>
      <c r="AG43" s="191"/>
      <c r="AH43" s="191"/>
      <c r="AI43" s="191"/>
      <c r="AJ43" s="23"/>
    </row>
    <row r="44" spans="1:36" ht="30" customHeight="1" x14ac:dyDescent="0.25">
      <c r="A44" s="389"/>
      <c r="B44" s="188" t="s">
        <v>87</v>
      </c>
      <c r="C44" s="360" t="s">
        <v>346</v>
      </c>
      <c r="D44" s="224" t="s">
        <v>347</v>
      </c>
      <c r="E44" s="210" t="s">
        <v>642</v>
      </c>
      <c r="F44" s="291">
        <v>43374</v>
      </c>
      <c r="G44" s="291">
        <v>43525</v>
      </c>
      <c r="H44" s="191" t="s">
        <v>400</v>
      </c>
      <c r="I44" s="259" t="s">
        <v>704</v>
      </c>
      <c r="J44" s="245" t="s">
        <v>705</v>
      </c>
      <c r="K44" s="251" t="s">
        <v>308</v>
      </c>
      <c r="L44" s="251"/>
      <c r="M44" s="189" t="s">
        <v>798</v>
      </c>
      <c r="N44" s="190"/>
      <c r="O44" s="190"/>
      <c r="P44" s="190"/>
      <c r="Q44" s="190"/>
      <c r="R44" s="190" t="s">
        <v>49</v>
      </c>
      <c r="S44" s="70"/>
      <c r="T44" s="191"/>
      <c r="U44" s="191" t="s">
        <v>1011</v>
      </c>
      <c r="V44" s="191"/>
      <c r="W44" s="191"/>
      <c r="X44" s="215" t="s">
        <v>1012</v>
      </c>
      <c r="Y44" s="191"/>
      <c r="Z44" s="191"/>
      <c r="AA44" s="191"/>
      <c r="AB44" s="287"/>
      <c r="AC44" s="287"/>
      <c r="AD44" s="191"/>
      <c r="AE44" s="321"/>
      <c r="AF44" s="191"/>
      <c r="AG44" s="191"/>
      <c r="AH44" s="191"/>
      <c r="AI44" s="191"/>
      <c r="AJ44" s="23"/>
    </row>
    <row r="45" spans="1:36" ht="30" customHeight="1" x14ac:dyDescent="0.25">
      <c r="A45" s="389"/>
      <c r="B45" s="188" t="s">
        <v>88</v>
      </c>
      <c r="C45" s="360" t="s">
        <v>643</v>
      </c>
      <c r="D45" s="224" t="s">
        <v>348</v>
      </c>
      <c r="E45" s="210" t="s">
        <v>644</v>
      </c>
      <c r="F45" s="291">
        <v>42795</v>
      </c>
      <c r="G45" s="291">
        <v>44593</v>
      </c>
      <c r="H45" s="191" t="s">
        <v>418</v>
      </c>
      <c r="I45" s="259">
        <v>200000</v>
      </c>
      <c r="J45" s="245" t="s">
        <v>1069</v>
      </c>
      <c r="K45" s="250" t="s">
        <v>285</v>
      </c>
      <c r="L45" s="251"/>
      <c r="M45" s="190"/>
      <c r="N45" s="190"/>
      <c r="O45" s="190"/>
      <c r="P45" s="190" t="s">
        <v>49</v>
      </c>
      <c r="Q45" s="190"/>
      <c r="R45" s="190"/>
      <c r="S45" s="70"/>
      <c r="T45" s="191" t="s">
        <v>1013</v>
      </c>
      <c r="U45" s="191"/>
      <c r="V45" s="191" t="s">
        <v>1014</v>
      </c>
      <c r="W45" s="191" t="s">
        <v>755</v>
      </c>
      <c r="X45" s="215"/>
      <c r="Y45" s="191"/>
      <c r="Z45" s="191"/>
      <c r="AA45" s="191"/>
      <c r="AB45" s="287"/>
      <c r="AC45" s="287"/>
      <c r="AD45" s="330" t="s">
        <v>1125</v>
      </c>
      <c r="AE45" s="321"/>
      <c r="AF45" s="191"/>
      <c r="AG45" s="191"/>
      <c r="AH45" s="191"/>
      <c r="AI45" s="191"/>
      <c r="AJ45" s="23"/>
    </row>
    <row r="46" spans="1:36" ht="30" customHeight="1" x14ac:dyDescent="0.25">
      <c r="A46" s="389"/>
      <c r="B46" s="188" t="s">
        <v>89</v>
      </c>
      <c r="C46" s="360" t="s">
        <v>858</v>
      </c>
      <c r="D46" s="224"/>
      <c r="E46" s="245"/>
      <c r="F46" s="291"/>
      <c r="G46" s="291"/>
      <c r="H46" s="245"/>
      <c r="I46" s="259"/>
      <c r="J46" s="245"/>
      <c r="K46" s="250"/>
      <c r="L46" s="251"/>
      <c r="M46" s="190"/>
      <c r="N46" s="190"/>
      <c r="O46" s="190"/>
      <c r="P46" s="190"/>
      <c r="Q46" s="190"/>
      <c r="R46" s="190"/>
      <c r="S46" s="70"/>
      <c r="T46" s="191"/>
      <c r="U46" s="191"/>
      <c r="V46" s="191"/>
      <c r="W46" s="191"/>
      <c r="X46" s="215"/>
      <c r="Y46" s="191"/>
      <c r="Z46" s="191"/>
      <c r="AA46" s="191"/>
      <c r="AB46" s="287"/>
      <c r="AC46" s="287"/>
      <c r="AD46" s="191"/>
      <c r="AE46" s="321"/>
      <c r="AF46" s="191"/>
      <c r="AG46" s="191"/>
      <c r="AH46" s="191"/>
      <c r="AI46" s="191"/>
      <c r="AJ46" s="23"/>
    </row>
    <row r="47" spans="1:36" ht="30" customHeight="1" x14ac:dyDescent="0.25">
      <c r="A47" s="388" t="s">
        <v>437</v>
      </c>
      <c r="B47" s="188" t="s">
        <v>99</v>
      </c>
      <c r="C47" s="360" t="s">
        <v>864</v>
      </c>
      <c r="D47" s="224"/>
      <c r="E47" s="210"/>
      <c r="F47" s="291"/>
      <c r="G47" s="291"/>
      <c r="H47" s="251"/>
      <c r="I47" s="253"/>
      <c r="J47" s="224"/>
      <c r="K47" s="250"/>
      <c r="L47" s="251"/>
      <c r="M47" s="210"/>
      <c r="N47" s="190"/>
      <c r="O47" s="190"/>
      <c r="P47" s="190"/>
      <c r="Q47" s="190"/>
      <c r="R47" s="190"/>
      <c r="S47" s="70"/>
      <c r="T47" s="192"/>
      <c r="U47" s="192"/>
      <c r="V47" s="192"/>
      <c r="W47" s="192"/>
      <c r="X47" s="192"/>
      <c r="Y47" s="192"/>
      <c r="Z47" s="192"/>
      <c r="AA47" s="192"/>
      <c r="AB47" s="288"/>
      <c r="AC47" s="288"/>
      <c r="AD47" s="192"/>
      <c r="AE47" s="324"/>
      <c r="AF47" s="192"/>
      <c r="AG47" s="192"/>
      <c r="AH47" s="192"/>
      <c r="AI47" s="192"/>
      <c r="AJ47" s="23"/>
    </row>
    <row r="48" spans="1:36" ht="30" customHeight="1" x14ac:dyDescent="0.25">
      <c r="A48" s="389"/>
      <c r="B48" s="188" t="s">
        <v>101</v>
      </c>
      <c r="C48" s="360" t="s">
        <v>355</v>
      </c>
      <c r="D48" s="224" t="s">
        <v>356</v>
      </c>
      <c r="E48" s="210" t="s">
        <v>646</v>
      </c>
      <c r="F48" s="291">
        <v>42795</v>
      </c>
      <c r="G48" s="291">
        <v>44593</v>
      </c>
      <c r="H48" s="192" t="s">
        <v>675</v>
      </c>
      <c r="I48" s="253">
        <v>200000</v>
      </c>
      <c r="J48" s="224" t="s">
        <v>865</v>
      </c>
      <c r="K48" s="250" t="s">
        <v>285</v>
      </c>
      <c r="L48" s="210"/>
      <c r="M48" s="210"/>
      <c r="N48" s="190"/>
      <c r="O48" s="190"/>
      <c r="P48" s="190" t="s">
        <v>49</v>
      </c>
      <c r="Q48" s="190"/>
      <c r="R48" s="190"/>
      <c r="S48" s="70"/>
      <c r="T48" s="192" t="s">
        <v>1054</v>
      </c>
      <c r="U48" s="192"/>
      <c r="V48" s="192" t="s">
        <v>1015</v>
      </c>
      <c r="W48" s="192" t="s">
        <v>675</v>
      </c>
      <c r="X48" s="192" t="s">
        <v>1016</v>
      </c>
      <c r="Y48" s="192"/>
      <c r="Z48" s="192"/>
      <c r="AA48" s="192"/>
      <c r="AB48" s="288"/>
      <c r="AC48" s="288"/>
      <c r="AD48" s="192" t="s">
        <v>977</v>
      </c>
      <c r="AE48" s="324"/>
      <c r="AF48" s="192" t="s">
        <v>675</v>
      </c>
      <c r="AG48" s="192"/>
      <c r="AH48" s="192"/>
      <c r="AI48" s="192"/>
      <c r="AJ48" s="23"/>
    </row>
    <row r="49" spans="1:36" ht="30" customHeight="1" x14ac:dyDescent="0.25">
      <c r="A49" s="389"/>
      <c r="B49" s="188" t="s">
        <v>102</v>
      </c>
      <c r="C49" s="360" t="s">
        <v>866</v>
      </c>
      <c r="D49" s="270"/>
      <c r="E49" s="292"/>
      <c r="F49" s="291"/>
      <c r="G49" s="291"/>
      <c r="H49" s="293"/>
      <c r="I49" s="269"/>
      <c r="J49" s="270"/>
      <c r="K49" s="268"/>
      <c r="L49" s="268"/>
      <c r="M49" s="271"/>
      <c r="N49" s="190"/>
      <c r="O49" s="190"/>
      <c r="P49" s="190"/>
      <c r="Q49" s="190"/>
      <c r="R49" s="190"/>
      <c r="S49" s="70"/>
      <c r="T49" s="192"/>
      <c r="U49" s="192"/>
      <c r="V49" s="192"/>
      <c r="W49" s="192"/>
      <c r="X49" s="192"/>
      <c r="Y49" s="192"/>
      <c r="Z49" s="192"/>
      <c r="AA49" s="192"/>
      <c r="AB49" s="288"/>
      <c r="AC49" s="288"/>
      <c r="AD49" s="192"/>
      <c r="AE49" s="324"/>
      <c r="AF49" s="192"/>
      <c r="AG49" s="192"/>
      <c r="AH49" s="192"/>
      <c r="AI49" s="192"/>
      <c r="AJ49" s="23"/>
    </row>
    <row r="50" spans="1:36" ht="30" customHeight="1" x14ac:dyDescent="0.25">
      <c r="A50" s="389"/>
      <c r="B50" s="188" t="s">
        <v>103</v>
      </c>
      <c r="C50" s="360" t="s">
        <v>858</v>
      </c>
      <c r="D50" s="270"/>
      <c r="E50" s="210"/>
      <c r="F50" s="291"/>
      <c r="G50" s="291"/>
      <c r="H50" s="268"/>
      <c r="I50" s="269"/>
      <c r="J50" s="270"/>
      <c r="K50" s="270"/>
      <c r="L50" s="251"/>
      <c r="M50" s="271"/>
      <c r="N50" s="190"/>
      <c r="O50" s="190"/>
      <c r="P50" s="190"/>
      <c r="Q50" s="190"/>
      <c r="R50" s="190"/>
      <c r="S50" s="70"/>
      <c r="T50" s="192"/>
      <c r="U50" s="192"/>
      <c r="V50" s="192"/>
      <c r="W50" s="192"/>
      <c r="X50" s="192"/>
      <c r="Y50" s="192"/>
      <c r="Z50" s="192"/>
      <c r="AA50" s="192"/>
      <c r="AB50" s="288"/>
      <c r="AC50" s="288"/>
      <c r="AD50" s="192"/>
      <c r="AE50" s="324"/>
      <c r="AF50" s="192"/>
      <c r="AG50" s="192"/>
      <c r="AH50" s="192"/>
      <c r="AI50" s="192"/>
      <c r="AJ50" s="23"/>
    </row>
    <row r="51" spans="1:36" ht="30" customHeight="1" x14ac:dyDescent="0.25">
      <c r="A51" s="389"/>
      <c r="B51" s="188" t="s">
        <v>104</v>
      </c>
      <c r="C51" s="365" t="s">
        <v>867</v>
      </c>
      <c r="D51" s="210" t="s">
        <v>849</v>
      </c>
      <c r="E51" s="210" t="s">
        <v>850</v>
      </c>
      <c r="F51" s="291">
        <v>43831</v>
      </c>
      <c r="G51" s="291">
        <v>44166</v>
      </c>
      <c r="H51" s="191" t="s">
        <v>460</v>
      </c>
      <c r="I51" s="311">
        <v>300000</v>
      </c>
      <c r="J51" s="192" t="s">
        <v>891</v>
      </c>
      <c r="K51" s="188"/>
      <c r="L51" s="188"/>
      <c r="M51" s="192" t="s">
        <v>1135</v>
      </c>
      <c r="N51" s="190"/>
      <c r="O51" s="190"/>
      <c r="P51" s="190"/>
      <c r="Q51" s="190" t="s">
        <v>54</v>
      </c>
      <c r="R51" s="190"/>
      <c r="S51" s="70"/>
      <c r="T51" s="192" t="s">
        <v>1017</v>
      </c>
      <c r="U51" s="192"/>
      <c r="V51" s="192"/>
      <c r="W51" s="192" t="s">
        <v>460</v>
      </c>
      <c r="X51" s="192"/>
      <c r="Y51" s="192"/>
      <c r="Z51" s="192" t="s">
        <v>1018</v>
      </c>
      <c r="AA51" s="192" t="s">
        <v>1019</v>
      </c>
      <c r="AB51" s="288"/>
      <c r="AC51" s="288"/>
      <c r="AD51" s="192"/>
      <c r="AE51" s="324"/>
      <c r="AF51" s="192"/>
      <c r="AG51" s="192"/>
      <c r="AH51" s="192"/>
      <c r="AI51" s="192"/>
      <c r="AJ51" s="23"/>
    </row>
    <row r="52" spans="1:36" ht="30" customHeight="1" x14ac:dyDescent="0.25">
      <c r="A52" s="388" t="s">
        <v>436</v>
      </c>
      <c r="B52" s="188" t="s">
        <v>116</v>
      </c>
      <c r="C52" s="360" t="s">
        <v>363</v>
      </c>
      <c r="D52" s="224" t="s">
        <v>364</v>
      </c>
      <c r="E52" s="210" t="s">
        <v>648</v>
      </c>
      <c r="F52" s="291">
        <v>42795</v>
      </c>
      <c r="G52" s="291">
        <v>44593</v>
      </c>
      <c r="H52" s="192" t="s">
        <v>708</v>
      </c>
      <c r="I52" s="253">
        <v>600000</v>
      </c>
      <c r="J52" s="224" t="s">
        <v>868</v>
      </c>
      <c r="K52" s="251"/>
      <c r="L52" s="251"/>
      <c r="M52" s="193"/>
      <c r="N52" s="190"/>
      <c r="O52" s="190"/>
      <c r="P52" s="190" t="s">
        <v>49</v>
      </c>
      <c r="Q52" s="190"/>
      <c r="R52" s="190"/>
      <c r="S52" s="70"/>
      <c r="T52" s="325" t="s">
        <v>1020</v>
      </c>
      <c r="U52" s="326" t="s">
        <v>1021</v>
      </c>
      <c r="V52" s="192" t="s">
        <v>1022</v>
      </c>
      <c r="W52" s="192" t="s">
        <v>1023</v>
      </c>
      <c r="X52" s="192" t="s">
        <v>1024</v>
      </c>
      <c r="Y52" s="192"/>
      <c r="Z52" s="224" t="s">
        <v>1025</v>
      </c>
      <c r="AA52" s="192" t="s">
        <v>1026</v>
      </c>
      <c r="AB52" s="288"/>
      <c r="AC52" s="288"/>
      <c r="AD52" s="192"/>
      <c r="AE52" s="324"/>
      <c r="AF52" s="192"/>
      <c r="AG52" s="192"/>
      <c r="AH52" s="192"/>
      <c r="AI52" s="192"/>
      <c r="AJ52" s="23"/>
    </row>
    <row r="53" spans="1:36" ht="30" customHeight="1" x14ac:dyDescent="0.25">
      <c r="A53" s="389"/>
      <c r="B53" s="188" t="s">
        <v>118</v>
      </c>
      <c r="C53" s="360" t="s">
        <v>649</v>
      </c>
      <c r="D53" s="208" t="s">
        <v>574</v>
      </c>
      <c r="E53" s="208" t="s">
        <v>575</v>
      </c>
      <c r="F53" s="291">
        <v>42795</v>
      </c>
      <c r="G53" s="291">
        <v>44593</v>
      </c>
      <c r="H53" s="192" t="s">
        <v>426</v>
      </c>
      <c r="I53" s="253" t="s">
        <v>260</v>
      </c>
      <c r="J53" s="224" t="s">
        <v>709</v>
      </c>
      <c r="K53" s="250" t="s">
        <v>710</v>
      </c>
      <c r="L53" s="210"/>
      <c r="M53" s="193"/>
      <c r="N53" s="190"/>
      <c r="O53" s="190"/>
      <c r="P53" s="190" t="s">
        <v>49</v>
      </c>
      <c r="Q53" s="190"/>
      <c r="R53" s="190"/>
      <c r="S53" s="70"/>
      <c r="T53" s="192" t="s">
        <v>1027</v>
      </c>
      <c r="U53" s="192" t="s">
        <v>1028</v>
      </c>
      <c r="V53" s="327" t="s">
        <v>1029</v>
      </c>
      <c r="W53" s="192" t="s">
        <v>412</v>
      </c>
      <c r="X53" s="192" t="s">
        <v>1030</v>
      </c>
      <c r="Y53" s="192"/>
      <c r="Z53" s="192"/>
      <c r="AA53" s="192"/>
      <c r="AB53" s="288"/>
      <c r="AC53" s="288"/>
      <c r="AD53" s="192"/>
      <c r="AE53" s="324"/>
      <c r="AF53" s="192"/>
      <c r="AG53" s="192"/>
      <c r="AH53" s="192"/>
      <c r="AI53" s="192"/>
      <c r="AJ53" s="23"/>
    </row>
    <row r="54" spans="1:36" ht="30" customHeight="1" x14ac:dyDescent="0.25">
      <c r="A54" s="389"/>
      <c r="B54" s="188" t="s">
        <v>119</v>
      </c>
      <c r="C54" s="360" t="s">
        <v>650</v>
      </c>
      <c r="D54" s="247" t="s">
        <v>368</v>
      </c>
      <c r="E54" s="210" t="s">
        <v>651</v>
      </c>
      <c r="F54" s="291">
        <v>42795</v>
      </c>
      <c r="G54" s="291">
        <v>44593</v>
      </c>
      <c r="H54" s="238" t="s">
        <v>711</v>
      </c>
      <c r="I54" s="272" t="s">
        <v>260</v>
      </c>
      <c r="J54" s="335" t="s">
        <v>897</v>
      </c>
      <c r="K54" s="297" t="s">
        <v>370</v>
      </c>
      <c r="L54" s="298"/>
      <c r="M54" s="336"/>
      <c r="N54" s="337"/>
      <c r="O54" s="190"/>
      <c r="P54" s="190" t="s">
        <v>49</v>
      </c>
      <c r="Q54" s="190"/>
      <c r="R54" s="190"/>
      <c r="S54" s="70"/>
      <c r="T54" s="325" t="s">
        <v>1031</v>
      </c>
      <c r="U54" s="192"/>
      <c r="V54" s="192" t="s">
        <v>1032</v>
      </c>
      <c r="W54" s="192" t="s">
        <v>1033</v>
      </c>
      <c r="X54" s="192" t="s">
        <v>1034</v>
      </c>
      <c r="Y54" s="192"/>
      <c r="Z54" s="192"/>
      <c r="AA54" s="192"/>
      <c r="AB54" s="288"/>
      <c r="AC54" s="288"/>
      <c r="AD54" s="192"/>
      <c r="AE54" s="324"/>
      <c r="AF54" s="192"/>
      <c r="AG54" s="192"/>
      <c r="AH54" s="192"/>
      <c r="AI54" s="192"/>
      <c r="AJ54" s="23"/>
    </row>
    <row r="55" spans="1:36" ht="30" customHeight="1" x14ac:dyDescent="0.25">
      <c r="A55" s="390"/>
      <c r="B55" s="192" t="s">
        <v>120</v>
      </c>
      <c r="C55" s="360" t="s">
        <v>1113</v>
      </c>
      <c r="D55" s="247" t="s">
        <v>368</v>
      </c>
      <c r="E55" s="210" t="s">
        <v>1115</v>
      </c>
      <c r="F55" s="238">
        <v>42795</v>
      </c>
      <c r="G55" s="238">
        <v>44593</v>
      </c>
      <c r="H55" s="261" t="s">
        <v>678</v>
      </c>
      <c r="I55" s="334" t="s">
        <v>260</v>
      </c>
      <c r="J55" s="310" t="s">
        <v>1116</v>
      </c>
      <c r="K55" s="210"/>
      <c r="L55" s="251"/>
      <c r="M55" s="193"/>
      <c r="N55" s="193"/>
      <c r="O55" s="190"/>
      <c r="P55" s="190"/>
      <c r="Q55" s="190" t="s">
        <v>49</v>
      </c>
      <c r="R55" s="190"/>
      <c r="S55" s="234"/>
      <c r="T55" s="328"/>
      <c r="U55" s="192"/>
      <c r="V55" s="192"/>
      <c r="W55" s="192"/>
      <c r="X55" s="192"/>
      <c r="Y55" s="192"/>
      <c r="Z55" s="192"/>
      <c r="AA55" s="192"/>
      <c r="AB55" s="288"/>
      <c r="AC55" s="288"/>
      <c r="AD55" s="192"/>
      <c r="AE55" s="324"/>
      <c r="AF55" s="192"/>
      <c r="AG55" s="192"/>
      <c r="AH55" s="192"/>
      <c r="AI55" s="192"/>
      <c r="AJ55" s="23"/>
    </row>
    <row r="56" spans="1:36" ht="30" customHeight="1" x14ac:dyDescent="0.25">
      <c r="A56" s="388" t="s">
        <v>435</v>
      </c>
      <c r="B56" s="188" t="s">
        <v>133</v>
      </c>
      <c r="C56" s="360" t="s">
        <v>869</v>
      </c>
      <c r="D56" s="294"/>
      <c r="E56" s="294"/>
      <c r="F56" s="291"/>
      <c r="G56" s="291"/>
      <c r="H56" s="294"/>
      <c r="I56" s="270"/>
      <c r="J56" s="338"/>
      <c r="K56" s="338"/>
      <c r="L56" s="338"/>
      <c r="M56" s="338"/>
      <c r="N56" s="190"/>
      <c r="O56" s="190"/>
      <c r="P56" s="190"/>
      <c r="Q56" s="190"/>
      <c r="R56" s="190"/>
      <c r="S56" s="70"/>
      <c r="T56" s="328"/>
      <c r="U56" s="192"/>
      <c r="V56" s="192"/>
      <c r="W56" s="192"/>
      <c r="X56" s="192"/>
      <c r="Y56" s="192"/>
      <c r="Z56" s="192"/>
      <c r="AA56" s="192"/>
      <c r="AB56" s="288"/>
      <c r="AC56" s="288"/>
      <c r="AD56" s="192"/>
      <c r="AE56" s="324"/>
      <c r="AF56" s="192"/>
      <c r="AG56" s="192"/>
      <c r="AH56" s="192"/>
      <c r="AI56" s="192"/>
      <c r="AJ56" s="23"/>
    </row>
    <row r="57" spans="1:36" ht="30" customHeight="1" x14ac:dyDescent="0.25">
      <c r="A57" s="389"/>
      <c r="B57" s="188" t="s">
        <v>135</v>
      </c>
      <c r="C57" s="360" t="s">
        <v>869</v>
      </c>
      <c r="D57" s="295"/>
      <c r="E57" s="295"/>
      <c r="F57" s="291"/>
      <c r="G57" s="291"/>
      <c r="H57" s="295"/>
      <c r="I57" s="246"/>
      <c r="J57" s="295"/>
      <c r="K57" s="295"/>
      <c r="L57" s="295"/>
      <c r="M57" s="295"/>
      <c r="N57" s="190"/>
      <c r="O57" s="190"/>
      <c r="P57" s="190"/>
      <c r="Q57" s="190"/>
      <c r="R57" s="190"/>
      <c r="S57" s="70"/>
      <c r="T57" s="328"/>
      <c r="U57" s="192"/>
      <c r="V57" s="192"/>
      <c r="W57" s="192"/>
      <c r="X57" s="192"/>
      <c r="Y57" s="192"/>
      <c r="Z57" s="192"/>
      <c r="AA57" s="192"/>
      <c r="AB57" s="288"/>
      <c r="AC57" s="288"/>
      <c r="AD57" s="192"/>
      <c r="AE57" s="324"/>
      <c r="AF57" s="192"/>
      <c r="AG57" s="192"/>
      <c r="AH57" s="192"/>
      <c r="AI57" s="192"/>
      <c r="AJ57" s="23"/>
    </row>
    <row r="58" spans="1:36" ht="30" customHeight="1" x14ac:dyDescent="0.25">
      <c r="A58" s="389"/>
      <c r="B58" s="188" t="s">
        <v>136</v>
      </c>
      <c r="C58" s="370" t="s">
        <v>379</v>
      </c>
      <c r="D58" s="296" t="s">
        <v>329</v>
      </c>
      <c r="E58" s="297" t="s">
        <v>655</v>
      </c>
      <c r="F58" s="291">
        <v>42795</v>
      </c>
      <c r="G58" s="291">
        <v>44593</v>
      </c>
      <c r="H58" s="243" t="s">
        <v>380</v>
      </c>
      <c r="I58" s="260">
        <v>500000</v>
      </c>
      <c r="J58" s="243" t="s">
        <v>892</v>
      </c>
      <c r="K58" s="297" t="s">
        <v>715</v>
      </c>
      <c r="L58" s="298"/>
      <c r="M58" s="206" t="s">
        <v>818</v>
      </c>
      <c r="N58" s="190"/>
      <c r="O58" s="190"/>
      <c r="P58" s="190"/>
      <c r="Q58" s="190" t="s">
        <v>49</v>
      </c>
      <c r="R58" s="190"/>
      <c r="S58" s="70"/>
      <c r="T58" s="192" t="s">
        <v>1035</v>
      </c>
      <c r="U58" s="192" t="s">
        <v>1036</v>
      </c>
      <c r="V58" s="192"/>
      <c r="W58" s="192" t="s">
        <v>412</v>
      </c>
      <c r="X58" s="192"/>
      <c r="Y58" s="192"/>
      <c r="Z58" s="192"/>
      <c r="AA58" s="192"/>
      <c r="AB58" s="288"/>
      <c r="AC58" s="288"/>
      <c r="AD58" s="192"/>
      <c r="AE58" s="324"/>
      <c r="AF58" s="192"/>
      <c r="AG58" s="192"/>
      <c r="AH58" s="192"/>
      <c r="AI58" s="192"/>
      <c r="AJ58" s="23"/>
    </row>
    <row r="59" spans="1:36" ht="30" customHeight="1" x14ac:dyDescent="0.25">
      <c r="A59" s="388" t="s">
        <v>440</v>
      </c>
      <c r="B59" s="188" t="s">
        <v>150</v>
      </c>
      <c r="C59" s="360" t="s">
        <v>870</v>
      </c>
      <c r="D59" s="270"/>
      <c r="E59" s="292"/>
      <c r="F59" s="291"/>
      <c r="G59" s="291"/>
      <c r="H59" s="299"/>
      <c r="I59" s="269"/>
      <c r="J59" s="270"/>
      <c r="K59" s="266"/>
      <c r="L59" s="193"/>
      <c r="M59" s="193"/>
      <c r="N59" s="190"/>
      <c r="O59" s="190"/>
      <c r="P59" s="190"/>
      <c r="Q59" s="190"/>
      <c r="R59" s="190"/>
      <c r="S59" s="70"/>
      <c r="T59" s="192"/>
      <c r="U59" s="192"/>
      <c r="V59" s="192"/>
      <c r="W59" s="192"/>
      <c r="X59" s="192"/>
      <c r="Y59" s="192"/>
      <c r="Z59" s="192"/>
      <c r="AA59" s="192"/>
      <c r="AB59" s="288"/>
      <c r="AC59" s="288"/>
      <c r="AD59" s="192"/>
      <c r="AE59" s="324"/>
      <c r="AF59" s="192"/>
      <c r="AG59" s="192"/>
      <c r="AH59" s="192"/>
      <c r="AI59" s="192"/>
      <c r="AJ59" s="23"/>
    </row>
    <row r="60" spans="1:36" ht="30" customHeight="1" x14ac:dyDescent="0.25">
      <c r="A60" s="389"/>
      <c r="B60" s="188" t="s">
        <v>152</v>
      </c>
      <c r="C60" s="360" t="s">
        <v>871</v>
      </c>
      <c r="D60" s="224" t="s">
        <v>872</v>
      </c>
      <c r="E60" s="192" t="s">
        <v>823</v>
      </c>
      <c r="F60" s="291">
        <v>43466</v>
      </c>
      <c r="G60" s="238">
        <v>43800</v>
      </c>
      <c r="H60" s="208" t="s">
        <v>809</v>
      </c>
      <c r="I60" s="253" t="s">
        <v>260</v>
      </c>
      <c r="J60" s="224" t="s">
        <v>905</v>
      </c>
      <c r="K60" s="210" t="s">
        <v>308</v>
      </c>
      <c r="L60" s="193"/>
      <c r="M60" s="193"/>
      <c r="N60" s="190"/>
      <c r="O60" s="190"/>
      <c r="P60" s="190"/>
      <c r="Q60" s="190" t="s">
        <v>49</v>
      </c>
      <c r="R60" s="190"/>
      <c r="S60" s="70"/>
      <c r="T60" s="192" t="s">
        <v>1037</v>
      </c>
      <c r="U60" s="192" t="s">
        <v>1038</v>
      </c>
      <c r="V60" s="192"/>
      <c r="W60" s="191" t="s">
        <v>1039</v>
      </c>
      <c r="X60" s="192"/>
      <c r="Y60" s="329" t="s">
        <v>1040</v>
      </c>
      <c r="Z60" s="192"/>
      <c r="AA60" s="192"/>
      <c r="AB60" s="288"/>
      <c r="AC60" s="288"/>
      <c r="AD60" s="192"/>
      <c r="AE60" s="324"/>
      <c r="AF60" s="192"/>
      <c r="AG60" s="192"/>
      <c r="AH60" s="192"/>
      <c r="AI60" s="192" t="s">
        <v>1121</v>
      </c>
      <c r="AJ60" s="23"/>
    </row>
    <row r="61" spans="1:36" ht="30" customHeight="1" x14ac:dyDescent="0.25">
      <c r="A61" s="389"/>
      <c r="B61" s="188" t="s">
        <v>153</v>
      </c>
      <c r="C61" s="364" t="s">
        <v>826</v>
      </c>
      <c r="D61" s="243" t="s">
        <v>332</v>
      </c>
      <c r="E61" s="210" t="s">
        <v>659</v>
      </c>
      <c r="F61" s="291">
        <v>42795</v>
      </c>
      <c r="G61" s="291">
        <v>44593</v>
      </c>
      <c r="H61" s="224" t="s">
        <v>411</v>
      </c>
      <c r="I61" s="260">
        <v>1000000</v>
      </c>
      <c r="J61" s="243" t="s">
        <v>430</v>
      </c>
      <c r="K61" s="251" t="s">
        <v>373</v>
      </c>
      <c r="L61" s="193"/>
      <c r="M61" s="193"/>
      <c r="N61" s="190"/>
      <c r="O61" s="190"/>
      <c r="P61" s="190"/>
      <c r="Q61" s="190" t="s">
        <v>49</v>
      </c>
      <c r="R61" s="190"/>
      <c r="S61" s="70"/>
      <c r="T61" s="192" t="s">
        <v>1137</v>
      </c>
      <c r="U61" s="192" t="s">
        <v>1041</v>
      </c>
      <c r="V61" s="192"/>
      <c r="W61" s="191" t="s">
        <v>1042</v>
      </c>
      <c r="X61" s="192"/>
      <c r="Y61" s="192"/>
      <c r="Z61" s="192"/>
      <c r="AA61" s="192"/>
      <c r="AB61" s="288"/>
      <c r="AC61" s="288"/>
      <c r="AD61" s="192"/>
      <c r="AE61" s="324"/>
      <c r="AF61" s="192"/>
      <c r="AG61" s="192"/>
      <c r="AH61" s="192"/>
      <c r="AI61" s="192"/>
      <c r="AJ61" s="23"/>
    </row>
    <row r="62" spans="1:36" ht="30" customHeight="1" x14ac:dyDescent="0.25">
      <c r="A62" s="389"/>
      <c r="B62" s="188" t="s">
        <v>154</v>
      </c>
      <c r="C62" s="371" t="s">
        <v>447</v>
      </c>
      <c r="D62" s="208" t="s">
        <v>448</v>
      </c>
      <c r="E62" s="208" t="s">
        <v>449</v>
      </c>
      <c r="F62" s="291">
        <v>43009</v>
      </c>
      <c r="G62" s="291">
        <v>44593</v>
      </c>
      <c r="H62" s="191" t="s">
        <v>460</v>
      </c>
      <c r="I62" s="211" t="s">
        <v>260</v>
      </c>
      <c r="J62" s="208" t="s">
        <v>456</v>
      </c>
      <c r="K62" s="208" t="s">
        <v>308</v>
      </c>
      <c r="L62" s="193"/>
      <c r="M62" s="193"/>
      <c r="N62" s="190"/>
      <c r="O62" s="190" t="s">
        <v>49</v>
      </c>
      <c r="P62" s="190"/>
      <c r="Q62" s="190"/>
      <c r="R62" s="190"/>
      <c r="S62" s="70"/>
      <c r="T62" s="192" t="s">
        <v>1043</v>
      </c>
      <c r="U62" s="192"/>
      <c r="V62" s="192" t="s">
        <v>1044</v>
      </c>
      <c r="W62" s="192" t="s">
        <v>460</v>
      </c>
      <c r="X62" s="192"/>
      <c r="Y62" s="192"/>
      <c r="Z62" s="192"/>
      <c r="AA62" s="192"/>
      <c r="AB62" s="288"/>
      <c r="AC62" s="288"/>
      <c r="AD62" s="192"/>
      <c r="AE62" s="324"/>
      <c r="AF62" s="192"/>
      <c r="AG62" s="192"/>
      <c r="AH62" s="192"/>
      <c r="AI62" s="192"/>
      <c r="AJ62" s="23"/>
    </row>
    <row r="63" spans="1:36" ht="30" customHeight="1" x14ac:dyDescent="0.25">
      <c r="A63" s="389"/>
      <c r="B63" s="188" t="s">
        <v>155</v>
      </c>
      <c r="C63" s="371" t="s">
        <v>832</v>
      </c>
      <c r="D63" s="208" t="s">
        <v>451</v>
      </c>
      <c r="E63" s="208" t="s">
        <v>452</v>
      </c>
      <c r="F63" s="291">
        <v>43101</v>
      </c>
      <c r="G63" s="291">
        <v>44593</v>
      </c>
      <c r="H63" s="208" t="s">
        <v>809</v>
      </c>
      <c r="I63" s="211" t="s">
        <v>260</v>
      </c>
      <c r="J63" s="208" t="s">
        <v>873</v>
      </c>
      <c r="K63" s="251" t="s">
        <v>285</v>
      </c>
      <c r="L63" s="193"/>
      <c r="M63" s="193"/>
      <c r="N63" s="190"/>
      <c r="O63" s="190"/>
      <c r="P63" s="190"/>
      <c r="Q63" s="190" t="s">
        <v>49</v>
      </c>
      <c r="R63" s="190"/>
      <c r="S63" s="70"/>
      <c r="T63" s="192" t="s">
        <v>1045</v>
      </c>
      <c r="U63" s="192" t="s">
        <v>1046</v>
      </c>
      <c r="V63" s="192" t="s">
        <v>1047</v>
      </c>
      <c r="W63" s="192" t="s">
        <v>1048</v>
      </c>
      <c r="X63" s="192" t="s">
        <v>1071</v>
      </c>
      <c r="Y63" s="192" t="s">
        <v>1122</v>
      </c>
      <c r="Z63" s="192"/>
      <c r="AA63" s="192"/>
      <c r="AB63" s="288"/>
      <c r="AC63" s="291">
        <v>43983</v>
      </c>
      <c r="AD63" s="192"/>
      <c r="AE63" s="324"/>
      <c r="AF63" s="192"/>
      <c r="AG63" s="192"/>
      <c r="AH63" s="192"/>
      <c r="AI63" s="192"/>
      <c r="AJ63" s="23"/>
    </row>
    <row r="64" spans="1:36" ht="30" customHeight="1" x14ac:dyDescent="0.25">
      <c r="A64" s="390"/>
      <c r="B64" s="188" t="s">
        <v>156</v>
      </c>
      <c r="C64" s="365" t="s">
        <v>453</v>
      </c>
      <c r="D64" s="210" t="s">
        <v>454</v>
      </c>
      <c r="E64" s="210" t="s">
        <v>455</v>
      </c>
      <c r="F64" s="291">
        <v>43101</v>
      </c>
      <c r="G64" s="291">
        <v>44593</v>
      </c>
      <c r="H64" s="191" t="s">
        <v>460</v>
      </c>
      <c r="I64" s="212" t="s">
        <v>260</v>
      </c>
      <c r="J64" s="208" t="s">
        <v>874</v>
      </c>
      <c r="K64" s="251" t="s">
        <v>285</v>
      </c>
      <c r="L64" s="193"/>
      <c r="M64" s="193"/>
      <c r="N64" s="190"/>
      <c r="O64" s="190" t="s">
        <v>49</v>
      </c>
      <c r="P64" s="190"/>
      <c r="Q64" s="190"/>
      <c r="R64" s="190"/>
      <c r="S64" s="70"/>
      <c r="T64" s="192" t="s">
        <v>1049</v>
      </c>
      <c r="U64" s="192"/>
      <c r="V64" s="192" t="s">
        <v>1050</v>
      </c>
      <c r="W64" s="192" t="s">
        <v>460</v>
      </c>
      <c r="X64" s="192" t="s">
        <v>1051</v>
      </c>
      <c r="Y64" s="209" t="s">
        <v>1052</v>
      </c>
      <c r="Z64" s="192"/>
      <c r="AA64" s="192"/>
      <c r="AB64" s="291">
        <v>44013</v>
      </c>
      <c r="AC64" s="291">
        <v>44593</v>
      </c>
      <c r="AD64" s="192"/>
      <c r="AE64" s="324"/>
      <c r="AF64" s="192"/>
      <c r="AG64" s="192"/>
      <c r="AH64" s="192"/>
      <c r="AI64" s="192"/>
      <c r="AJ64" s="23"/>
    </row>
    <row r="65" spans="1:36" x14ac:dyDescent="0.25">
      <c r="AJ65" s="23"/>
    </row>
    <row r="66" spans="1:36" x14ac:dyDescent="0.25">
      <c r="B66" s="72"/>
      <c r="AJ66" s="23"/>
    </row>
    <row r="67" spans="1:36" ht="15.75" thickBot="1" x14ac:dyDescent="0.3">
      <c r="L67" s="81"/>
      <c r="AJ67" s="23"/>
    </row>
    <row r="68" spans="1:36" ht="26.25" customHeight="1" thickBot="1" x14ac:dyDescent="0.3">
      <c r="A68" s="77" t="s">
        <v>217</v>
      </c>
      <c r="B68" s="78"/>
      <c r="C68" s="78"/>
      <c r="D68" s="78"/>
      <c r="E68" s="78"/>
      <c r="F68" s="78"/>
      <c r="G68" s="78"/>
      <c r="H68" s="78"/>
      <c r="I68" s="78"/>
      <c r="J68" s="78"/>
      <c r="K68" s="78"/>
      <c r="L68" s="80"/>
      <c r="M68" s="79"/>
      <c r="AJ68" s="23"/>
    </row>
    <row r="69" spans="1:36" ht="26.25" customHeight="1" thickBot="1" x14ac:dyDescent="0.3">
      <c r="A69" s="54"/>
      <c r="B69" s="55"/>
      <c r="C69" s="55"/>
      <c r="D69" s="56"/>
      <c r="E69" s="56"/>
      <c r="F69" s="56"/>
      <c r="G69" s="56"/>
      <c r="H69" s="56"/>
      <c r="I69" s="56"/>
      <c r="J69" s="56"/>
      <c r="K69" s="56"/>
      <c r="L69" s="56"/>
      <c r="M69" s="56"/>
      <c r="N69" s="56"/>
      <c r="AJ69" s="23"/>
    </row>
    <row r="70" spans="1:36" ht="43.5" customHeight="1" thickBot="1" x14ac:dyDescent="0.3">
      <c r="A70" s="60" t="s">
        <v>218</v>
      </c>
      <c r="B70" s="61"/>
      <c r="C70" s="62">
        <f>COUNTA(C74:C74)</f>
        <v>1</v>
      </c>
      <c r="AJ70" s="23"/>
    </row>
    <row r="71" spans="1:36" x14ac:dyDescent="0.25">
      <c r="AJ71" s="23"/>
    </row>
    <row r="72" spans="1:36" ht="15.75" x14ac:dyDescent="0.25">
      <c r="A72" s="394" t="s">
        <v>219</v>
      </c>
      <c r="B72" s="392" t="s">
        <v>11</v>
      </c>
      <c r="C72" s="392" t="s">
        <v>12</v>
      </c>
      <c r="D72" s="392" t="s">
        <v>13</v>
      </c>
      <c r="E72" s="391" t="s">
        <v>14</v>
      </c>
      <c r="F72" s="392" t="s">
        <v>15</v>
      </c>
      <c r="G72" s="392"/>
      <c r="H72" s="392" t="s">
        <v>16</v>
      </c>
      <c r="I72" s="392" t="s">
        <v>17</v>
      </c>
      <c r="J72" s="393" t="s">
        <v>18</v>
      </c>
      <c r="K72" s="393" t="s">
        <v>19</v>
      </c>
      <c r="L72" s="393"/>
      <c r="M72" s="393" t="s">
        <v>20</v>
      </c>
      <c r="N72" s="53"/>
      <c r="AJ72" s="23"/>
    </row>
    <row r="73" spans="1:36" ht="15.75" x14ac:dyDescent="0.25">
      <c r="A73" s="395"/>
      <c r="B73" s="392"/>
      <c r="C73" s="392"/>
      <c r="D73" s="392"/>
      <c r="E73" s="391"/>
      <c r="F73" s="57" t="s">
        <v>43</v>
      </c>
      <c r="G73" s="57" t="s">
        <v>44</v>
      </c>
      <c r="H73" s="392"/>
      <c r="I73" s="392"/>
      <c r="J73" s="393"/>
      <c r="K73" s="107" t="s">
        <v>45</v>
      </c>
      <c r="L73" s="107" t="s">
        <v>46</v>
      </c>
      <c r="M73" s="393"/>
      <c r="N73" s="47"/>
      <c r="AJ73" s="23"/>
    </row>
    <row r="74" spans="1:36" ht="63" x14ac:dyDescent="0.25">
      <c r="A74" s="187" t="s">
        <v>433</v>
      </c>
      <c r="B74" s="188" t="s">
        <v>157</v>
      </c>
      <c r="C74" s="192" t="s">
        <v>906</v>
      </c>
      <c r="D74" s="192" t="s">
        <v>1065</v>
      </c>
      <c r="E74" s="192" t="s">
        <v>907</v>
      </c>
      <c r="F74" s="291">
        <v>43770</v>
      </c>
      <c r="G74" s="291">
        <v>44593</v>
      </c>
      <c r="H74" s="192" t="s">
        <v>908</v>
      </c>
      <c r="I74" s="260">
        <v>1000000</v>
      </c>
      <c r="J74" s="191" t="s">
        <v>909</v>
      </c>
      <c r="K74" s="68"/>
      <c r="L74" s="68"/>
      <c r="M74" s="68"/>
      <c r="N74" s="47"/>
      <c r="AJ74" s="23"/>
    </row>
    <row r="75" spans="1:36" x14ac:dyDescent="0.25">
      <c r="A75" s="23"/>
      <c r="B75" s="23"/>
      <c r="C75" s="23"/>
      <c r="D75" s="23"/>
      <c r="E75" s="23"/>
      <c r="F75" s="23"/>
      <c r="G75" s="23"/>
      <c r="H75" s="23"/>
      <c r="I75" s="23"/>
      <c r="J75" s="23"/>
      <c r="K75" s="23"/>
      <c r="L75" s="23"/>
      <c r="M75" s="23"/>
      <c r="N75" s="105"/>
      <c r="O75" s="63"/>
      <c r="P75" s="63"/>
      <c r="Q75" s="63"/>
      <c r="R75" s="63"/>
      <c r="S75" s="63"/>
      <c r="T75" s="63"/>
      <c r="U75" s="63"/>
      <c r="V75" s="63"/>
      <c r="W75" s="63"/>
      <c r="X75" s="63"/>
      <c r="Y75" s="63"/>
      <c r="Z75" s="63"/>
      <c r="AA75" s="63"/>
      <c r="AB75" s="63"/>
      <c r="AC75" s="63"/>
      <c r="AD75" s="63"/>
      <c r="AE75" s="63"/>
      <c r="AF75" s="63"/>
      <c r="AG75" s="63"/>
      <c r="AH75" s="63"/>
      <c r="AI75" s="63"/>
      <c r="AJ75" s="23"/>
    </row>
    <row r="76" spans="1:36" x14ac:dyDescent="0.25">
      <c r="A76" s="23"/>
      <c r="B76" s="23"/>
      <c r="C76" s="23"/>
      <c r="D76" s="23"/>
      <c r="E76" s="23"/>
      <c r="F76" s="23"/>
      <c r="G76" s="23"/>
      <c r="H76" s="23"/>
      <c r="I76" s="23"/>
      <c r="J76" s="23"/>
      <c r="K76" s="23"/>
      <c r="L76" s="23"/>
      <c r="M76" s="23"/>
      <c r="N76" s="105"/>
      <c r="O76" s="63"/>
      <c r="P76" s="63"/>
      <c r="Q76" s="63"/>
      <c r="R76" s="63"/>
      <c r="S76" s="63"/>
      <c r="T76" s="63"/>
      <c r="U76" s="63"/>
      <c r="V76" s="63"/>
      <c r="W76" s="63"/>
      <c r="X76" s="63"/>
      <c r="Y76" s="63"/>
      <c r="Z76" s="63"/>
      <c r="AA76" s="63"/>
      <c r="AB76" s="63"/>
      <c r="AC76" s="63"/>
      <c r="AD76" s="63"/>
      <c r="AE76" s="63"/>
      <c r="AF76" s="63"/>
      <c r="AG76" s="63"/>
      <c r="AH76" s="63"/>
      <c r="AI76" s="63"/>
      <c r="AJ76" s="23"/>
    </row>
    <row r="77" spans="1:36" x14ac:dyDescent="0.25">
      <c r="N77" s="73"/>
    </row>
    <row r="78" spans="1:36" x14ac:dyDescent="0.25">
      <c r="N78" s="73"/>
    </row>
    <row r="79" spans="1:36" x14ac:dyDescent="0.25">
      <c r="N79" s="73"/>
    </row>
    <row r="80" spans="1:36" x14ac:dyDescent="0.25">
      <c r="N80" s="73"/>
    </row>
    <row r="81" spans="14:14" x14ac:dyDescent="0.25">
      <c r="N81" s="73"/>
    </row>
    <row r="82" spans="14:14" x14ac:dyDescent="0.25">
      <c r="N82" s="73"/>
    </row>
    <row r="83" spans="14:14" x14ac:dyDescent="0.25">
      <c r="N83" s="73"/>
    </row>
    <row r="84" spans="14:14" x14ac:dyDescent="0.25">
      <c r="N84" s="73"/>
    </row>
    <row r="85" spans="14:14" x14ac:dyDescent="0.25">
      <c r="N85" s="73"/>
    </row>
    <row r="86" spans="14:14" x14ac:dyDescent="0.25">
      <c r="N86" s="73"/>
    </row>
    <row r="87" spans="14:14" x14ac:dyDescent="0.25">
      <c r="N87" s="73"/>
    </row>
    <row r="88" spans="14:14" x14ac:dyDescent="0.25">
      <c r="N88" s="73"/>
    </row>
    <row r="89" spans="14:14" x14ac:dyDescent="0.25">
      <c r="N89" s="73"/>
    </row>
    <row r="90" spans="14:14" x14ac:dyDescent="0.25">
      <c r="N90" s="73"/>
    </row>
    <row r="91" spans="14:14" x14ac:dyDescent="0.25">
      <c r="N91" s="73"/>
    </row>
    <row r="92" spans="14:14" x14ac:dyDescent="0.25">
      <c r="N92" s="73"/>
    </row>
    <row r="93" spans="14:14" x14ac:dyDescent="0.25">
      <c r="N93" s="73"/>
    </row>
    <row r="94" spans="14:14" x14ac:dyDescent="0.25">
      <c r="N94" s="73"/>
    </row>
    <row r="95" spans="14:14" x14ac:dyDescent="0.25">
      <c r="N95" s="73"/>
    </row>
    <row r="96" spans="14:14" x14ac:dyDescent="0.25">
      <c r="N96" s="73"/>
    </row>
    <row r="97" spans="14:14" x14ac:dyDescent="0.25">
      <c r="N97" s="73"/>
    </row>
    <row r="98" spans="14:14" x14ac:dyDescent="0.25">
      <c r="N98" s="73"/>
    </row>
    <row r="99" spans="14:14" x14ac:dyDescent="0.25">
      <c r="N99" s="73"/>
    </row>
    <row r="100" spans="14:14" x14ac:dyDescent="0.25">
      <c r="N100" s="73"/>
    </row>
    <row r="101" spans="14:14" x14ac:dyDescent="0.25">
      <c r="N101" s="73"/>
    </row>
    <row r="102" spans="14:14" x14ac:dyDescent="0.25">
      <c r="N102" s="73"/>
    </row>
    <row r="103" spans="14:14" x14ac:dyDescent="0.25">
      <c r="N103" s="73"/>
    </row>
    <row r="104" spans="14:14" x14ac:dyDescent="0.25">
      <c r="N104" s="73"/>
    </row>
    <row r="105" spans="14:14" x14ac:dyDescent="0.25">
      <c r="N105" s="73"/>
    </row>
    <row r="106" spans="14:14" x14ac:dyDescent="0.25">
      <c r="N106" s="73"/>
    </row>
    <row r="107" spans="14:14" x14ac:dyDescent="0.25">
      <c r="N107" s="73"/>
    </row>
    <row r="108" spans="14:14" x14ac:dyDescent="0.25">
      <c r="N108" s="73"/>
    </row>
    <row r="109" spans="14:14" x14ac:dyDescent="0.25">
      <c r="N109" s="73"/>
    </row>
    <row r="110" spans="14:14" x14ac:dyDescent="0.25">
      <c r="N110" s="73"/>
    </row>
    <row r="111" spans="14:14" x14ac:dyDescent="0.25">
      <c r="N111" s="73"/>
    </row>
    <row r="112" spans="14:14" x14ac:dyDescent="0.25">
      <c r="N112" s="73"/>
    </row>
    <row r="113" spans="14:14" x14ac:dyDescent="0.25">
      <c r="N113" s="73"/>
    </row>
    <row r="114" spans="14:14" x14ac:dyDescent="0.25">
      <c r="N114" s="73"/>
    </row>
    <row r="115" spans="14:14" x14ac:dyDescent="0.25">
      <c r="N115" s="73"/>
    </row>
    <row r="116" spans="14:14" x14ac:dyDescent="0.25">
      <c r="N116" s="73"/>
    </row>
    <row r="117" spans="14:14" x14ac:dyDescent="0.25">
      <c r="N117" s="73"/>
    </row>
    <row r="118" spans="14:14" x14ac:dyDescent="0.25">
      <c r="N118" s="73"/>
    </row>
    <row r="119" spans="14:14" x14ac:dyDescent="0.25">
      <c r="N119" s="73"/>
    </row>
    <row r="120" spans="14:14" x14ac:dyDescent="0.25">
      <c r="N120" s="73"/>
    </row>
    <row r="121" spans="14:14" x14ac:dyDescent="0.25">
      <c r="N121" s="73"/>
    </row>
    <row r="122" spans="14:14" x14ac:dyDescent="0.25">
      <c r="N122" s="73"/>
    </row>
    <row r="123" spans="14:14" x14ac:dyDescent="0.25">
      <c r="N123" s="73"/>
    </row>
    <row r="124" spans="14:14" x14ac:dyDescent="0.25">
      <c r="N124" s="73"/>
    </row>
    <row r="125" spans="14:14" x14ac:dyDescent="0.25">
      <c r="N125" s="73"/>
    </row>
    <row r="126" spans="14:14" x14ac:dyDescent="0.25">
      <c r="N126" s="73"/>
    </row>
    <row r="127" spans="14:14" x14ac:dyDescent="0.25">
      <c r="N127" s="73"/>
    </row>
    <row r="128" spans="14:14" x14ac:dyDescent="0.25">
      <c r="N128" s="73"/>
    </row>
    <row r="129" spans="14:14" x14ac:dyDescent="0.25">
      <c r="N129" s="73"/>
    </row>
    <row r="130" spans="14:14" x14ac:dyDescent="0.25">
      <c r="N130" s="73"/>
    </row>
    <row r="131" spans="14:14" x14ac:dyDescent="0.25">
      <c r="N131" s="73"/>
    </row>
    <row r="132" spans="14:14" x14ac:dyDescent="0.25">
      <c r="N132" s="73"/>
    </row>
    <row r="133" spans="14:14" x14ac:dyDescent="0.25">
      <c r="N133" s="73"/>
    </row>
    <row r="134" spans="14:14" x14ac:dyDescent="0.25">
      <c r="N134" s="73"/>
    </row>
    <row r="135" spans="14:14" x14ac:dyDescent="0.25">
      <c r="N135" s="73"/>
    </row>
    <row r="136" spans="14:14" x14ac:dyDescent="0.25">
      <c r="N136" s="73"/>
    </row>
    <row r="137" spans="14:14" x14ac:dyDescent="0.25">
      <c r="N137" s="73"/>
    </row>
    <row r="138" spans="14:14" x14ac:dyDescent="0.25">
      <c r="N138" s="73"/>
    </row>
    <row r="139" spans="14:14" x14ac:dyDescent="0.25">
      <c r="N139" s="73"/>
    </row>
    <row r="140" spans="14:14" x14ac:dyDescent="0.25">
      <c r="N140" s="73"/>
    </row>
    <row r="141" spans="14:14" x14ac:dyDescent="0.25">
      <c r="N141" s="73"/>
    </row>
    <row r="142" spans="14:14" x14ac:dyDescent="0.25">
      <c r="N142" s="73"/>
    </row>
    <row r="143" spans="14:14" x14ac:dyDescent="0.25">
      <c r="N143" s="73"/>
    </row>
    <row r="144" spans="14:14" x14ac:dyDescent="0.25">
      <c r="N144" s="73"/>
    </row>
    <row r="145" spans="14:14" x14ac:dyDescent="0.25">
      <c r="N145" s="73"/>
    </row>
    <row r="146" spans="14:14" x14ac:dyDescent="0.25">
      <c r="N146" s="73"/>
    </row>
    <row r="147" spans="14:14" x14ac:dyDescent="0.25">
      <c r="N147" s="73"/>
    </row>
    <row r="148" spans="14:14" x14ac:dyDescent="0.25">
      <c r="N148" s="73"/>
    </row>
    <row r="149" spans="14:14" x14ac:dyDescent="0.25">
      <c r="N149" s="73"/>
    </row>
    <row r="150" spans="14:14" x14ac:dyDescent="0.25">
      <c r="N150" s="73"/>
    </row>
    <row r="151" spans="14:14" x14ac:dyDescent="0.25">
      <c r="N151" s="73"/>
    </row>
    <row r="152" spans="14:14" x14ac:dyDescent="0.25">
      <c r="N152" s="73"/>
    </row>
    <row r="153" spans="14:14" x14ac:dyDescent="0.25">
      <c r="N153" s="73"/>
    </row>
    <row r="154" spans="14:14" x14ac:dyDescent="0.25">
      <c r="N154" s="73"/>
    </row>
    <row r="155" spans="14:14" x14ac:dyDescent="0.25">
      <c r="N155" s="73"/>
    </row>
    <row r="156" spans="14:14" x14ac:dyDescent="0.25">
      <c r="N156" s="73"/>
    </row>
    <row r="157" spans="14:14" x14ac:dyDescent="0.25">
      <c r="N157" s="73"/>
    </row>
    <row r="158" spans="14:14" x14ac:dyDescent="0.25">
      <c r="N158" s="73"/>
    </row>
    <row r="159" spans="14:14" x14ac:dyDescent="0.25">
      <c r="N159" s="73"/>
    </row>
    <row r="160" spans="14:14" x14ac:dyDescent="0.25">
      <c r="N160" s="73"/>
    </row>
    <row r="161" spans="14:14" x14ac:dyDescent="0.25">
      <c r="N161" s="73"/>
    </row>
    <row r="162" spans="14:14" x14ac:dyDescent="0.25">
      <c r="N162" s="73"/>
    </row>
    <row r="163" spans="14:14" x14ac:dyDescent="0.25">
      <c r="N163" s="73"/>
    </row>
    <row r="164" spans="14:14" x14ac:dyDescent="0.25">
      <c r="N164" s="73"/>
    </row>
    <row r="165" spans="14:14" x14ac:dyDescent="0.25">
      <c r="N165" s="73"/>
    </row>
    <row r="166" spans="14:14" x14ac:dyDescent="0.25">
      <c r="N166" s="73"/>
    </row>
    <row r="167" spans="14:14" x14ac:dyDescent="0.25">
      <c r="N167" s="73"/>
    </row>
    <row r="168" spans="14:14" x14ac:dyDescent="0.25">
      <c r="N168" s="73"/>
    </row>
    <row r="169" spans="14:14" x14ac:dyDescent="0.25">
      <c r="N169" s="73"/>
    </row>
    <row r="170" spans="14:14" x14ac:dyDescent="0.25">
      <c r="N170" s="73"/>
    </row>
    <row r="171" spans="14:14" x14ac:dyDescent="0.25">
      <c r="N171" s="73"/>
    </row>
    <row r="172" spans="14:14" x14ac:dyDescent="0.25">
      <c r="N172" s="73"/>
    </row>
    <row r="173" spans="14:14" x14ac:dyDescent="0.25">
      <c r="N173" s="73"/>
    </row>
    <row r="174" spans="14:14" x14ac:dyDescent="0.25">
      <c r="N174" s="73"/>
    </row>
    <row r="175" spans="14:14" x14ac:dyDescent="0.25">
      <c r="N175" s="73"/>
    </row>
    <row r="176" spans="14:14" x14ac:dyDescent="0.25">
      <c r="N176" s="73"/>
    </row>
    <row r="177" spans="14:14" x14ac:dyDescent="0.25">
      <c r="N177" s="73"/>
    </row>
    <row r="178" spans="14:14" x14ac:dyDescent="0.25">
      <c r="N178" s="73"/>
    </row>
    <row r="179" spans="14:14" x14ac:dyDescent="0.25">
      <c r="N179" s="73"/>
    </row>
    <row r="180" spans="14:14" x14ac:dyDescent="0.25">
      <c r="N180" s="73"/>
    </row>
    <row r="181" spans="14:14" x14ac:dyDescent="0.25">
      <c r="N181" s="73"/>
    </row>
    <row r="182" spans="14:14" x14ac:dyDescent="0.25">
      <c r="N182" s="73"/>
    </row>
    <row r="183" spans="14:14" x14ac:dyDescent="0.25">
      <c r="N183" s="73"/>
    </row>
    <row r="184" spans="14:14" x14ac:dyDescent="0.25">
      <c r="N184" s="73"/>
    </row>
    <row r="185" spans="14:14" x14ac:dyDescent="0.25">
      <c r="N185" s="73"/>
    </row>
    <row r="186" spans="14:14" x14ac:dyDescent="0.25">
      <c r="N186" s="73"/>
    </row>
    <row r="187" spans="14:14" x14ac:dyDescent="0.25">
      <c r="N187" s="73"/>
    </row>
    <row r="188" spans="14:14" x14ac:dyDescent="0.25">
      <c r="N188" s="73"/>
    </row>
    <row r="189" spans="14:14" x14ac:dyDescent="0.25">
      <c r="N189" s="73"/>
    </row>
    <row r="190" spans="14:14" x14ac:dyDescent="0.25">
      <c r="N190" s="73"/>
    </row>
    <row r="191" spans="14:14" x14ac:dyDescent="0.25">
      <c r="N191" s="73"/>
    </row>
    <row r="192" spans="14:14" x14ac:dyDescent="0.25">
      <c r="N192" s="73"/>
    </row>
    <row r="193" spans="14:14" x14ac:dyDescent="0.25">
      <c r="N193" s="73"/>
    </row>
  </sheetData>
  <protectedRanges>
    <protectedRange sqref="C11:E11" name="Intervalo1_2"/>
    <protectedRange sqref="F11:G11" name="Intervalo1_3"/>
    <protectedRange sqref="H11" name="Intervalo1_4"/>
    <protectedRange sqref="H17" name="Intervalo1_3_1"/>
    <protectedRange sqref="F23:G23" name="Intervalo1_5"/>
    <protectedRange sqref="M12:M17 M19 M21:M26" name="Intervalo1_6"/>
    <protectedRange sqref="M18" name="Intervalo1_2_1"/>
    <protectedRange sqref="M20" name="Intervalo1_11"/>
    <protectedRange sqref="H30" name="Intervalo1_6_1"/>
    <protectedRange sqref="H31" name="Intervalo1_1_3"/>
    <protectedRange sqref="H32" name="Intervalo1_2_3"/>
    <protectedRange sqref="H33" name="Intervalo1_3_3"/>
    <protectedRange sqref="H34" name="Intervalo1_4_2"/>
    <protectedRange sqref="H35:H37" name="Intervalo1_5_2"/>
    <protectedRange sqref="M28 M32:M38" name="Intervalo1_8"/>
    <protectedRange sqref="D31:E31" name="Intervalo1_9"/>
    <protectedRange sqref="H40" name="Intervalo1_7_1"/>
    <protectedRange sqref="H41" name="Intervalo1_1_4"/>
    <protectedRange sqref="H42:H44" name="Intervalo1_2_4"/>
    <protectedRange sqref="H45" name="Intervalo1_3_4"/>
    <protectedRange sqref="C38:F38 D39:F39 H38:H39" name="Intervalo1_10"/>
    <protectedRange sqref="C58:L58" name="Intervalo1_16"/>
    <protectedRange sqref="D53:E53" name="Intervalo1_9_1"/>
    <protectedRange sqref="H52:H53" name="Intervalo1_1_5"/>
    <protectedRange sqref="D51:H51 H64 H62" name="Intervalo1_17"/>
    <protectedRange sqref="I51:M51" name="Intervalo1_18"/>
    <protectedRange sqref="H59:H60 H63" name="Intervalo1_10_1"/>
    <protectedRange sqref="C62:G62 I62:K62" name="Intervalo1_1_6"/>
    <protectedRange sqref="D63:G63 I63:J63" name="Intervalo1_2_5"/>
    <protectedRange sqref="C64:G64 I64:J64" name="Intervalo1_3_5"/>
    <protectedRange sqref="E60" name="Intervalo1_21"/>
    <protectedRange sqref="C63" name="Intervalo1_2_5_2"/>
    <protectedRange sqref="H57:M57 G56:M56 C56:E57" name="Intervalo1_20"/>
    <protectedRange sqref="AF48 W48" name="Intervalo1_8_1_1"/>
    <protectedRange sqref="W52" name="Intervalo1_1_5_1"/>
    <protectedRange sqref="Y64" name="Intervalo1_3_5_2"/>
    <protectedRange sqref="W39:W40" name="Intervalo1"/>
    <protectedRange sqref="T64:W64" name="Intervalo1_12"/>
  </protectedRanges>
  <mergeCells count="58">
    <mergeCell ref="AH9:AH10"/>
    <mergeCell ref="AI9:AI10"/>
    <mergeCell ref="A1:AI1"/>
    <mergeCell ref="A2:AI2"/>
    <mergeCell ref="B4:G4"/>
    <mergeCell ref="B6:C6"/>
    <mergeCell ref="A8:M8"/>
    <mergeCell ref="N8:X8"/>
    <mergeCell ref="Y8:AI8"/>
    <mergeCell ref="AD9:AD10"/>
    <mergeCell ref="AE9:AE10"/>
    <mergeCell ref="AF9:AF10"/>
    <mergeCell ref="X9:X10"/>
    <mergeCell ref="Y9:Y10"/>
    <mergeCell ref="A11:A27"/>
    <mergeCell ref="A28:A39"/>
    <mergeCell ref="A40:A46"/>
    <mergeCell ref="AA9:AA10"/>
    <mergeCell ref="AB9:AB10"/>
    <mergeCell ref="J9:J10"/>
    <mergeCell ref="K9:L9"/>
    <mergeCell ref="M9:M10"/>
    <mergeCell ref="D9:D10"/>
    <mergeCell ref="E9:E10"/>
    <mergeCell ref="F9:G9"/>
    <mergeCell ref="H9:H10"/>
    <mergeCell ref="I9:I10"/>
    <mergeCell ref="U9:U10"/>
    <mergeCell ref="V9:V10"/>
    <mergeCell ref="W9:W10"/>
    <mergeCell ref="A47:A51"/>
    <mergeCell ref="A56:A58"/>
    <mergeCell ref="A59:A64"/>
    <mergeCell ref="AG9:AG10"/>
    <mergeCell ref="Z9:Z10"/>
    <mergeCell ref="O9:O10"/>
    <mergeCell ref="P9:P10"/>
    <mergeCell ref="Q9:Q10"/>
    <mergeCell ref="R9:R10"/>
    <mergeCell ref="S9:S10"/>
    <mergeCell ref="T9:T10"/>
    <mergeCell ref="N9:N10"/>
    <mergeCell ref="A9:A10"/>
    <mergeCell ref="B9:B10"/>
    <mergeCell ref="C9:C10"/>
    <mergeCell ref="AC9:AC10"/>
    <mergeCell ref="A52:A55"/>
    <mergeCell ref="M72:M73"/>
    <mergeCell ref="A72:A73"/>
    <mergeCell ref="B72:B73"/>
    <mergeCell ref="C72:C73"/>
    <mergeCell ref="D72:D73"/>
    <mergeCell ref="E72:E73"/>
    <mergeCell ref="F72:G72"/>
    <mergeCell ref="H72:H73"/>
    <mergeCell ref="I72:I73"/>
    <mergeCell ref="J72:J73"/>
    <mergeCell ref="K72:L72"/>
  </mergeCells>
  <conditionalFormatting sqref="AN6:AN7">
    <cfRule type="cellIs" dxfId="22" priority="14" stopIfTrue="1" operator="equal">
      <formula>$AN$6</formula>
    </cfRule>
  </conditionalFormatting>
  <conditionalFormatting sqref="S11:S64">
    <cfRule type="cellIs" dxfId="21" priority="6" stopIfTrue="1" operator="equal">
      <formula>$AN$7</formula>
    </cfRule>
    <cfRule type="cellIs" dxfId="20" priority="7" stopIfTrue="1" operator="equal">
      <formula>$AN$6</formula>
    </cfRule>
  </conditionalFormatting>
  <conditionalFormatting sqref="N11:N64">
    <cfRule type="cellIs" dxfId="19" priority="5" stopIfTrue="1" operator="equal">
      <formula>"x"</formula>
    </cfRule>
  </conditionalFormatting>
  <conditionalFormatting sqref="O11:O64">
    <cfRule type="cellIs" dxfId="18" priority="4" operator="equal">
      <formula>"x"</formula>
    </cfRule>
  </conditionalFormatting>
  <conditionalFormatting sqref="P11:P64">
    <cfRule type="cellIs" dxfId="17" priority="3" operator="equal">
      <formula>"x"</formula>
    </cfRule>
  </conditionalFormatting>
  <conditionalFormatting sqref="Q11:Q64">
    <cfRule type="cellIs" dxfId="16" priority="2" stopIfTrue="1" operator="equal">
      <formula>"x"</formula>
    </cfRule>
  </conditionalFormatting>
  <conditionalFormatting sqref="R11:R64">
    <cfRule type="cellIs" dxfId="15" priority="1" operator="equal">
      <formula>"x"</formula>
    </cfRule>
  </conditionalFormatting>
  <dataValidations count="1">
    <dataValidation type="list" allowBlank="1" showInputMessage="1" showErrorMessage="1" sqref="S11:S64">
      <formula1>$AN$6:$AN$7</formula1>
    </dataValidation>
  </dataValidations>
  <hyperlinks>
    <hyperlink ref="U40" r:id="rId1" display="Mapa e dados associados (http://www.icmbio.gov.br/portal/images/stories/docs-plano-de-acao/pan-aves-da-mata-atlantica/1%C2%BA_ciclo/produtos/2019-pan-aves-da-mata-atl%C3%A2ntica-rotas-do-tr%C3%A1fico-de-aves.pdf)"/>
    <hyperlink ref="U17" r:id="rId2"/>
  </hyperlinks>
  <pageMargins left="0.511811024" right="0.511811024" top="0.78740157499999996" bottom="0.78740157499999996" header="0.31496062000000002" footer="0.31496062000000002"/>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showGridLines="0" tabSelected="1" zoomScale="80" zoomScaleNormal="80" zoomScalePageLayoutView="70" workbookViewId="0">
      <selection activeCell="G27" sqref="G27"/>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9" width="4.140625" hidden="1" customWidth="1"/>
  </cols>
  <sheetData>
    <row r="1" spans="1:28" x14ac:dyDescent="0.25">
      <c r="A1" s="12"/>
      <c r="B1" s="474" t="s">
        <v>0</v>
      </c>
      <c r="C1" s="474"/>
      <c r="D1" s="474"/>
      <c r="E1" s="474"/>
      <c r="F1" s="474"/>
      <c r="G1" s="474"/>
      <c r="H1" s="474"/>
      <c r="I1" s="474"/>
      <c r="J1" s="474"/>
      <c r="K1" s="474"/>
      <c r="L1" s="474"/>
      <c r="M1" s="474"/>
      <c r="N1" s="474"/>
      <c r="O1" s="474"/>
      <c r="P1" s="474"/>
      <c r="Q1" s="474"/>
      <c r="R1" s="474"/>
      <c r="S1" s="474"/>
      <c r="T1" s="474"/>
      <c r="U1" s="474"/>
      <c r="V1" s="474"/>
      <c r="W1" s="474"/>
      <c r="X1" s="12"/>
    </row>
    <row r="2" spans="1:28" s="18" customFormat="1" ht="21" customHeight="1" x14ac:dyDescent="0.25">
      <c r="A2" s="19"/>
      <c r="B2" s="474"/>
      <c r="C2" s="474"/>
      <c r="D2" s="474"/>
      <c r="E2" s="474"/>
      <c r="F2" s="474"/>
      <c r="G2" s="474"/>
      <c r="H2" s="474"/>
      <c r="I2" s="474"/>
      <c r="J2" s="474"/>
      <c r="K2" s="474"/>
      <c r="L2" s="474"/>
      <c r="M2" s="474"/>
      <c r="N2" s="474"/>
      <c r="O2" s="474"/>
      <c r="P2" s="474"/>
      <c r="Q2" s="474"/>
      <c r="R2" s="474"/>
      <c r="S2" s="474"/>
      <c r="T2" s="474"/>
      <c r="U2" s="474"/>
      <c r="V2" s="474"/>
      <c r="W2" s="474"/>
      <c r="X2" s="19"/>
    </row>
    <row r="3" spans="1:28" s="20" customFormat="1" ht="33.75" customHeight="1" x14ac:dyDescent="0.35">
      <c r="A3" s="22"/>
      <c r="B3" s="475" t="str">
        <f>'Monitoria Anual - 3'!A2</f>
        <v>Plano de Ação Nacional para a Conservação das Aves da Mata Atlântica - PAN Aves da Mata Atlântica</v>
      </c>
      <c r="C3" s="475"/>
      <c r="D3" s="475"/>
      <c r="E3" s="475"/>
      <c r="F3" s="475"/>
      <c r="G3" s="475"/>
      <c r="H3" s="475"/>
      <c r="I3" s="475"/>
      <c r="J3" s="475"/>
      <c r="K3" s="475"/>
      <c r="L3" s="475"/>
      <c r="M3" s="475"/>
      <c r="N3" s="475"/>
      <c r="O3" s="475"/>
      <c r="P3" s="475"/>
      <c r="Q3" s="475"/>
      <c r="R3" s="475"/>
      <c r="S3" s="475"/>
      <c r="T3" s="475"/>
      <c r="U3" s="475"/>
      <c r="V3" s="475"/>
      <c r="W3" s="475"/>
      <c r="X3" s="22"/>
    </row>
    <row r="4" spans="1:28" s="13" customFormat="1" x14ac:dyDescent="0.25">
      <c r="A4" s="12"/>
      <c r="J4" s="14"/>
      <c r="K4" s="14"/>
      <c r="L4" s="14"/>
      <c r="M4" s="14"/>
      <c r="N4" s="14"/>
      <c r="O4" s="14"/>
      <c r="X4" s="12"/>
    </row>
    <row r="5" spans="1:28" s="15" customFormat="1" ht="45" customHeight="1" x14ac:dyDescent="0.25">
      <c r="A5" s="23"/>
      <c r="B5" s="476" t="s">
        <v>221</v>
      </c>
      <c r="C5" s="476"/>
      <c r="D5" s="477" t="str">
        <f>'Monitoria Anual - 3'!B4</f>
        <v>Estabelecer e implementar medidas para manutenção e recuperação das populações de espécies do PAN Aves da Mata Atlântica em 5 anos.</v>
      </c>
      <c r="E5" s="477"/>
      <c r="F5" s="477"/>
      <c r="G5" s="477"/>
      <c r="H5" s="477"/>
      <c r="I5" s="477"/>
      <c r="J5" s="477"/>
      <c r="K5" s="477"/>
      <c r="L5" s="477"/>
      <c r="M5" s="478"/>
      <c r="N5" s="16"/>
      <c r="O5" s="16"/>
      <c r="P5" s="16"/>
      <c r="Q5" s="16"/>
      <c r="R5" s="16"/>
      <c r="X5" s="23"/>
    </row>
    <row r="6" spans="1:28" s="13" customFormat="1" x14ac:dyDescent="0.25">
      <c r="A6" s="12"/>
      <c r="J6" s="14"/>
      <c r="K6" s="14"/>
      <c r="L6" s="14"/>
      <c r="M6" s="14"/>
      <c r="N6" s="14"/>
      <c r="O6" s="14"/>
      <c r="X6" s="12"/>
    </row>
    <row r="7" spans="1:28" s="13" customFormat="1" ht="26.25" customHeight="1" x14ac:dyDescent="0.25">
      <c r="A7" s="12"/>
      <c r="B7" s="476" t="s">
        <v>3</v>
      </c>
      <c r="C7" s="476"/>
      <c r="D7" s="464" t="str">
        <f>'Monitoria Anual - 3'!B6</f>
        <v>07/10/2019 - 11/10/2019 (presencial)</v>
      </c>
      <c r="E7" s="464"/>
      <c r="F7" s="464"/>
      <c r="G7" s="465"/>
      <c r="H7" s="47"/>
      <c r="I7" s="17"/>
      <c r="J7" s="14"/>
      <c r="K7" s="14"/>
      <c r="L7" s="14"/>
      <c r="M7" s="14"/>
      <c r="N7" s="14"/>
      <c r="O7" s="14"/>
      <c r="X7" s="12"/>
    </row>
    <row r="8" spans="1:28" x14ac:dyDescent="0.25">
      <c r="A8" s="12"/>
      <c r="X8" s="12"/>
    </row>
    <row r="9" spans="1:28" ht="31.5" customHeight="1" x14ac:dyDescent="0.25">
      <c r="A9" s="12"/>
      <c r="B9" s="466" t="s">
        <v>222</v>
      </c>
      <c r="C9" s="466"/>
      <c r="D9" s="466"/>
      <c r="E9" s="466"/>
      <c r="F9" s="466"/>
      <c r="G9" s="466"/>
      <c r="H9" s="466"/>
      <c r="I9" s="466"/>
      <c r="J9" s="466"/>
      <c r="K9" s="466"/>
      <c r="L9" s="466"/>
      <c r="M9" s="466"/>
      <c r="N9" s="466"/>
      <c r="O9" s="466"/>
      <c r="P9" s="466"/>
      <c r="Q9" s="466"/>
      <c r="R9" s="466"/>
      <c r="S9" s="466"/>
      <c r="T9" s="466"/>
      <c r="U9" s="466"/>
      <c r="V9" s="466"/>
      <c r="W9" s="466"/>
      <c r="X9" s="12"/>
    </row>
    <row r="10" spans="1:28" x14ac:dyDescent="0.25">
      <c r="A10" s="12"/>
      <c r="G10" s="11"/>
      <c r="H10" s="11"/>
      <c r="I10" s="11"/>
      <c r="X10" s="12"/>
    </row>
    <row r="11" spans="1:28" ht="15.75" x14ac:dyDescent="0.25">
      <c r="A11" s="12"/>
      <c r="B11" s="464" t="s">
        <v>223</v>
      </c>
      <c r="C11" s="465"/>
      <c r="D11" s="48"/>
      <c r="E11" s="48"/>
      <c r="F11" s="48"/>
      <c r="G11" s="48"/>
      <c r="H11" s="48"/>
      <c r="I11" s="48"/>
      <c r="J11" s="48"/>
      <c r="K11" s="48"/>
      <c r="L11" s="48"/>
      <c r="M11" s="48"/>
      <c r="N11" s="48"/>
      <c r="O11" s="48"/>
      <c r="P11" s="48"/>
      <c r="Q11" s="48"/>
      <c r="R11" s="48"/>
      <c r="S11" s="48"/>
      <c r="T11" s="48"/>
      <c r="U11" s="48"/>
      <c r="V11" s="48"/>
      <c r="W11" s="48"/>
      <c r="X11" s="12"/>
    </row>
    <row r="12" spans="1:28" ht="15.75" thickBot="1" x14ac:dyDescent="0.3">
      <c r="A12" s="12"/>
      <c r="E12" s="6"/>
      <c r="F12" s="467"/>
      <c r="G12" s="467"/>
      <c r="H12" s="185"/>
      <c r="X12" s="12"/>
    </row>
    <row r="13" spans="1:28" ht="33.75" customHeight="1" thickBot="1" x14ac:dyDescent="0.3">
      <c r="A13" s="12"/>
      <c r="C13" s="468" t="s">
        <v>1142</v>
      </c>
      <c r="D13" s="469"/>
      <c r="E13" s="469"/>
      <c r="F13" s="469"/>
      <c r="G13" s="470"/>
      <c r="H13" s="3"/>
      <c r="X13" s="12"/>
    </row>
    <row r="14" spans="1:28" s="2" customFormat="1" ht="34.5" customHeight="1" thickBot="1" x14ac:dyDescent="0.3">
      <c r="A14" s="23"/>
      <c r="C14" s="31" t="s">
        <v>225</v>
      </c>
      <c r="D14" s="8" t="s">
        <v>226</v>
      </c>
      <c r="E14" s="9" t="s">
        <v>227</v>
      </c>
      <c r="F14" s="8" t="s">
        <v>228</v>
      </c>
      <c r="G14" s="10" t="s">
        <v>227</v>
      </c>
      <c r="H14" s="7"/>
      <c r="X14" s="23"/>
    </row>
    <row r="15" spans="1:28" ht="15.75" x14ac:dyDescent="0.25">
      <c r="A15" s="12"/>
      <c r="C15" s="87" t="s">
        <v>229</v>
      </c>
      <c r="D15" s="97"/>
      <c r="E15" s="98"/>
      <c r="F15" s="94">
        <f>COUNTA('Monitoria Anual - 3'!S11:S859)</f>
        <v>2</v>
      </c>
      <c r="G15" s="32">
        <f t="shared" ref="G15:G21" si="0">F15/$F$22</f>
        <v>4.5454545454545456E-2</v>
      </c>
      <c r="H15" s="4"/>
      <c r="X15" s="12"/>
    </row>
    <row r="16" spans="1:28" ht="15.75" x14ac:dyDescent="0.25">
      <c r="A16" s="12"/>
      <c r="C16" s="88" t="s">
        <v>230</v>
      </c>
      <c r="D16" s="99">
        <f>COUNTA('Monitoria Anual - 3'!N11:N859)</f>
        <v>0</v>
      </c>
      <c r="E16" s="34">
        <f>D16/$D$22</f>
        <v>0</v>
      </c>
      <c r="F16" s="95">
        <f>D16-AB16</f>
        <v>0</v>
      </c>
      <c r="G16" s="34">
        <f t="shared" si="0"/>
        <v>0</v>
      </c>
      <c r="H16" s="4"/>
      <c r="X16" s="12"/>
      <c r="Z16">
        <f>COUNTIFS('Monitoria Anual - 3'!N:N,"x",'Monitoria Anual - 3'!S:S,"Excluída")</f>
        <v>0</v>
      </c>
      <c r="AA16">
        <f>COUNTIFS('Monitoria Anual - 3'!N:N,"x",'Monitoria Anual - 3'!S:S,"Agrupada")</f>
        <v>0</v>
      </c>
      <c r="AB16">
        <f>Z16+AA16</f>
        <v>0</v>
      </c>
    </row>
    <row r="17" spans="1:28" ht="15.75" x14ac:dyDescent="0.25">
      <c r="A17" s="12"/>
      <c r="C17" s="89" t="s">
        <v>231</v>
      </c>
      <c r="D17" s="99">
        <f>COUNTA('Monitoria Anual - 3'!O11:O859)</f>
        <v>7</v>
      </c>
      <c r="E17" s="34">
        <f>D17/$D$22</f>
        <v>0.15555555555555556</v>
      </c>
      <c r="F17" s="95">
        <f>D17-AB17</f>
        <v>5</v>
      </c>
      <c r="G17" s="34">
        <f t="shared" si="0"/>
        <v>0.11363636363636363</v>
      </c>
      <c r="H17" s="4"/>
      <c r="X17" s="12"/>
      <c r="Z17">
        <f t="array" ref="Z17">COUNTIFS('Monitoria Anual - 3'!O:O,"x",'Monitoria Anual - 3'!S:S,"Excluída")</f>
        <v>2</v>
      </c>
      <c r="AA17">
        <f t="array" ref="AA17">COUNTIFS('Monitoria Anual - 3'!O:O,"x",'Monitoria Anual - 3'!S:S,"Agrupada")</f>
        <v>0</v>
      </c>
      <c r="AB17">
        <f>Z17+AA17</f>
        <v>2</v>
      </c>
    </row>
    <row r="18" spans="1:28" ht="15.75" x14ac:dyDescent="0.25">
      <c r="A18" s="12"/>
      <c r="C18" s="90" t="s">
        <v>232</v>
      </c>
      <c r="D18" s="99">
        <f>COUNTA('Monitoria Anual - 3'!P11:P859)</f>
        <v>16</v>
      </c>
      <c r="E18" s="34">
        <f>D18/$D$22</f>
        <v>0.35555555555555557</v>
      </c>
      <c r="F18" s="95">
        <f>D18-AB18</f>
        <v>16</v>
      </c>
      <c r="G18" s="34">
        <f t="shared" si="0"/>
        <v>0.36363636363636365</v>
      </c>
      <c r="H18" s="4"/>
      <c r="X18" s="12"/>
      <c r="Z18">
        <f t="array" ref="Z18">COUNTIFS('Monitoria Anual - 3'!P:P,"x",'Monitoria Anual - 3'!S:S,"Excluída")</f>
        <v>0</v>
      </c>
      <c r="AA18">
        <f t="array" ref="AA18">COUNTIFS('Monitoria Anual - 3'!P:P,"x",'Monitoria Anual - 3'!S:S,"Agrupada")</f>
        <v>0</v>
      </c>
      <c r="AB18">
        <f>Z18+AA18</f>
        <v>0</v>
      </c>
    </row>
    <row r="19" spans="1:28" ht="15.75" x14ac:dyDescent="0.25">
      <c r="A19" s="12"/>
      <c r="C19" s="91" t="s">
        <v>233</v>
      </c>
      <c r="D19" s="99">
        <f>COUNTA('Monitoria Anual - 3'!Q11:Q859)</f>
        <v>18</v>
      </c>
      <c r="E19" s="34">
        <f>D19/$D$22</f>
        <v>0.4</v>
      </c>
      <c r="F19" s="95">
        <f t="shared" ref="F19:F20" si="1">D19-AB19</f>
        <v>18</v>
      </c>
      <c r="G19" s="34">
        <f t="shared" si="0"/>
        <v>0.40909090909090912</v>
      </c>
      <c r="H19" s="4"/>
      <c r="X19" s="12"/>
      <c r="Z19">
        <f t="array" ref="Z19">COUNTIFS('Monitoria Anual - 3'!Q:Q,"x",'Monitoria Anual - 3'!S:S,"Excluída")</f>
        <v>0</v>
      </c>
      <c r="AA19">
        <f t="array" ref="AA19">COUNTIFS('Monitoria Anual - 3'!Q:Q,"x",'Monitoria Anual - 3'!S:S,"Agrupada")</f>
        <v>0</v>
      </c>
      <c r="AB19">
        <f>Z19+AA19</f>
        <v>0</v>
      </c>
    </row>
    <row r="20" spans="1:28" ht="15.75" x14ac:dyDescent="0.25">
      <c r="A20" s="12"/>
      <c r="C20" s="92" t="s">
        <v>234</v>
      </c>
      <c r="D20" s="99">
        <f>COUNTA('Monitoria Anual - 3'!R11:R859)</f>
        <v>4</v>
      </c>
      <c r="E20" s="34">
        <f>D20/$D$22</f>
        <v>8.8888888888888892E-2</v>
      </c>
      <c r="F20" s="95">
        <f t="shared" si="1"/>
        <v>4</v>
      </c>
      <c r="G20" s="34">
        <f t="shared" si="0"/>
        <v>9.0909090909090912E-2</v>
      </c>
      <c r="H20" s="4"/>
      <c r="X20" s="12"/>
      <c r="Z20">
        <f t="array" ref="Z20">COUNTIFS('Monitoria Anual - 3'!R:R,"x",'Monitoria Anual - 3'!S:S,"Excluída")</f>
        <v>0</v>
      </c>
      <c r="AA20">
        <f t="array" ref="AA20">COUNTIFS('Monitoria Anual - 3'!R:R,"x",'Monitoria Anual - 3'!S:S,"Agrupada")</f>
        <v>0</v>
      </c>
      <c r="AB20">
        <f>Z20+AA20</f>
        <v>0</v>
      </c>
    </row>
    <row r="21" spans="1:28" ht="16.5" thickBot="1" x14ac:dyDescent="0.3">
      <c r="A21" s="12"/>
      <c r="C21" s="93" t="s">
        <v>235</v>
      </c>
      <c r="D21" s="100"/>
      <c r="E21" s="101"/>
      <c r="F21" s="96">
        <f>'Monitoria Anual - 3'!C70</f>
        <v>1</v>
      </c>
      <c r="G21" s="35">
        <f t="shared" si="0"/>
        <v>2.2727272727272728E-2</v>
      </c>
      <c r="H21" s="4"/>
      <c r="X21" s="12"/>
    </row>
    <row r="22" spans="1:28" ht="16.5" thickBot="1" x14ac:dyDescent="0.3">
      <c r="A22" s="12"/>
      <c r="C22" s="102" t="s">
        <v>236</v>
      </c>
      <c r="D22" s="104">
        <f>SUM(D16:D20)</f>
        <v>45</v>
      </c>
      <c r="E22" s="37">
        <f>SUM(E15:E21)</f>
        <v>1</v>
      </c>
      <c r="F22" s="103">
        <f>SUM(F16:F21)</f>
        <v>44</v>
      </c>
      <c r="G22" s="37">
        <f>SUM(G16:G21)</f>
        <v>1.0000000000000002</v>
      </c>
      <c r="H22" s="4"/>
      <c r="X22" s="12"/>
    </row>
    <row r="23" spans="1:28" ht="15.75" thickBot="1" x14ac:dyDescent="0.3">
      <c r="A23" s="12"/>
      <c r="C23" s="83" t="s">
        <v>237</v>
      </c>
      <c r="D23" s="471">
        <f>COUNTIF('Monitoria Anual - 3'!S11:S859,"Agrupada")</f>
        <v>0</v>
      </c>
      <c r="E23" s="472"/>
      <c r="F23" s="472"/>
      <c r="G23" s="473"/>
      <c r="H23" s="5"/>
      <c r="X23" s="12"/>
    </row>
    <row r="24" spans="1:28" ht="15.75" thickBot="1" x14ac:dyDescent="0.3">
      <c r="A24" s="12"/>
      <c r="C24" s="82" t="s">
        <v>238</v>
      </c>
      <c r="D24" s="471">
        <f>COUNTIF('Monitoria Anual - 3'!S11:S65,"Excluída")</f>
        <v>2</v>
      </c>
      <c r="E24" s="472"/>
      <c r="F24" s="472"/>
      <c r="G24" s="473"/>
      <c r="H24" s="6"/>
      <c r="X24" s="12"/>
    </row>
    <row r="25" spans="1:28" x14ac:dyDescent="0.25">
      <c r="A25" s="12"/>
      <c r="H25" s="6"/>
      <c r="X25" s="12"/>
    </row>
    <row r="26" spans="1:28" x14ac:dyDescent="0.25">
      <c r="A26" s="12"/>
      <c r="H26" s="6"/>
      <c r="X26" s="12"/>
    </row>
    <row r="27" spans="1:28" ht="15.75" x14ac:dyDescent="0.25">
      <c r="A27" s="12"/>
      <c r="B27" s="464" t="s">
        <v>239</v>
      </c>
      <c r="C27" s="465"/>
      <c r="D27" s="51"/>
      <c r="E27" s="51"/>
      <c r="F27" s="51"/>
      <c r="G27" s="51"/>
      <c r="X27" s="12"/>
    </row>
    <row r="28" spans="1:28" ht="16.5" thickBot="1" x14ac:dyDescent="0.3">
      <c r="A28" s="12"/>
      <c r="B28" s="48"/>
      <c r="C28" s="21"/>
      <c r="D28" s="21"/>
      <c r="E28" s="21"/>
      <c r="F28" s="21"/>
      <c r="G28" s="21"/>
      <c r="H28" s="51"/>
      <c r="I28" s="51"/>
      <c r="J28" s="51"/>
      <c r="K28" s="51"/>
      <c r="L28" s="51"/>
      <c r="M28" s="51"/>
      <c r="N28" s="51"/>
      <c r="O28" s="51"/>
      <c r="P28" s="51"/>
      <c r="Q28" s="51"/>
      <c r="R28" s="51"/>
      <c r="S28" s="51"/>
      <c r="T28" s="51"/>
      <c r="U28" s="51"/>
      <c r="V28" s="51"/>
      <c r="W28" s="51"/>
      <c r="X28" s="12"/>
    </row>
    <row r="29" spans="1:28" s="13" customFormat="1" ht="16.5" thickBot="1" x14ac:dyDescent="0.3">
      <c r="A29" s="12"/>
      <c r="B29" s="21"/>
      <c r="C29" s="38" t="s">
        <v>240</v>
      </c>
      <c r="D29" s="76">
        <f>COUNTA('Monitoria Anual - 3'!A11:A64)</f>
        <v>7</v>
      </c>
      <c r="E29"/>
      <c r="F29"/>
      <c r="G29"/>
      <c r="H29" s="21"/>
      <c r="I29" s="21"/>
      <c r="J29" s="21"/>
      <c r="K29" s="21"/>
      <c r="L29" s="21"/>
      <c r="M29" s="21"/>
      <c r="N29" s="21"/>
      <c r="O29" s="21"/>
      <c r="P29" s="21"/>
      <c r="Q29" s="21"/>
      <c r="R29" s="21"/>
      <c r="S29" s="21"/>
      <c r="T29" s="21"/>
      <c r="U29" s="21"/>
      <c r="V29" s="21"/>
      <c r="W29" s="21"/>
      <c r="X29" s="12"/>
    </row>
    <row r="30" spans="1:28" ht="15.75" thickBot="1" x14ac:dyDescent="0.3">
      <c r="A30" s="12"/>
      <c r="X30" s="12"/>
    </row>
    <row r="31" spans="1:28" ht="15.75" thickBot="1" x14ac:dyDescent="0.3">
      <c r="A31" s="12"/>
      <c r="C31" s="86" t="s">
        <v>241</v>
      </c>
      <c r="D31" s="86" t="s">
        <v>242</v>
      </c>
      <c r="E31" s="24"/>
      <c r="F31" s="25"/>
      <c r="G31" s="26"/>
      <c r="H31" s="28"/>
      <c r="I31" s="29"/>
      <c r="J31" s="30"/>
      <c r="W31" s="1"/>
      <c r="X31" s="12"/>
    </row>
    <row r="32" spans="1:28" x14ac:dyDescent="0.25">
      <c r="A32" s="12"/>
      <c r="C32" s="84" t="s">
        <v>243</v>
      </c>
      <c r="D32" s="109">
        <f>SUM(F32:J32)</f>
        <v>15</v>
      </c>
      <c r="E32" s="39">
        <f>COUNTA('Monitoria Anual - 3'!S11:S27)</f>
        <v>2</v>
      </c>
      <c r="F32" s="74">
        <f>COUNTA('Monitoria Anual - 3'!N11:N27)</f>
        <v>0</v>
      </c>
      <c r="G32" s="74">
        <f>COUNTA('Monitoria Anual - 3'!O11:O27)</f>
        <v>4</v>
      </c>
      <c r="H32" s="74">
        <f>COUNTA('Monitoria Anual - 3'!P11:P27)</f>
        <v>4</v>
      </c>
      <c r="I32" s="74">
        <f>COUNTA('Monitoria Anual - 3'!Q11:Q27)</f>
        <v>7</v>
      </c>
      <c r="J32" s="75">
        <f>COUNTA('Monitoria Anual - 3'!R11:R27)</f>
        <v>0</v>
      </c>
      <c r="W32" s="1"/>
      <c r="X32" s="12"/>
    </row>
    <row r="33" spans="1:24" x14ac:dyDescent="0.25">
      <c r="A33" s="12"/>
      <c r="C33" s="85" t="s">
        <v>244</v>
      </c>
      <c r="D33" s="84">
        <f>SUM(F33:J33)</f>
        <v>12</v>
      </c>
      <c r="E33" s="40">
        <f>COUNTA('Monitoria Anual - 3'!S28:S39)</f>
        <v>0</v>
      </c>
      <c r="F33" s="41">
        <f>COUNTA('Monitoria Anual - 3'!N28:N39)</f>
        <v>0</v>
      </c>
      <c r="G33" s="41">
        <f>COUNTA('Monitoria Anual - 3'!O28:O39)</f>
        <v>1</v>
      </c>
      <c r="H33" s="41">
        <f>COUNTA('Monitoria Anual - 3'!P28:P39)</f>
        <v>5</v>
      </c>
      <c r="I33" s="41">
        <f>COUNTA('Monitoria Anual - 3'!Q28:Q39)</f>
        <v>4</v>
      </c>
      <c r="J33" s="42">
        <f>COUNTA('Monitoria Anual - 3'!R28:R39)</f>
        <v>2</v>
      </c>
      <c r="W33" s="1"/>
      <c r="X33" s="12"/>
    </row>
    <row r="34" spans="1:24" x14ac:dyDescent="0.25">
      <c r="A34" s="12"/>
      <c r="C34" s="85" t="s">
        <v>245</v>
      </c>
      <c r="D34" s="84">
        <f t="shared" ref="D34:D38" si="2">SUM(F34:J34)</f>
        <v>6</v>
      </c>
      <c r="E34" s="40">
        <f>COUNTA('Monitoria Anual - 3'!S40:S46)</f>
        <v>0</v>
      </c>
      <c r="F34" s="41">
        <f>COUNTA('Monitoria Anual - 3'!N40:N46)</f>
        <v>0</v>
      </c>
      <c r="G34" s="41">
        <f>COUNTA('Monitoria Anual - 3'!O40:O46)</f>
        <v>0</v>
      </c>
      <c r="H34" s="41">
        <f>COUNTA('Monitoria Anual - 3'!P40:P46)</f>
        <v>3</v>
      </c>
      <c r="I34" s="41">
        <f>COUNTA('Monitoria Anual - 3'!Q40:Q46)</f>
        <v>1</v>
      </c>
      <c r="J34" s="42">
        <f>COUNTA('Monitoria Anual - 3'!R40:R46)</f>
        <v>2</v>
      </c>
      <c r="W34" s="1"/>
      <c r="X34" s="12"/>
    </row>
    <row r="35" spans="1:24" x14ac:dyDescent="0.25">
      <c r="A35" s="12"/>
      <c r="C35" s="85" t="s">
        <v>246</v>
      </c>
      <c r="D35" s="84">
        <f t="shared" si="2"/>
        <v>2</v>
      </c>
      <c r="E35" s="40">
        <f>COUNTA('Monitoria Anual - 3'!S47:S51)</f>
        <v>0</v>
      </c>
      <c r="F35" s="41">
        <f>COUNTA('Monitoria Anual - 3'!N47:N51)</f>
        <v>0</v>
      </c>
      <c r="G35" s="41">
        <f>COUNTA('Monitoria Anual - 3'!O47:O51)</f>
        <v>0</v>
      </c>
      <c r="H35" s="41">
        <f>COUNTA('Monitoria Anual - 3'!P47:P51)</f>
        <v>1</v>
      </c>
      <c r="I35" s="41">
        <f>COUNTA('Monitoria Anual - 3'!Q47:Q51)</f>
        <v>1</v>
      </c>
      <c r="J35" s="42">
        <f>COUNTA('Monitoria Anual - 3'!R47:R51)</f>
        <v>0</v>
      </c>
      <c r="W35" s="1"/>
      <c r="X35" s="12"/>
    </row>
    <row r="36" spans="1:24" x14ac:dyDescent="0.25">
      <c r="A36" s="12"/>
      <c r="C36" s="85" t="s">
        <v>247</v>
      </c>
      <c r="D36" s="84">
        <f t="shared" si="2"/>
        <v>3</v>
      </c>
      <c r="E36" s="40">
        <f>COUNTA('Monitoria Anual - 3'!S52:S54)</f>
        <v>0</v>
      </c>
      <c r="F36" s="41">
        <f>COUNTA('Monitoria Anual - 3'!N52:N54)</f>
        <v>0</v>
      </c>
      <c r="G36" s="41">
        <f>COUNTA('Monitoria Anual - 3'!O52:O54)</f>
        <v>0</v>
      </c>
      <c r="H36" s="41">
        <f>COUNTA('Monitoria Anual - 3'!P52:P54)</f>
        <v>3</v>
      </c>
      <c r="I36" s="41">
        <f>COUNTA('Monitoria Anual - 3'!Q52:Q54)</f>
        <v>0</v>
      </c>
      <c r="J36" s="42">
        <f>COUNTA('Monitoria Anual - 3'!R52:R54)</f>
        <v>0</v>
      </c>
      <c r="W36" s="1"/>
      <c r="X36" s="12"/>
    </row>
    <row r="37" spans="1:24" x14ac:dyDescent="0.25">
      <c r="A37" s="12"/>
      <c r="C37" s="85" t="s">
        <v>248</v>
      </c>
      <c r="D37" s="84">
        <f t="shared" si="2"/>
        <v>1</v>
      </c>
      <c r="E37" s="40">
        <f>COUNTA('Monitoria Anual - 3'!S56:S58)</f>
        <v>0</v>
      </c>
      <c r="F37" s="41">
        <f>COUNTA('Monitoria Anual - 3'!N56:N58)</f>
        <v>0</v>
      </c>
      <c r="G37" s="41">
        <f>COUNTA('Monitoria Anual - 3'!O56:O58)</f>
        <v>0</v>
      </c>
      <c r="H37" s="41">
        <f>COUNTA('Monitoria Anual - 3'!P56:P58)</f>
        <v>0</v>
      </c>
      <c r="I37" s="41">
        <f>COUNTA('Monitoria Anual - 3'!Q56:Q58)</f>
        <v>1</v>
      </c>
      <c r="J37" s="42">
        <f>COUNTA('Monitoria Anual - 3'!R56:R58)</f>
        <v>0</v>
      </c>
      <c r="W37" s="1"/>
      <c r="X37" s="12"/>
    </row>
    <row r="38" spans="1:24" x14ac:dyDescent="0.25">
      <c r="A38" s="12"/>
      <c r="C38" s="85" t="s">
        <v>249</v>
      </c>
      <c r="D38" s="84">
        <f t="shared" si="2"/>
        <v>5</v>
      </c>
      <c r="E38" s="40">
        <f>COUNTA('Monitoria Anual - 3'!S59:S64)</f>
        <v>0</v>
      </c>
      <c r="F38" s="41">
        <f>COUNTA('Monitoria Anual - 3'!N59:N64)</f>
        <v>0</v>
      </c>
      <c r="G38" s="41">
        <f>COUNTA('Monitoria Anual - 3'!O59:O64)</f>
        <v>2</v>
      </c>
      <c r="H38" s="41">
        <f>COUNTA('Monitoria Anual - 3'!P59:P64)</f>
        <v>0</v>
      </c>
      <c r="I38" s="41">
        <f>COUNTA('Monitoria Anual - 3'!Q59:Q64)</f>
        <v>3</v>
      </c>
      <c r="J38" s="42">
        <f>COUNTA('Monitoria Anual - 3'!R59:R64)</f>
        <v>0</v>
      </c>
      <c r="W38" s="1"/>
      <c r="X38" s="12"/>
    </row>
    <row r="39" spans="1:24" x14ac:dyDescent="0.25">
      <c r="A39" s="12"/>
      <c r="X39" s="12"/>
    </row>
    <row r="40" spans="1:24"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row>
  </sheetData>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F33:F38 G32:J38">
    <cfRule type="cellIs" dxfId="14"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7"/>
  <sheetViews>
    <sheetView showGridLines="0" zoomScale="70" zoomScaleNormal="70" workbookViewId="0">
      <pane xSplit="3" ySplit="10" topLeftCell="D11" activePane="bottomRight" state="frozen"/>
      <selection pane="topRight" activeCell="D1" sqref="D1"/>
      <selection pane="bottomLeft" activeCell="A11" sqref="A11"/>
      <selection pane="bottomRight" activeCell="C16" sqref="C16"/>
    </sheetView>
  </sheetViews>
  <sheetFormatPr defaultColWidth="8.85546875" defaultRowHeight="15" x14ac:dyDescent="0.25"/>
  <cols>
    <col min="1" max="1" width="72.5703125" style="15" customWidth="1"/>
    <col min="2" max="2" width="7.28515625" style="15" customWidth="1"/>
    <col min="3" max="3" width="73.5703125" style="15" customWidth="1"/>
    <col min="4" max="4" width="18.7109375" style="15" customWidth="1"/>
    <col min="5" max="5" width="19.42578125" style="15" customWidth="1"/>
    <col min="6" max="6" width="25.7109375" style="15" customWidth="1"/>
    <col min="7" max="7" width="27.5703125" style="15" customWidth="1"/>
    <col min="8" max="9" width="25.140625" style="15" customWidth="1"/>
    <col min="10" max="10" width="25.140625" style="72" customWidth="1"/>
    <col min="11" max="12" width="25.140625" style="15" customWidth="1"/>
    <col min="13" max="13" width="27.7109375" style="15" bestFit="1" customWidth="1"/>
    <col min="14" max="19" width="26.7109375" style="66" customWidth="1"/>
    <col min="20" max="20" width="37.85546875" style="15" customWidth="1"/>
    <col min="21" max="21" width="28.7109375" style="15" customWidth="1"/>
    <col min="22" max="22" width="40" style="15" customWidth="1"/>
    <col min="23" max="24" width="26.7109375" style="15" customWidth="1"/>
    <col min="25" max="27" width="28.85546875" style="15" customWidth="1"/>
    <col min="28" max="32" width="18.7109375" style="15" customWidth="1"/>
    <col min="33" max="33" width="23" style="15" bestFit="1" customWidth="1"/>
    <col min="34" max="34" width="18.7109375" style="15" customWidth="1"/>
    <col min="35" max="35" width="22.7109375" style="15" customWidth="1"/>
    <col min="36" max="36" width="7" style="15" customWidth="1"/>
    <col min="37" max="39" width="8.85546875" style="15"/>
    <col min="40" max="40" width="8.85546875" style="15" hidden="1" customWidth="1"/>
    <col min="41" max="16384" width="8.85546875" style="15"/>
  </cols>
  <sheetData>
    <row r="1" spans="1:40" ht="33.75" customHeight="1" x14ac:dyDescent="0.25">
      <c r="A1" s="396" t="s">
        <v>0</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23"/>
    </row>
    <row r="2" spans="1:40" s="47" customFormat="1" ht="33.75" customHeight="1" thickBot="1" x14ac:dyDescent="0.3">
      <c r="A2" s="397" t="s">
        <v>853</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106"/>
    </row>
    <row r="3" spans="1:40" ht="15.75" thickTop="1" x14ac:dyDescent="0.25">
      <c r="AJ3" s="23"/>
    </row>
    <row r="4" spans="1:40" ht="45" customHeight="1" x14ac:dyDescent="0.25">
      <c r="A4" s="59" t="s">
        <v>2</v>
      </c>
      <c r="B4" s="409"/>
      <c r="C4" s="409"/>
      <c r="D4" s="409"/>
      <c r="E4" s="409"/>
      <c r="F4" s="409"/>
      <c r="G4" s="410"/>
      <c r="H4" s="16"/>
      <c r="I4" s="16"/>
      <c r="J4" s="373"/>
      <c r="K4" s="16"/>
      <c r="L4" s="16"/>
      <c r="M4" s="16"/>
      <c r="N4" s="16"/>
      <c r="O4" s="16"/>
      <c r="P4" s="16"/>
      <c r="Q4" s="16"/>
      <c r="R4" s="16"/>
      <c r="S4" s="47"/>
      <c r="AJ4" s="23"/>
    </row>
    <row r="5" spans="1:40" x14ac:dyDescent="0.25">
      <c r="A5" s="47"/>
      <c r="B5" s="47"/>
      <c r="C5" s="47"/>
      <c r="D5" s="47"/>
      <c r="E5" s="47"/>
      <c r="F5" s="47"/>
      <c r="G5" s="47"/>
      <c r="H5" s="47"/>
      <c r="I5" s="47"/>
      <c r="AJ5" s="23"/>
    </row>
    <row r="6" spans="1:40" ht="27" customHeight="1" x14ac:dyDescent="0.25">
      <c r="A6" s="59" t="s">
        <v>3</v>
      </c>
      <c r="B6" s="411"/>
      <c r="C6" s="412"/>
      <c r="D6" s="47"/>
      <c r="E6" s="47"/>
      <c r="F6" s="47"/>
      <c r="G6" s="47"/>
      <c r="H6" s="47"/>
      <c r="I6" s="47"/>
      <c r="J6" s="374"/>
      <c r="K6" s="47"/>
      <c r="L6" s="47"/>
      <c r="M6" s="66"/>
      <c r="AJ6" s="23"/>
      <c r="AN6" s="15" t="s">
        <v>5</v>
      </c>
    </row>
    <row r="7" spans="1:40" ht="15.75" thickBot="1" x14ac:dyDescent="0.3">
      <c r="AJ7" s="23"/>
      <c r="AN7" s="67" t="s">
        <v>6</v>
      </c>
    </row>
    <row r="8" spans="1:40" ht="27" customHeight="1" thickBot="1" x14ac:dyDescent="0.3">
      <c r="A8" s="415" t="s">
        <v>7</v>
      </c>
      <c r="B8" s="416"/>
      <c r="C8" s="416"/>
      <c r="D8" s="416"/>
      <c r="E8" s="416"/>
      <c r="F8" s="416"/>
      <c r="G8" s="416"/>
      <c r="H8" s="416"/>
      <c r="I8" s="416"/>
      <c r="J8" s="416"/>
      <c r="K8" s="416"/>
      <c r="L8" s="416"/>
      <c r="M8" s="417"/>
      <c r="N8" s="431" t="s">
        <v>8</v>
      </c>
      <c r="O8" s="432"/>
      <c r="P8" s="432"/>
      <c r="Q8" s="432"/>
      <c r="R8" s="432"/>
      <c r="S8" s="432"/>
      <c r="T8" s="432"/>
      <c r="U8" s="432"/>
      <c r="V8" s="432"/>
      <c r="W8" s="432"/>
      <c r="X8" s="433"/>
      <c r="Y8" s="398" t="s">
        <v>9</v>
      </c>
      <c r="Z8" s="399"/>
      <c r="AA8" s="399"/>
      <c r="AB8" s="399"/>
      <c r="AC8" s="399"/>
      <c r="AD8" s="399"/>
      <c r="AE8" s="399"/>
      <c r="AF8" s="399"/>
      <c r="AG8" s="399"/>
      <c r="AH8" s="399"/>
      <c r="AI8" s="400"/>
      <c r="AJ8" s="23"/>
    </row>
    <row r="9" spans="1:40" ht="64.5" customHeight="1" x14ac:dyDescent="0.25">
      <c r="A9" s="403" t="s">
        <v>10</v>
      </c>
      <c r="B9" s="401" t="s">
        <v>11</v>
      </c>
      <c r="C9" s="401" t="s">
        <v>12</v>
      </c>
      <c r="D9" s="401" t="s">
        <v>13</v>
      </c>
      <c r="E9" s="405" t="s">
        <v>14</v>
      </c>
      <c r="F9" s="401" t="s">
        <v>15</v>
      </c>
      <c r="G9" s="401"/>
      <c r="H9" s="401" t="s">
        <v>16</v>
      </c>
      <c r="I9" s="401" t="s">
        <v>17</v>
      </c>
      <c r="J9" s="401" t="s">
        <v>18</v>
      </c>
      <c r="K9" s="423" t="s">
        <v>19</v>
      </c>
      <c r="L9" s="424"/>
      <c r="M9" s="401" t="s">
        <v>20</v>
      </c>
      <c r="N9" s="438" t="s">
        <v>21</v>
      </c>
      <c r="O9" s="440" t="s">
        <v>22</v>
      </c>
      <c r="P9" s="442" t="s">
        <v>23</v>
      </c>
      <c r="Q9" s="444" t="s">
        <v>24</v>
      </c>
      <c r="R9" s="425" t="s">
        <v>25</v>
      </c>
      <c r="S9" s="427" t="s">
        <v>26</v>
      </c>
      <c r="T9" s="429" t="s">
        <v>27</v>
      </c>
      <c r="U9" s="429" t="s">
        <v>28</v>
      </c>
      <c r="V9" s="429" t="s">
        <v>29</v>
      </c>
      <c r="W9" s="429" t="s">
        <v>30</v>
      </c>
      <c r="X9" s="434" t="s">
        <v>31</v>
      </c>
      <c r="Y9" s="436" t="s">
        <v>32</v>
      </c>
      <c r="Z9" s="419" t="s">
        <v>33</v>
      </c>
      <c r="AA9" s="421" t="s">
        <v>34</v>
      </c>
      <c r="AB9" s="419" t="s">
        <v>35</v>
      </c>
      <c r="AC9" s="419" t="s">
        <v>36</v>
      </c>
      <c r="AD9" s="419" t="s">
        <v>37</v>
      </c>
      <c r="AE9" s="419" t="s">
        <v>38</v>
      </c>
      <c r="AF9" s="413" t="s">
        <v>39</v>
      </c>
      <c r="AG9" s="419" t="s">
        <v>40</v>
      </c>
      <c r="AH9" s="419" t="s">
        <v>41</v>
      </c>
      <c r="AI9" s="407" t="s">
        <v>42</v>
      </c>
      <c r="AJ9" s="23"/>
    </row>
    <row r="10" spans="1:40" ht="45.75" customHeight="1" thickBot="1" x14ac:dyDescent="0.3">
      <c r="A10" s="404"/>
      <c r="B10" s="402"/>
      <c r="C10" s="402"/>
      <c r="D10" s="402"/>
      <c r="E10" s="406"/>
      <c r="F10" s="58" t="s">
        <v>43</v>
      </c>
      <c r="G10" s="58" t="s">
        <v>44</v>
      </c>
      <c r="H10" s="402"/>
      <c r="I10" s="402"/>
      <c r="J10" s="402"/>
      <c r="K10" s="108" t="s">
        <v>45</v>
      </c>
      <c r="L10" s="108" t="s">
        <v>46</v>
      </c>
      <c r="M10" s="402"/>
      <c r="N10" s="439"/>
      <c r="O10" s="441"/>
      <c r="P10" s="443"/>
      <c r="Q10" s="445"/>
      <c r="R10" s="426"/>
      <c r="S10" s="428"/>
      <c r="T10" s="430"/>
      <c r="U10" s="430"/>
      <c r="V10" s="430"/>
      <c r="W10" s="430"/>
      <c r="X10" s="435"/>
      <c r="Y10" s="437"/>
      <c r="Z10" s="420"/>
      <c r="AA10" s="422"/>
      <c r="AB10" s="420"/>
      <c r="AC10" s="420"/>
      <c r="AD10" s="420"/>
      <c r="AE10" s="420"/>
      <c r="AF10" s="414"/>
      <c r="AG10" s="420"/>
      <c r="AH10" s="420"/>
      <c r="AI10" s="408"/>
      <c r="AJ10" s="23"/>
    </row>
    <row r="11" spans="1:40" ht="30" customHeight="1" x14ac:dyDescent="0.25">
      <c r="A11" s="461"/>
      <c r="B11" s="234" t="s">
        <v>48</v>
      </c>
      <c r="C11" s="357"/>
      <c r="D11" s="215"/>
      <c r="E11" s="330"/>
      <c r="F11" s="291"/>
      <c r="G11" s="291"/>
      <c r="H11" s="215"/>
      <c r="I11" s="342"/>
      <c r="J11" s="356"/>
      <c r="K11" s="234"/>
      <c r="L11" s="190"/>
      <c r="M11" s="190"/>
      <c r="N11" s="68"/>
      <c r="O11" s="69"/>
      <c r="P11" s="68"/>
      <c r="Q11" s="68"/>
      <c r="R11" s="68"/>
      <c r="S11" s="70"/>
      <c r="T11" s="68"/>
      <c r="U11" s="68"/>
      <c r="V11" s="68"/>
      <c r="W11" s="68"/>
      <c r="X11" s="68"/>
      <c r="Y11" s="68"/>
      <c r="Z11" s="68"/>
      <c r="AA11" s="68"/>
      <c r="AB11" s="68"/>
      <c r="AC11" s="68"/>
      <c r="AD11" s="68"/>
      <c r="AE11" s="68"/>
      <c r="AF11" s="68"/>
      <c r="AG11" s="68"/>
      <c r="AH11" s="68"/>
      <c r="AI11" s="68"/>
      <c r="AJ11" s="23"/>
    </row>
    <row r="12" spans="1:40" ht="30" customHeight="1" x14ac:dyDescent="0.25">
      <c r="A12" s="462"/>
      <c r="B12" s="188" t="s">
        <v>50</v>
      </c>
      <c r="C12" s="358"/>
      <c r="D12" s="213"/>
      <c r="E12" s="210"/>
      <c r="F12" s="291"/>
      <c r="G12" s="291"/>
      <c r="H12" s="213"/>
      <c r="I12" s="342"/>
      <c r="J12" s="224"/>
      <c r="K12" s="250"/>
      <c r="L12" s="250"/>
      <c r="M12" s="281"/>
      <c r="N12" s="68"/>
      <c r="O12" s="68"/>
      <c r="P12" s="68"/>
      <c r="Q12" s="68"/>
      <c r="R12" s="68"/>
      <c r="S12" s="70"/>
      <c r="T12" s="71"/>
      <c r="U12" s="71"/>
      <c r="V12" s="71"/>
      <c r="W12" s="71"/>
      <c r="X12" s="71"/>
      <c r="Y12" s="71"/>
      <c r="Z12" s="71"/>
      <c r="AA12" s="71"/>
      <c r="AB12" s="71"/>
      <c r="AC12" s="71"/>
      <c r="AD12" s="71"/>
      <c r="AE12" s="71"/>
      <c r="AF12" s="71"/>
      <c r="AG12" s="71"/>
      <c r="AH12" s="71"/>
      <c r="AI12" s="71"/>
      <c r="AJ12" s="23"/>
    </row>
    <row r="13" spans="1:40" ht="30" customHeight="1" x14ac:dyDescent="0.25">
      <c r="A13" s="462"/>
      <c r="B13" s="188" t="s">
        <v>51</v>
      </c>
      <c r="C13" s="359"/>
      <c r="D13" s="224"/>
      <c r="E13" s="210"/>
      <c r="F13" s="291"/>
      <c r="G13" s="291"/>
      <c r="H13" s="224"/>
      <c r="I13" s="343"/>
      <c r="J13" s="224"/>
      <c r="K13" s="252"/>
      <c r="L13" s="252"/>
      <c r="M13" s="281"/>
      <c r="N13" s="68"/>
      <c r="O13" s="68"/>
      <c r="P13" s="68"/>
      <c r="Q13" s="68"/>
      <c r="R13" s="68"/>
      <c r="S13" s="70"/>
      <c r="T13" s="71"/>
      <c r="U13" s="71"/>
      <c r="V13" s="71"/>
      <c r="W13" s="71"/>
      <c r="X13" s="71"/>
      <c r="Y13" s="71"/>
      <c r="Z13" s="71"/>
      <c r="AA13" s="71"/>
      <c r="AB13" s="71"/>
      <c r="AC13" s="71"/>
      <c r="AD13" s="71"/>
      <c r="AE13" s="71"/>
      <c r="AF13" s="71"/>
      <c r="AG13" s="71"/>
      <c r="AH13" s="71"/>
      <c r="AI13" s="71"/>
      <c r="AJ13" s="23"/>
    </row>
    <row r="14" spans="1:40" ht="30" customHeight="1" x14ac:dyDescent="0.25">
      <c r="A14" s="462"/>
      <c r="B14" s="188" t="s">
        <v>52</v>
      </c>
      <c r="C14" s="359"/>
      <c r="D14" s="224"/>
      <c r="E14" s="210"/>
      <c r="F14" s="291"/>
      <c r="G14" s="291"/>
      <c r="H14" s="224"/>
      <c r="I14" s="343"/>
      <c r="J14" s="224"/>
      <c r="K14" s="252"/>
      <c r="L14" s="254"/>
      <c r="M14" s="281"/>
      <c r="N14" s="68"/>
      <c r="O14" s="68"/>
      <c r="P14" s="68"/>
      <c r="Q14" s="68"/>
      <c r="R14" s="68"/>
      <c r="S14" s="70"/>
      <c r="T14" s="71"/>
      <c r="U14" s="71"/>
      <c r="V14" s="71"/>
      <c r="W14" s="71"/>
      <c r="X14" s="71"/>
      <c r="Y14" s="71"/>
      <c r="Z14" s="71"/>
      <c r="AA14" s="71"/>
      <c r="AB14" s="71"/>
      <c r="AC14" s="71"/>
      <c r="AD14" s="71"/>
      <c r="AE14" s="71"/>
      <c r="AF14" s="71"/>
      <c r="AG14" s="71"/>
      <c r="AH14" s="71"/>
      <c r="AI14" s="71"/>
      <c r="AJ14" s="23"/>
    </row>
    <row r="15" spans="1:40" ht="30" customHeight="1" x14ac:dyDescent="0.25">
      <c r="A15" s="462"/>
      <c r="B15" s="188" t="s">
        <v>53</v>
      </c>
      <c r="C15" s="360"/>
      <c r="D15" s="224"/>
      <c r="E15" s="210"/>
      <c r="F15" s="291"/>
      <c r="G15" s="291"/>
      <c r="H15" s="215"/>
      <c r="I15" s="343"/>
      <c r="J15" s="224"/>
      <c r="K15" s="254"/>
      <c r="L15" s="251"/>
      <c r="M15" s="281"/>
      <c r="N15" s="68"/>
      <c r="O15" s="68"/>
      <c r="P15" s="68"/>
      <c r="Q15" s="68"/>
      <c r="R15" s="68"/>
      <c r="S15" s="70"/>
      <c r="T15" s="71"/>
      <c r="U15" s="71"/>
      <c r="V15" s="71"/>
      <c r="W15" s="71"/>
      <c r="X15" s="71"/>
      <c r="Y15" s="71"/>
      <c r="Z15" s="71"/>
      <c r="AA15" s="71"/>
      <c r="AB15" s="71"/>
      <c r="AC15" s="71"/>
      <c r="AD15" s="71"/>
      <c r="AE15" s="71"/>
      <c r="AF15" s="71"/>
      <c r="AG15" s="71"/>
      <c r="AH15" s="71"/>
      <c r="AI15" s="71"/>
      <c r="AJ15" s="23"/>
    </row>
    <row r="16" spans="1:40" ht="30" customHeight="1" x14ac:dyDescent="0.25">
      <c r="A16" s="462"/>
      <c r="B16" s="188" t="s">
        <v>55</v>
      </c>
      <c r="C16" s="358"/>
      <c r="D16" s="213"/>
      <c r="E16" s="210"/>
      <c r="F16" s="291"/>
      <c r="G16" s="291"/>
      <c r="H16" s="213"/>
      <c r="I16" s="343"/>
      <c r="J16" s="224"/>
      <c r="K16" s="252"/>
      <c r="L16" s="251"/>
      <c r="M16" s="281"/>
      <c r="N16" s="68"/>
      <c r="O16" s="68"/>
      <c r="P16" s="68"/>
      <c r="Q16" s="68"/>
      <c r="R16" s="68"/>
      <c r="S16" s="70"/>
      <c r="T16" s="71"/>
      <c r="U16" s="71"/>
      <c r="V16" s="71"/>
      <c r="W16" s="71"/>
      <c r="X16" s="71"/>
      <c r="Y16" s="71"/>
      <c r="Z16" s="71"/>
      <c r="AA16" s="71"/>
      <c r="AB16" s="71"/>
      <c r="AC16" s="71"/>
      <c r="AD16" s="71"/>
      <c r="AE16" s="71"/>
      <c r="AF16" s="71"/>
      <c r="AG16" s="71"/>
      <c r="AH16" s="71"/>
      <c r="AI16" s="71"/>
      <c r="AJ16" s="23"/>
    </row>
    <row r="17" spans="1:36" ht="30" customHeight="1" x14ac:dyDescent="0.25">
      <c r="A17" s="462"/>
      <c r="B17" s="188" t="s">
        <v>56</v>
      </c>
      <c r="C17" s="361"/>
      <c r="D17" s="213"/>
      <c r="E17" s="210"/>
      <c r="F17" s="291"/>
      <c r="G17" s="291"/>
      <c r="H17" s="192"/>
      <c r="I17" s="343"/>
      <c r="J17" s="213"/>
      <c r="K17" s="252"/>
      <c r="L17" s="251"/>
      <c r="M17" s="281"/>
      <c r="N17" s="68"/>
      <c r="O17" s="68"/>
      <c r="P17" s="68"/>
      <c r="Q17" s="68"/>
      <c r="R17" s="68"/>
      <c r="S17" s="70"/>
      <c r="T17" s="71"/>
      <c r="U17" s="71"/>
      <c r="V17" s="71"/>
      <c r="W17" s="71"/>
      <c r="X17" s="71"/>
      <c r="Y17" s="71"/>
      <c r="Z17" s="71"/>
      <c r="AA17" s="71"/>
      <c r="AB17" s="71"/>
      <c r="AC17" s="71"/>
      <c r="AD17" s="71"/>
      <c r="AE17" s="71"/>
      <c r="AF17" s="71"/>
      <c r="AG17" s="71"/>
      <c r="AH17" s="71"/>
      <c r="AI17" s="71"/>
      <c r="AJ17" s="23"/>
    </row>
    <row r="18" spans="1:36" ht="30" customHeight="1" x14ac:dyDescent="0.25">
      <c r="A18" s="462"/>
      <c r="B18" s="188" t="s">
        <v>57</v>
      </c>
      <c r="C18" s="360"/>
      <c r="D18" s="224"/>
      <c r="E18" s="210"/>
      <c r="F18" s="291"/>
      <c r="G18" s="291"/>
      <c r="H18" s="224"/>
      <c r="I18" s="343"/>
      <c r="J18" s="213"/>
      <c r="K18" s="252"/>
      <c r="L18" s="251"/>
      <c r="M18" s="284"/>
      <c r="N18" s="68"/>
      <c r="O18" s="68"/>
      <c r="P18" s="68"/>
      <c r="Q18" s="68"/>
      <c r="R18" s="68"/>
      <c r="S18" s="70"/>
      <c r="T18" s="71"/>
      <c r="U18" s="71"/>
      <c r="V18" s="71"/>
      <c r="W18" s="71"/>
      <c r="X18" s="71"/>
      <c r="Y18" s="71"/>
      <c r="Z18" s="71"/>
      <c r="AA18" s="71"/>
      <c r="AB18" s="71"/>
      <c r="AC18" s="71"/>
      <c r="AD18" s="71"/>
      <c r="AE18" s="71"/>
      <c r="AF18" s="71"/>
      <c r="AG18" s="71"/>
      <c r="AH18" s="71"/>
      <c r="AI18" s="71"/>
      <c r="AJ18" s="23"/>
    </row>
    <row r="19" spans="1:36" ht="30" customHeight="1" x14ac:dyDescent="0.25">
      <c r="A19" s="462"/>
      <c r="B19" s="188" t="s">
        <v>58</v>
      </c>
      <c r="C19" s="361"/>
      <c r="D19" s="213"/>
      <c r="E19" s="210"/>
      <c r="F19" s="291"/>
      <c r="G19" s="291"/>
      <c r="H19" s="224"/>
      <c r="I19" s="343"/>
      <c r="J19" s="224"/>
      <c r="K19" s="251"/>
      <c r="L19" s="251"/>
      <c r="M19" s="281"/>
      <c r="N19" s="68"/>
      <c r="O19" s="68"/>
      <c r="P19" s="68"/>
      <c r="Q19" s="68"/>
      <c r="R19" s="68"/>
      <c r="S19" s="70"/>
      <c r="T19" s="71"/>
      <c r="U19" s="71"/>
      <c r="V19" s="71"/>
      <c r="W19" s="71"/>
      <c r="X19" s="71"/>
      <c r="Y19" s="71"/>
      <c r="Z19" s="71"/>
      <c r="AA19" s="71"/>
      <c r="AB19" s="71"/>
      <c r="AC19" s="71"/>
      <c r="AD19" s="71"/>
      <c r="AE19" s="71"/>
      <c r="AF19" s="71"/>
      <c r="AG19" s="71"/>
      <c r="AH19" s="71"/>
      <c r="AI19" s="71"/>
      <c r="AJ19" s="23"/>
    </row>
    <row r="20" spans="1:36" ht="30" customHeight="1" x14ac:dyDescent="0.25">
      <c r="A20" s="462"/>
      <c r="B20" s="188" t="s">
        <v>59</v>
      </c>
      <c r="C20" s="359"/>
      <c r="D20" s="213"/>
      <c r="E20" s="210"/>
      <c r="F20" s="291"/>
      <c r="G20" s="291"/>
      <c r="H20" s="213"/>
      <c r="I20" s="343"/>
      <c r="J20" s="224"/>
      <c r="K20" s="252"/>
      <c r="L20" s="251"/>
      <c r="M20" s="281"/>
      <c r="N20" s="68"/>
      <c r="O20" s="68"/>
      <c r="P20" s="68"/>
      <c r="Q20" s="68"/>
      <c r="R20" s="68"/>
      <c r="S20" s="70"/>
      <c r="T20" s="71"/>
      <c r="U20" s="71"/>
      <c r="V20" s="71"/>
      <c r="W20" s="71"/>
      <c r="X20" s="71"/>
      <c r="Y20" s="71"/>
      <c r="Z20" s="71"/>
      <c r="AA20" s="71"/>
      <c r="AB20" s="71"/>
      <c r="AC20" s="71"/>
      <c r="AD20" s="71"/>
      <c r="AE20" s="71"/>
      <c r="AF20" s="71"/>
      <c r="AG20" s="71"/>
      <c r="AH20" s="71"/>
      <c r="AI20" s="71"/>
      <c r="AJ20" s="23"/>
    </row>
    <row r="21" spans="1:36" ht="30" customHeight="1" x14ac:dyDescent="0.25">
      <c r="A21" s="462"/>
      <c r="B21" s="188" t="s">
        <v>60</v>
      </c>
      <c r="C21" s="362"/>
      <c r="D21" s="227"/>
      <c r="E21" s="210"/>
      <c r="F21" s="291"/>
      <c r="G21" s="291"/>
      <c r="H21" s="227"/>
      <c r="I21" s="344"/>
      <c r="J21" s="255"/>
      <c r="K21" s="256"/>
      <c r="L21" s="251"/>
      <c r="M21" s="281"/>
      <c r="N21" s="68"/>
      <c r="O21" s="68"/>
      <c r="P21" s="68"/>
      <c r="Q21" s="68"/>
      <c r="R21" s="68"/>
      <c r="S21" s="70"/>
      <c r="T21" s="71"/>
      <c r="U21" s="71"/>
      <c r="V21" s="71"/>
      <c r="W21" s="71"/>
      <c r="X21" s="71"/>
      <c r="Y21" s="71"/>
      <c r="Z21" s="71"/>
      <c r="AA21" s="71"/>
      <c r="AB21" s="71"/>
      <c r="AC21" s="71"/>
      <c r="AD21" s="71"/>
      <c r="AE21" s="71"/>
      <c r="AF21" s="71"/>
      <c r="AG21" s="71"/>
      <c r="AH21" s="71"/>
      <c r="AI21" s="71"/>
      <c r="AJ21" s="23"/>
    </row>
    <row r="22" spans="1:36" ht="30" customHeight="1" x14ac:dyDescent="0.25">
      <c r="A22" s="462"/>
      <c r="B22" s="188" t="s">
        <v>61</v>
      </c>
      <c r="C22" s="363"/>
      <c r="D22" s="228"/>
      <c r="E22" s="210"/>
      <c r="F22" s="291"/>
      <c r="G22" s="291"/>
      <c r="H22" s="257"/>
      <c r="I22" s="345"/>
      <c r="J22" s="228"/>
      <c r="K22" s="252"/>
      <c r="L22" s="251"/>
      <c r="M22" s="281"/>
      <c r="N22" s="68"/>
      <c r="O22" s="68"/>
      <c r="P22" s="68"/>
      <c r="Q22" s="68"/>
      <c r="R22" s="68"/>
      <c r="S22" s="70"/>
      <c r="T22" s="71"/>
      <c r="U22" s="71"/>
      <c r="V22" s="71"/>
      <c r="W22" s="71"/>
      <c r="X22" s="71"/>
      <c r="Y22" s="71"/>
      <c r="Z22" s="71"/>
      <c r="AA22" s="71"/>
      <c r="AB22" s="71"/>
      <c r="AC22" s="71"/>
      <c r="AD22" s="71"/>
      <c r="AE22" s="71"/>
      <c r="AF22" s="71"/>
      <c r="AG22" s="71"/>
      <c r="AH22" s="71"/>
      <c r="AI22" s="71"/>
      <c r="AJ22" s="23"/>
    </row>
    <row r="23" spans="1:36" ht="30" customHeight="1" x14ac:dyDescent="0.25">
      <c r="A23" s="462"/>
      <c r="B23" s="188" t="s">
        <v>62</v>
      </c>
      <c r="C23" s="359"/>
      <c r="D23" s="224"/>
      <c r="E23" s="210"/>
      <c r="F23" s="291"/>
      <c r="G23" s="291"/>
      <c r="H23" s="224"/>
      <c r="I23" s="346"/>
      <c r="J23" s="224"/>
      <c r="K23" s="252"/>
      <c r="L23" s="251"/>
      <c r="M23" s="281"/>
      <c r="N23" s="68"/>
      <c r="O23" s="68"/>
      <c r="P23" s="68"/>
      <c r="Q23" s="68"/>
      <c r="R23" s="68"/>
      <c r="S23" s="70"/>
      <c r="T23" s="71"/>
      <c r="U23" s="71"/>
      <c r="V23" s="71"/>
      <c r="W23" s="71"/>
      <c r="X23" s="71"/>
      <c r="Y23" s="71"/>
      <c r="Z23" s="71"/>
      <c r="AA23" s="71"/>
      <c r="AB23" s="71"/>
      <c r="AC23" s="71"/>
      <c r="AD23" s="71"/>
      <c r="AE23" s="71"/>
      <c r="AF23" s="71"/>
      <c r="AG23" s="71"/>
      <c r="AH23" s="71"/>
      <c r="AI23" s="71"/>
      <c r="AJ23" s="23"/>
    </row>
    <row r="24" spans="1:36" ht="30" customHeight="1" x14ac:dyDescent="0.25">
      <c r="A24" s="462"/>
      <c r="B24" s="188" t="s">
        <v>63</v>
      </c>
      <c r="C24" s="359"/>
      <c r="D24" s="229"/>
      <c r="E24" s="210"/>
      <c r="F24" s="291"/>
      <c r="G24" s="291"/>
      <c r="H24" s="229"/>
      <c r="I24" s="347"/>
      <c r="J24" s="229"/>
      <c r="K24" s="210"/>
      <c r="L24" s="251"/>
      <c r="M24" s="281"/>
      <c r="N24" s="68"/>
      <c r="O24" s="68"/>
      <c r="P24" s="68"/>
      <c r="Q24" s="68"/>
      <c r="R24" s="68"/>
      <c r="S24" s="70"/>
      <c r="T24" s="71"/>
      <c r="U24" s="71"/>
      <c r="V24" s="71"/>
      <c r="W24" s="71"/>
      <c r="X24" s="71"/>
      <c r="Y24" s="71"/>
      <c r="Z24" s="71"/>
      <c r="AA24" s="71"/>
      <c r="AB24" s="71"/>
      <c r="AC24" s="71"/>
      <c r="AD24" s="71"/>
      <c r="AE24" s="71"/>
      <c r="AF24" s="71"/>
      <c r="AG24" s="71"/>
      <c r="AH24" s="71"/>
      <c r="AI24" s="71"/>
      <c r="AJ24" s="23"/>
    </row>
    <row r="25" spans="1:36" ht="30" customHeight="1" x14ac:dyDescent="0.25">
      <c r="A25" s="462"/>
      <c r="B25" s="188" t="s">
        <v>64</v>
      </c>
      <c r="C25" s="364"/>
      <c r="D25" s="231"/>
      <c r="E25" s="210"/>
      <c r="F25" s="291"/>
      <c r="G25" s="291"/>
      <c r="H25" s="261"/>
      <c r="I25" s="348"/>
      <c r="J25" s="231"/>
      <c r="K25" s="210"/>
      <c r="L25" s="251"/>
      <c r="M25" s="281"/>
      <c r="N25" s="68"/>
      <c r="O25" s="68"/>
      <c r="P25" s="68"/>
      <c r="Q25" s="68"/>
      <c r="R25" s="68"/>
      <c r="S25" s="234"/>
      <c r="T25" s="71"/>
      <c r="U25" s="71"/>
      <c r="V25" s="71"/>
      <c r="W25" s="71"/>
      <c r="X25" s="71"/>
      <c r="Y25" s="71"/>
      <c r="Z25" s="71"/>
      <c r="AA25" s="71"/>
      <c r="AB25" s="71"/>
      <c r="AC25" s="71"/>
      <c r="AD25" s="71"/>
      <c r="AE25" s="71"/>
      <c r="AF25" s="71"/>
      <c r="AG25" s="71"/>
      <c r="AH25" s="71"/>
      <c r="AI25" s="71"/>
      <c r="AJ25" s="23"/>
    </row>
    <row r="26" spans="1:36" ht="30" customHeight="1" x14ac:dyDescent="0.25">
      <c r="A26" s="462"/>
      <c r="B26" s="188" t="s">
        <v>257</v>
      </c>
      <c r="C26" s="365"/>
      <c r="D26" s="232"/>
      <c r="E26" s="210"/>
      <c r="F26" s="291"/>
      <c r="G26" s="291"/>
      <c r="H26" s="243"/>
      <c r="I26" s="349"/>
      <c r="J26" s="210"/>
      <c r="K26" s="210"/>
      <c r="L26" s="264"/>
      <c r="M26" s="285"/>
      <c r="N26" s="68"/>
      <c r="O26" s="68"/>
      <c r="P26" s="68"/>
      <c r="Q26" s="68"/>
      <c r="R26" s="68"/>
      <c r="S26" s="234"/>
      <c r="T26" s="71"/>
      <c r="U26" s="71"/>
      <c r="V26" s="71"/>
      <c r="W26" s="71"/>
      <c r="X26" s="71"/>
      <c r="Y26" s="71"/>
      <c r="Z26" s="71"/>
      <c r="AA26" s="71"/>
      <c r="AB26" s="71"/>
      <c r="AC26" s="71"/>
      <c r="AD26" s="71"/>
      <c r="AE26" s="71"/>
      <c r="AF26" s="71"/>
      <c r="AG26" s="71"/>
      <c r="AH26" s="71"/>
      <c r="AI26" s="71"/>
      <c r="AJ26" s="23"/>
    </row>
    <row r="27" spans="1:36" ht="30" customHeight="1" x14ac:dyDescent="0.25">
      <c r="A27" s="463"/>
      <c r="B27" s="188" t="s">
        <v>441</v>
      </c>
      <c r="C27" s="366"/>
      <c r="D27" s="210"/>
      <c r="E27" s="210"/>
      <c r="F27" s="291"/>
      <c r="G27" s="291"/>
      <c r="H27" s="210"/>
      <c r="I27" s="346"/>
      <c r="J27" s="205"/>
      <c r="K27" s="205"/>
      <c r="L27" s="264"/>
      <c r="M27" s="193"/>
      <c r="N27" s="68"/>
      <c r="O27" s="68"/>
      <c r="P27" s="68"/>
      <c r="Q27" s="68"/>
      <c r="R27" s="68"/>
      <c r="S27" s="70"/>
      <c r="T27" s="71"/>
      <c r="U27" s="71"/>
      <c r="V27" s="71"/>
      <c r="W27" s="71"/>
      <c r="X27" s="71"/>
      <c r="Y27" s="71"/>
      <c r="Z27" s="71"/>
      <c r="AA27" s="71"/>
      <c r="AB27" s="71"/>
      <c r="AC27" s="71"/>
      <c r="AD27" s="71"/>
      <c r="AE27" s="71"/>
      <c r="AF27" s="71"/>
      <c r="AG27" s="71"/>
      <c r="AH27" s="71"/>
      <c r="AI27" s="71"/>
      <c r="AJ27" s="23"/>
    </row>
    <row r="28" spans="1:36" ht="30" customHeight="1" x14ac:dyDescent="0.25">
      <c r="A28" s="388"/>
      <c r="B28" s="188" t="s">
        <v>66</v>
      </c>
      <c r="C28" s="360"/>
      <c r="D28" s="224"/>
      <c r="E28" s="210"/>
      <c r="F28" s="291"/>
      <c r="G28" s="291"/>
      <c r="H28" s="224"/>
      <c r="I28" s="343"/>
      <c r="J28" s="224"/>
      <c r="K28" s="252"/>
      <c r="L28" s="193"/>
      <c r="M28" s="281"/>
      <c r="N28" s="68"/>
      <c r="O28" s="68"/>
      <c r="P28" s="68"/>
      <c r="Q28" s="68"/>
      <c r="R28" s="68"/>
      <c r="S28" s="70"/>
      <c r="T28" s="71"/>
      <c r="U28" s="71"/>
      <c r="V28" s="71"/>
      <c r="W28" s="71"/>
      <c r="X28" s="71"/>
      <c r="Y28" s="71"/>
      <c r="Z28" s="71"/>
      <c r="AA28" s="71"/>
      <c r="AB28" s="71"/>
      <c r="AC28" s="71"/>
      <c r="AD28" s="71"/>
      <c r="AE28" s="71"/>
      <c r="AF28" s="71"/>
      <c r="AG28" s="71"/>
      <c r="AH28" s="71"/>
      <c r="AI28" s="71"/>
      <c r="AJ28" s="23"/>
    </row>
    <row r="29" spans="1:36" ht="30" customHeight="1" x14ac:dyDescent="0.25">
      <c r="A29" s="389"/>
      <c r="B29" s="188" t="s">
        <v>67</v>
      </c>
      <c r="C29" s="360"/>
      <c r="D29" s="224"/>
      <c r="E29" s="210"/>
      <c r="F29" s="291"/>
      <c r="G29" s="291"/>
      <c r="H29" s="224"/>
      <c r="I29" s="343"/>
      <c r="J29" s="224"/>
      <c r="K29" s="210"/>
      <c r="L29" s="193"/>
      <c r="M29" s="281"/>
      <c r="N29" s="68"/>
      <c r="O29" s="68"/>
      <c r="P29" s="68"/>
      <c r="Q29" s="68"/>
      <c r="R29" s="68"/>
      <c r="S29" s="70"/>
      <c r="T29" s="71"/>
      <c r="U29" s="71"/>
      <c r="V29" s="71"/>
      <c r="W29" s="71"/>
      <c r="X29" s="71"/>
      <c r="Y29" s="71"/>
      <c r="Z29" s="71"/>
      <c r="AA29" s="71"/>
      <c r="AB29" s="71"/>
      <c r="AC29" s="71"/>
      <c r="AD29" s="71"/>
      <c r="AE29" s="71"/>
      <c r="AF29" s="71"/>
      <c r="AG29" s="71"/>
      <c r="AH29" s="71"/>
      <c r="AI29" s="71"/>
      <c r="AJ29" s="23"/>
    </row>
    <row r="30" spans="1:36" ht="30" customHeight="1" x14ac:dyDescent="0.25">
      <c r="A30" s="389"/>
      <c r="B30" s="188" t="s">
        <v>68</v>
      </c>
      <c r="C30" s="360"/>
      <c r="D30" s="224"/>
      <c r="E30" s="210"/>
      <c r="F30" s="291"/>
      <c r="G30" s="291"/>
      <c r="H30" s="224"/>
      <c r="I30" s="343"/>
      <c r="J30" s="224"/>
      <c r="K30" s="251"/>
      <c r="L30" s="190"/>
      <c r="M30" s="279"/>
      <c r="N30" s="68"/>
      <c r="O30" s="68"/>
      <c r="P30" s="68"/>
      <c r="Q30" s="68"/>
      <c r="R30" s="68"/>
      <c r="S30" s="70"/>
      <c r="T30" s="68"/>
      <c r="U30" s="68"/>
      <c r="V30" s="68"/>
      <c r="W30" s="68"/>
      <c r="X30" s="68"/>
      <c r="Y30" s="68"/>
      <c r="Z30" s="68"/>
      <c r="AA30" s="68"/>
      <c r="AB30" s="68"/>
      <c r="AC30" s="68"/>
      <c r="AD30" s="68"/>
      <c r="AE30" s="68"/>
      <c r="AF30" s="68"/>
      <c r="AG30" s="68"/>
      <c r="AH30" s="68"/>
      <c r="AI30" s="68"/>
      <c r="AJ30" s="23"/>
    </row>
    <row r="31" spans="1:36" ht="30" customHeight="1" x14ac:dyDescent="0.25">
      <c r="A31" s="389"/>
      <c r="B31" s="188" t="s">
        <v>69</v>
      </c>
      <c r="C31" s="360"/>
      <c r="D31" s="192"/>
      <c r="E31" s="192"/>
      <c r="F31" s="291"/>
      <c r="G31" s="291"/>
      <c r="H31" s="224"/>
      <c r="I31" s="343"/>
      <c r="J31" s="224"/>
      <c r="K31" s="252"/>
      <c r="L31" s="190"/>
      <c r="M31" s="279"/>
      <c r="N31" s="68"/>
      <c r="O31" s="68"/>
      <c r="P31" s="68"/>
      <c r="Q31" s="68"/>
      <c r="R31" s="68"/>
      <c r="S31" s="70"/>
      <c r="T31" s="68"/>
      <c r="U31" s="68"/>
      <c r="V31" s="68"/>
      <c r="W31" s="68"/>
      <c r="X31" s="68"/>
      <c r="Y31" s="68"/>
      <c r="Z31" s="68"/>
      <c r="AA31" s="68"/>
      <c r="AB31" s="68"/>
      <c r="AC31" s="68"/>
      <c r="AD31" s="68"/>
      <c r="AE31" s="68"/>
      <c r="AF31" s="68"/>
      <c r="AG31" s="68"/>
      <c r="AH31" s="68"/>
      <c r="AI31" s="68"/>
      <c r="AJ31" s="23"/>
    </row>
    <row r="32" spans="1:36" ht="30" customHeight="1" x14ac:dyDescent="0.25">
      <c r="A32" s="389"/>
      <c r="B32" s="188" t="s">
        <v>70</v>
      </c>
      <c r="C32" s="360"/>
      <c r="D32" s="224"/>
      <c r="E32" s="210"/>
      <c r="F32" s="291"/>
      <c r="G32" s="291"/>
      <c r="H32" s="224"/>
      <c r="I32" s="343"/>
      <c r="J32" s="224"/>
      <c r="K32" s="252"/>
      <c r="L32" s="190"/>
      <c r="M32" s="279"/>
      <c r="N32" s="68"/>
      <c r="O32" s="68"/>
      <c r="P32" s="68"/>
      <c r="Q32" s="68"/>
      <c r="R32" s="68"/>
      <c r="S32" s="70"/>
      <c r="T32" s="68"/>
      <c r="U32" s="68"/>
      <c r="V32" s="68"/>
      <c r="W32" s="68"/>
      <c r="X32" s="68"/>
      <c r="Y32" s="68"/>
      <c r="Z32" s="68"/>
      <c r="AA32" s="68"/>
      <c r="AB32" s="68"/>
      <c r="AC32" s="68"/>
      <c r="AD32" s="68"/>
      <c r="AE32" s="68"/>
      <c r="AF32" s="68"/>
      <c r="AG32" s="68"/>
      <c r="AH32" s="68"/>
      <c r="AI32" s="68"/>
      <c r="AJ32" s="23"/>
    </row>
    <row r="33" spans="1:36" ht="30" customHeight="1" x14ac:dyDescent="0.25">
      <c r="A33" s="389"/>
      <c r="B33" s="188" t="s">
        <v>71</v>
      </c>
      <c r="C33" s="360"/>
      <c r="D33" s="224"/>
      <c r="E33" s="210"/>
      <c r="F33" s="291"/>
      <c r="G33" s="291"/>
      <c r="H33" s="215"/>
      <c r="I33" s="343"/>
      <c r="J33" s="224"/>
      <c r="K33" s="252"/>
      <c r="L33" s="190"/>
      <c r="M33" s="279"/>
      <c r="N33" s="68"/>
      <c r="O33" s="68"/>
      <c r="P33" s="68"/>
      <c r="Q33" s="68"/>
      <c r="R33" s="68"/>
      <c r="S33" s="70"/>
      <c r="T33" s="68"/>
      <c r="U33" s="68"/>
      <c r="V33" s="68"/>
      <c r="W33" s="68"/>
      <c r="X33" s="68"/>
      <c r="Y33" s="68"/>
      <c r="Z33" s="68"/>
      <c r="AA33" s="68"/>
      <c r="AB33" s="68"/>
      <c r="AC33" s="68"/>
      <c r="AD33" s="68"/>
      <c r="AE33" s="68"/>
      <c r="AF33" s="68"/>
      <c r="AG33" s="68"/>
      <c r="AH33" s="68"/>
      <c r="AI33" s="68"/>
      <c r="AJ33" s="23"/>
    </row>
    <row r="34" spans="1:36" ht="30" customHeight="1" x14ac:dyDescent="0.25">
      <c r="A34" s="389"/>
      <c r="B34" s="188" t="s">
        <v>72</v>
      </c>
      <c r="C34" s="360"/>
      <c r="D34" s="224"/>
      <c r="E34" s="210"/>
      <c r="F34" s="291"/>
      <c r="G34" s="291"/>
      <c r="H34" s="215"/>
      <c r="I34" s="343"/>
      <c r="J34" s="224"/>
      <c r="K34" s="251"/>
      <c r="L34" s="190"/>
      <c r="M34" s="279"/>
      <c r="N34" s="68"/>
      <c r="O34" s="68"/>
      <c r="P34" s="68"/>
      <c r="Q34" s="68"/>
      <c r="R34" s="68"/>
      <c r="S34" s="70"/>
      <c r="T34" s="68"/>
      <c r="U34" s="68"/>
      <c r="V34" s="68"/>
      <c r="W34" s="68"/>
      <c r="X34" s="386" t="s">
        <v>1141</v>
      </c>
      <c r="Y34" s="386" t="s">
        <v>1140</v>
      </c>
      <c r="Z34" s="68"/>
      <c r="AA34" s="68"/>
      <c r="AB34" s="68"/>
      <c r="AC34" s="68"/>
      <c r="AD34" s="68"/>
      <c r="AE34" s="68"/>
      <c r="AF34" s="68"/>
      <c r="AG34" s="68"/>
      <c r="AH34" s="68"/>
      <c r="AI34" s="68"/>
      <c r="AJ34" s="23"/>
    </row>
    <row r="35" spans="1:36" ht="30" customHeight="1" x14ac:dyDescent="0.25">
      <c r="A35" s="389"/>
      <c r="B35" s="188" t="s">
        <v>73</v>
      </c>
      <c r="C35" s="367"/>
      <c r="D35" s="228"/>
      <c r="E35" s="210"/>
      <c r="F35" s="291"/>
      <c r="G35" s="291"/>
      <c r="H35" s="215"/>
      <c r="I35" s="345"/>
      <c r="J35" s="228"/>
      <c r="K35" s="265"/>
      <c r="L35" s="190"/>
      <c r="M35" s="279"/>
      <c r="N35" s="68"/>
      <c r="O35" s="68"/>
      <c r="P35" s="68"/>
      <c r="Q35" s="68"/>
      <c r="R35" s="68"/>
      <c r="S35" s="70"/>
      <c r="T35" s="68"/>
      <c r="U35" s="68"/>
      <c r="V35" s="68"/>
      <c r="W35" s="68"/>
      <c r="X35" s="68"/>
      <c r="Y35" s="68"/>
      <c r="Z35" s="68"/>
      <c r="AA35" s="68"/>
      <c r="AB35" s="68"/>
      <c r="AC35" s="68"/>
      <c r="AD35" s="68"/>
      <c r="AE35" s="68"/>
      <c r="AF35" s="68"/>
      <c r="AG35" s="68"/>
      <c r="AH35" s="68"/>
      <c r="AI35" s="68"/>
      <c r="AJ35" s="23"/>
    </row>
    <row r="36" spans="1:36" ht="30" customHeight="1" x14ac:dyDescent="0.25">
      <c r="A36" s="389"/>
      <c r="B36" s="188" t="s">
        <v>74</v>
      </c>
      <c r="C36" s="367"/>
      <c r="D36" s="210"/>
      <c r="E36" s="210"/>
      <c r="F36" s="291"/>
      <c r="G36" s="291"/>
      <c r="H36" s="215"/>
      <c r="I36" s="350"/>
      <c r="J36" s="210"/>
      <c r="K36" s="251"/>
      <c r="L36" s="190"/>
      <c r="M36" s="279"/>
      <c r="N36" s="68"/>
      <c r="O36" s="68"/>
      <c r="P36" s="68"/>
      <c r="Q36" s="68"/>
      <c r="R36" s="68"/>
      <c r="S36" s="70"/>
      <c r="T36" s="68"/>
      <c r="U36" s="68"/>
      <c r="V36" s="68"/>
      <c r="W36" s="68"/>
      <c r="X36" s="68"/>
      <c r="Y36" s="68"/>
      <c r="Z36" s="68"/>
      <c r="AA36" s="68"/>
      <c r="AB36" s="68"/>
      <c r="AC36" s="68"/>
      <c r="AD36" s="68"/>
      <c r="AE36" s="68"/>
      <c r="AF36" s="68"/>
      <c r="AG36" s="68"/>
      <c r="AH36" s="68"/>
      <c r="AI36" s="68"/>
      <c r="AJ36" s="23"/>
    </row>
    <row r="37" spans="1:36" ht="30" customHeight="1" x14ac:dyDescent="0.25">
      <c r="A37" s="389"/>
      <c r="B37" s="188" t="s">
        <v>75</v>
      </c>
      <c r="C37" s="368"/>
      <c r="D37" s="210"/>
      <c r="E37" s="210"/>
      <c r="F37" s="291"/>
      <c r="G37" s="291"/>
      <c r="H37" s="215"/>
      <c r="I37" s="350"/>
      <c r="J37" s="210"/>
      <c r="K37" s="251"/>
      <c r="L37" s="190"/>
      <c r="M37" s="279"/>
      <c r="N37" s="68"/>
      <c r="O37" s="68"/>
      <c r="P37" s="68"/>
      <c r="Q37" s="68"/>
      <c r="R37" s="68"/>
      <c r="S37" s="70"/>
      <c r="T37" s="68"/>
      <c r="U37" s="68"/>
      <c r="V37" s="68"/>
      <c r="W37" s="68"/>
      <c r="X37" s="68"/>
      <c r="Y37" s="68"/>
      <c r="Z37" s="68"/>
      <c r="AA37" s="68"/>
      <c r="AB37" s="68"/>
      <c r="AC37" s="68"/>
      <c r="AD37" s="68"/>
      <c r="AE37" s="68"/>
      <c r="AF37" s="68"/>
      <c r="AG37" s="68"/>
      <c r="AH37" s="68"/>
      <c r="AI37" s="68"/>
      <c r="AJ37" s="23"/>
    </row>
    <row r="38" spans="1:36" ht="30" customHeight="1" x14ac:dyDescent="0.25">
      <c r="A38" s="389"/>
      <c r="B38" s="188" t="s">
        <v>76</v>
      </c>
      <c r="C38" s="360"/>
      <c r="D38" s="210"/>
      <c r="E38" s="210"/>
      <c r="F38" s="291"/>
      <c r="G38" s="291"/>
      <c r="H38" s="215"/>
      <c r="I38" s="342"/>
      <c r="J38" s="210"/>
      <c r="K38" s="251"/>
      <c r="L38" s="190"/>
      <c r="M38" s="279"/>
      <c r="N38" s="68"/>
      <c r="O38" s="68"/>
      <c r="P38" s="68"/>
      <c r="Q38" s="68"/>
      <c r="R38" s="68"/>
      <c r="S38" s="70"/>
      <c r="T38" s="68"/>
      <c r="U38" s="68"/>
      <c r="V38" s="68"/>
      <c r="W38" s="68"/>
      <c r="X38" s="68"/>
      <c r="Y38" s="68"/>
      <c r="Z38" s="68"/>
      <c r="AA38" s="68"/>
      <c r="AB38" s="68"/>
      <c r="AC38" s="68"/>
      <c r="AD38" s="68"/>
      <c r="AE38" s="68"/>
      <c r="AF38" s="68"/>
      <c r="AG38" s="68"/>
      <c r="AH38" s="68"/>
      <c r="AI38" s="68"/>
      <c r="AJ38" s="23"/>
    </row>
    <row r="39" spans="1:36" ht="30" customHeight="1" x14ac:dyDescent="0.25">
      <c r="A39" s="389"/>
      <c r="B39" s="188" t="s">
        <v>77</v>
      </c>
      <c r="C39" s="360"/>
      <c r="D39" s="210"/>
      <c r="E39" s="210"/>
      <c r="F39" s="291"/>
      <c r="G39" s="291"/>
      <c r="H39" s="215"/>
      <c r="I39" s="342"/>
      <c r="J39" s="210"/>
      <c r="K39" s="251"/>
      <c r="L39" s="190"/>
      <c r="M39" s="206"/>
      <c r="N39" s="68"/>
      <c r="O39" s="68"/>
      <c r="P39" s="68"/>
      <c r="Q39" s="68"/>
      <c r="R39" s="68"/>
      <c r="S39" s="70"/>
      <c r="T39" s="68"/>
      <c r="U39" s="68"/>
      <c r="V39" s="68"/>
      <c r="W39" s="68"/>
      <c r="X39" s="68"/>
      <c r="Y39" s="68"/>
      <c r="Z39" s="68"/>
      <c r="AA39" s="68"/>
      <c r="AB39" s="68"/>
      <c r="AC39" s="68"/>
      <c r="AD39" s="68"/>
      <c r="AE39" s="68"/>
      <c r="AF39" s="68"/>
      <c r="AG39" s="68"/>
      <c r="AH39" s="68"/>
      <c r="AI39" s="68"/>
      <c r="AJ39" s="23"/>
    </row>
    <row r="40" spans="1:36" ht="30" customHeight="1" x14ac:dyDescent="0.25">
      <c r="A40" s="388"/>
      <c r="B40" s="188" t="s">
        <v>82</v>
      </c>
      <c r="C40" s="369"/>
      <c r="D40" s="213"/>
      <c r="E40" s="210"/>
      <c r="F40" s="291"/>
      <c r="G40" s="291"/>
      <c r="H40" s="192"/>
      <c r="I40" s="342"/>
      <c r="J40" s="213"/>
      <c r="K40" s="250"/>
      <c r="L40" s="251"/>
      <c r="M40" s="193"/>
      <c r="N40" s="68"/>
      <c r="O40" s="68"/>
      <c r="P40" s="68"/>
      <c r="Q40" s="68"/>
      <c r="R40" s="68"/>
      <c r="S40" s="70"/>
      <c r="T40" s="71"/>
      <c r="U40" s="71"/>
      <c r="V40" s="71"/>
      <c r="W40" s="71"/>
      <c r="X40" s="71"/>
      <c r="Y40" s="71"/>
      <c r="Z40" s="71"/>
      <c r="AA40" s="71"/>
      <c r="AB40" s="71"/>
      <c r="AC40" s="71"/>
      <c r="AD40" s="71"/>
      <c r="AE40" s="71"/>
      <c r="AF40" s="71"/>
      <c r="AG40" s="71"/>
      <c r="AH40" s="71"/>
      <c r="AI40" s="71"/>
      <c r="AJ40" s="23"/>
    </row>
    <row r="41" spans="1:36" ht="30" customHeight="1" x14ac:dyDescent="0.25">
      <c r="A41" s="389"/>
      <c r="B41" s="188" t="s">
        <v>84</v>
      </c>
      <c r="C41" s="360"/>
      <c r="D41" s="224"/>
      <c r="E41" s="210"/>
      <c r="F41" s="291"/>
      <c r="G41" s="291"/>
      <c r="H41" s="192"/>
      <c r="I41" s="346"/>
      <c r="J41" s="259"/>
      <c r="K41" s="210"/>
      <c r="L41" s="210"/>
      <c r="M41" s="193"/>
      <c r="N41" s="68"/>
      <c r="O41" s="68"/>
      <c r="P41" s="68"/>
      <c r="Q41" s="68"/>
      <c r="R41" s="68"/>
      <c r="S41" s="70"/>
      <c r="T41" s="71"/>
      <c r="U41" s="71"/>
      <c r="V41" s="71"/>
      <c r="W41" s="71"/>
      <c r="X41" s="71"/>
      <c r="Y41" s="71"/>
      <c r="Z41" s="71"/>
      <c r="AA41" s="71"/>
      <c r="AB41" s="71"/>
      <c r="AC41" s="71"/>
      <c r="AD41" s="71"/>
      <c r="AE41" s="71"/>
      <c r="AF41" s="71"/>
      <c r="AG41" s="71"/>
      <c r="AH41" s="71"/>
      <c r="AI41" s="71"/>
      <c r="AJ41" s="23"/>
    </row>
    <row r="42" spans="1:36" ht="30" customHeight="1" x14ac:dyDescent="0.25">
      <c r="A42" s="389"/>
      <c r="B42" s="188" t="s">
        <v>85</v>
      </c>
      <c r="C42" s="360"/>
      <c r="D42" s="245"/>
      <c r="E42" s="210"/>
      <c r="F42" s="291"/>
      <c r="G42" s="291"/>
      <c r="H42" s="192"/>
      <c r="I42" s="346"/>
      <c r="J42" s="245"/>
      <c r="K42" s="251"/>
      <c r="L42" s="250"/>
      <c r="M42" s="193"/>
      <c r="N42" s="68"/>
      <c r="O42" s="68"/>
      <c r="P42" s="68"/>
      <c r="Q42" s="68"/>
      <c r="R42" s="68"/>
      <c r="S42" s="70"/>
      <c r="T42" s="71"/>
      <c r="U42" s="71"/>
      <c r="V42" s="71"/>
      <c r="W42" s="71"/>
      <c r="X42" s="71"/>
      <c r="Y42" s="71"/>
      <c r="Z42" s="71"/>
      <c r="AA42" s="71"/>
      <c r="AB42" s="71"/>
      <c r="AC42" s="71"/>
      <c r="AD42" s="71"/>
      <c r="AE42" s="71"/>
      <c r="AF42" s="71"/>
      <c r="AG42" s="71"/>
      <c r="AH42" s="71"/>
      <c r="AI42" s="71"/>
      <c r="AJ42" s="23"/>
    </row>
    <row r="43" spans="1:36" ht="30" customHeight="1" x14ac:dyDescent="0.25">
      <c r="A43" s="389"/>
      <c r="B43" s="188" t="s">
        <v>86</v>
      </c>
      <c r="C43" s="360"/>
      <c r="D43" s="245"/>
      <c r="E43" s="210"/>
      <c r="F43" s="291"/>
      <c r="G43" s="291"/>
      <c r="H43" s="215"/>
      <c r="I43" s="346"/>
      <c r="J43" s="245"/>
      <c r="K43" s="251"/>
      <c r="L43" s="251"/>
      <c r="M43" s="190"/>
      <c r="N43" s="68"/>
      <c r="O43" s="68"/>
      <c r="P43" s="68"/>
      <c r="Q43" s="68"/>
      <c r="R43" s="68"/>
      <c r="S43" s="70"/>
      <c r="T43" s="68"/>
      <c r="U43" s="68"/>
      <c r="V43" s="68"/>
      <c r="W43" s="68"/>
      <c r="X43" s="68"/>
      <c r="Y43" s="68"/>
      <c r="Z43" s="68"/>
      <c r="AA43" s="68"/>
      <c r="AB43" s="68"/>
      <c r="AC43" s="68"/>
      <c r="AD43" s="68"/>
      <c r="AE43" s="68"/>
      <c r="AF43" s="68"/>
      <c r="AG43" s="68"/>
      <c r="AH43" s="68"/>
      <c r="AI43" s="68"/>
      <c r="AJ43" s="23"/>
    </row>
    <row r="44" spans="1:36" ht="30" customHeight="1" x14ac:dyDescent="0.25">
      <c r="A44" s="389"/>
      <c r="B44" s="188" t="s">
        <v>87</v>
      </c>
      <c r="C44" s="360"/>
      <c r="D44" s="224"/>
      <c r="E44" s="210"/>
      <c r="F44" s="291"/>
      <c r="G44" s="291"/>
      <c r="H44" s="215"/>
      <c r="I44" s="346"/>
      <c r="J44" s="245"/>
      <c r="K44" s="251"/>
      <c r="L44" s="251"/>
      <c r="M44" s="215"/>
      <c r="N44" s="68"/>
      <c r="O44" s="68"/>
      <c r="P44" s="68"/>
      <c r="Q44" s="68"/>
      <c r="R44" s="68"/>
      <c r="S44" s="70"/>
      <c r="T44" s="68"/>
      <c r="U44" s="68"/>
      <c r="V44" s="68"/>
      <c r="W44" s="68"/>
      <c r="X44" s="68"/>
      <c r="Y44" s="68"/>
      <c r="Z44" s="68"/>
      <c r="AA44" s="68"/>
      <c r="AB44" s="68"/>
      <c r="AC44" s="68"/>
      <c r="AD44" s="68"/>
      <c r="AE44" s="68"/>
      <c r="AF44" s="68"/>
      <c r="AG44" s="68"/>
      <c r="AH44" s="68"/>
      <c r="AI44" s="68"/>
      <c r="AJ44" s="23"/>
    </row>
    <row r="45" spans="1:36" ht="30" customHeight="1" x14ac:dyDescent="0.25">
      <c r="A45" s="389"/>
      <c r="B45" s="188" t="s">
        <v>88</v>
      </c>
      <c r="C45" s="360"/>
      <c r="D45" s="224"/>
      <c r="E45" s="210"/>
      <c r="F45" s="291"/>
      <c r="G45" s="291"/>
      <c r="H45" s="215"/>
      <c r="I45" s="346"/>
      <c r="J45" s="245"/>
      <c r="K45" s="250"/>
      <c r="L45" s="251"/>
      <c r="M45" s="190"/>
      <c r="N45" s="68"/>
      <c r="O45" s="68"/>
      <c r="P45" s="68"/>
      <c r="Q45" s="68"/>
      <c r="R45" s="68"/>
      <c r="S45" s="70"/>
      <c r="T45" s="68"/>
      <c r="U45" s="68"/>
      <c r="V45" s="68"/>
      <c r="W45" s="68"/>
      <c r="X45" s="68"/>
      <c r="Y45" s="68"/>
      <c r="Z45" s="68"/>
      <c r="AA45" s="68"/>
      <c r="AB45" s="68"/>
      <c r="AC45" s="68"/>
      <c r="AD45" s="68"/>
      <c r="AE45" s="68"/>
      <c r="AF45" s="68"/>
      <c r="AG45" s="68"/>
      <c r="AH45" s="68"/>
      <c r="AI45" s="68"/>
      <c r="AJ45" s="23"/>
    </row>
    <row r="46" spans="1:36" ht="30" customHeight="1" x14ac:dyDescent="0.25">
      <c r="A46" s="389"/>
      <c r="B46" s="188" t="s">
        <v>89</v>
      </c>
      <c r="C46" s="360"/>
      <c r="D46" s="224"/>
      <c r="E46" s="245"/>
      <c r="F46" s="291"/>
      <c r="G46" s="291"/>
      <c r="H46" s="245"/>
      <c r="I46" s="346"/>
      <c r="J46" s="245"/>
      <c r="K46" s="250"/>
      <c r="L46" s="251"/>
      <c r="M46" s="190"/>
      <c r="N46" s="68"/>
      <c r="O46" s="68"/>
      <c r="P46" s="68"/>
      <c r="Q46" s="68"/>
      <c r="R46" s="68"/>
      <c r="S46" s="70"/>
      <c r="T46" s="68"/>
      <c r="U46" s="68"/>
      <c r="V46" s="68"/>
      <c r="W46" s="68"/>
      <c r="X46" s="68"/>
      <c r="Y46" s="68"/>
      <c r="Z46" s="68"/>
      <c r="AA46" s="68"/>
      <c r="AB46" s="68"/>
      <c r="AC46" s="68"/>
      <c r="AD46" s="68"/>
      <c r="AE46" s="68"/>
      <c r="AF46" s="68"/>
      <c r="AG46" s="68"/>
      <c r="AH46" s="68"/>
      <c r="AI46" s="68"/>
      <c r="AJ46" s="23"/>
    </row>
    <row r="47" spans="1:36" ht="30" customHeight="1" x14ac:dyDescent="0.25">
      <c r="A47" s="388"/>
      <c r="B47" s="188" t="s">
        <v>99</v>
      </c>
      <c r="C47" s="360"/>
      <c r="D47" s="224"/>
      <c r="E47" s="210"/>
      <c r="F47" s="291"/>
      <c r="G47" s="291"/>
      <c r="H47" s="251"/>
      <c r="I47" s="343"/>
      <c r="J47" s="224"/>
      <c r="K47" s="250"/>
      <c r="L47" s="251"/>
      <c r="M47" s="210"/>
      <c r="N47" s="68"/>
      <c r="O47" s="68"/>
      <c r="P47" s="68"/>
      <c r="Q47" s="68"/>
      <c r="R47" s="68"/>
      <c r="S47" s="70"/>
      <c r="T47" s="71"/>
      <c r="U47" s="71"/>
      <c r="V47" s="71"/>
      <c r="W47" s="71"/>
      <c r="X47" s="71"/>
      <c r="Y47" s="71"/>
      <c r="Z47" s="71"/>
      <c r="AA47" s="71"/>
      <c r="AB47" s="71"/>
      <c r="AC47" s="71"/>
      <c r="AD47" s="71"/>
      <c r="AE47" s="71"/>
      <c r="AF47" s="71"/>
      <c r="AG47" s="71"/>
      <c r="AH47" s="71"/>
      <c r="AI47" s="71"/>
      <c r="AJ47" s="23"/>
    </row>
    <row r="48" spans="1:36" ht="30" customHeight="1" x14ac:dyDescent="0.25">
      <c r="A48" s="389"/>
      <c r="B48" s="188" t="s">
        <v>101</v>
      </c>
      <c r="C48" s="360"/>
      <c r="D48" s="224"/>
      <c r="E48" s="210"/>
      <c r="F48" s="291"/>
      <c r="G48" s="291"/>
      <c r="H48" s="192"/>
      <c r="I48" s="343"/>
      <c r="J48" s="224"/>
      <c r="K48" s="250"/>
      <c r="L48" s="210"/>
      <c r="M48" s="210"/>
      <c r="N48" s="68"/>
      <c r="O48" s="68"/>
      <c r="P48" s="68"/>
      <c r="Q48" s="68"/>
      <c r="R48" s="68"/>
      <c r="S48" s="70"/>
      <c r="T48" s="71"/>
      <c r="U48" s="71"/>
      <c r="V48" s="71"/>
      <c r="W48" s="71"/>
      <c r="X48" s="71"/>
      <c r="Y48" s="71"/>
      <c r="Z48" s="71"/>
      <c r="AA48" s="71"/>
      <c r="AB48" s="71"/>
      <c r="AC48" s="71"/>
      <c r="AD48" s="71"/>
      <c r="AE48" s="71"/>
      <c r="AF48" s="71"/>
      <c r="AG48" s="71"/>
      <c r="AH48" s="71"/>
      <c r="AI48" s="71"/>
      <c r="AJ48" s="23"/>
    </row>
    <row r="49" spans="1:36" ht="30" customHeight="1" x14ac:dyDescent="0.25">
      <c r="A49" s="389"/>
      <c r="B49" s="188" t="s">
        <v>102</v>
      </c>
      <c r="C49" s="360"/>
      <c r="D49" s="270"/>
      <c r="E49" s="292"/>
      <c r="F49" s="291"/>
      <c r="G49" s="291"/>
      <c r="H49" s="293"/>
      <c r="I49" s="351"/>
      <c r="J49" s="270"/>
      <c r="K49" s="268"/>
      <c r="L49" s="268"/>
      <c r="M49" s="271"/>
      <c r="N49" s="68"/>
      <c r="O49" s="68"/>
      <c r="P49" s="68"/>
      <c r="Q49" s="68"/>
      <c r="R49" s="68"/>
      <c r="S49" s="70"/>
      <c r="T49" s="71"/>
      <c r="U49" s="71"/>
      <c r="V49" s="71"/>
      <c r="W49" s="71"/>
      <c r="X49" s="71"/>
      <c r="Y49" s="71"/>
      <c r="Z49" s="71"/>
      <c r="AA49" s="71"/>
      <c r="AB49" s="71"/>
      <c r="AC49" s="71"/>
      <c r="AD49" s="71"/>
      <c r="AE49" s="71"/>
      <c r="AF49" s="71"/>
      <c r="AG49" s="71"/>
      <c r="AH49" s="71"/>
      <c r="AI49" s="71"/>
      <c r="AJ49" s="23"/>
    </row>
    <row r="50" spans="1:36" ht="30" customHeight="1" x14ac:dyDescent="0.25">
      <c r="A50" s="389"/>
      <c r="B50" s="188" t="s">
        <v>103</v>
      </c>
      <c r="C50" s="360"/>
      <c r="D50" s="270"/>
      <c r="E50" s="210"/>
      <c r="F50" s="291"/>
      <c r="G50" s="291"/>
      <c r="H50" s="268"/>
      <c r="I50" s="351"/>
      <c r="J50" s="270"/>
      <c r="K50" s="270"/>
      <c r="L50" s="251"/>
      <c r="M50" s="271"/>
      <c r="N50" s="68"/>
      <c r="O50" s="68"/>
      <c r="P50" s="68"/>
      <c r="Q50" s="68"/>
      <c r="R50" s="68"/>
      <c r="S50" s="70"/>
      <c r="T50" s="71"/>
      <c r="U50" s="71"/>
      <c r="V50" s="71"/>
      <c r="W50" s="71"/>
      <c r="X50" s="71"/>
      <c r="Y50" s="71"/>
      <c r="Z50" s="71"/>
      <c r="AA50" s="71"/>
      <c r="AB50" s="71"/>
      <c r="AC50" s="71"/>
      <c r="AD50" s="71"/>
      <c r="AE50" s="71"/>
      <c r="AF50" s="71"/>
      <c r="AG50" s="71"/>
      <c r="AH50" s="71"/>
      <c r="AI50" s="71"/>
      <c r="AJ50" s="23"/>
    </row>
    <row r="51" spans="1:36" ht="30" customHeight="1" x14ac:dyDescent="0.25">
      <c r="A51" s="389"/>
      <c r="B51" s="188" t="s">
        <v>104</v>
      </c>
      <c r="C51" s="365"/>
      <c r="D51" s="192"/>
      <c r="E51" s="192"/>
      <c r="F51" s="291"/>
      <c r="G51" s="291"/>
      <c r="H51" s="215"/>
      <c r="I51" s="352"/>
      <c r="J51" s="192"/>
      <c r="K51" s="210"/>
      <c r="L51" s="188"/>
      <c r="M51" s="281"/>
      <c r="N51" s="68"/>
      <c r="O51" s="68"/>
      <c r="P51" s="68"/>
      <c r="Q51" s="68"/>
      <c r="R51" s="68"/>
      <c r="S51" s="70"/>
      <c r="T51" s="71"/>
      <c r="U51" s="71"/>
      <c r="V51" s="71"/>
      <c r="W51" s="71"/>
      <c r="X51" s="71"/>
      <c r="Y51" s="71"/>
      <c r="Z51" s="71"/>
      <c r="AA51" s="71"/>
      <c r="AB51" s="71"/>
      <c r="AC51" s="71"/>
      <c r="AD51" s="71"/>
      <c r="AE51" s="71"/>
      <c r="AF51" s="71"/>
      <c r="AG51" s="71"/>
      <c r="AH51" s="71"/>
      <c r="AI51" s="71"/>
      <c r="AJ51" s="23"/>
    </row>
    <row r="52" spans="1:36" ht="30" customHeight="1" x14ac:dyDescent="0.25">
      <c r="A52" s="388"/>
      <c r="B52" s="188" t="s">
        <v>116</v>
      </c>
      <c r="C52" s="360"/>
      <c r="D52" s="224"/>
      <c r="E52" s="192"/>
      <c r="F52" s="291"/>
      <c r="G52" s="291"/>
      <c r="H52" s="192"/>
      <c r="I52" s="343"/>
      <c r="J52" s="224"/>
      <c r="K52" s="251"/>
      <c r="L52" s="251"/>
      <c r="M52" s="193"/>
      <c r="N52" s="68"/>
      <c r="O52" s="68"/>
      <c r="P52" s="68"/>
      <c r="Q52" s="68"/>
      <c r="R52" s="68"/>
      <c r="S52" s="70"/>
      <c r="T52" s="71"/>
      <c r="U52" s="71"/>
      <c r="V52" s="71"/>
      <c r="W52" s="71"/>
      <c r="X52" s="71"/>
      <c r="Y52" s="71"/>
      <c r="Z52" s="71"/>
      <c r="AA52" s="71"/>
      <c r="AB52" s="71"/>
      <c r="AC52" s="71"/>
      <c r="AD52" s="71"/>
      <c r="AE52" s="71"/>
      <c r="AF52" s="71"/>
      <c r="AG52" s="71"/>
      <c r="AH52" s="71"/>
      <c r="AI52" s="71"/>
      <c r="AJ52" s="23"/>
    </row>
    <row r="53" spans="1:36" ht="30" customHeight="1" x14ac:dyDescent="0.25">
      <c r="A53" s="389"/>
      <c r="B53" s="188" t="s">
        <v>118</v>
      </c>
      <c r="C53" s="360"/>
      <c r="D53" s="208"/>
      <c r="E53" s="208"/>
      <c r="F53" s="291"/>
      <c r="G53" s="291"/>
      <c r="H53" s="192"/>
      <c r="I53" s="343"/>
      <c r="J53" s="224"/>
      <c r="K53" s="250"/>
      <c r="L53" s="210"/>
      <c r="M53" s="193"/>
      <c r="N53" s="68"/>
      <c r="O53" s="68"/>
      <c r="P53" s="68"/>
      <c r="Q53" s="68"/>
      <c r="R53" s="68"/>
      <c r="S53" s="70"/>
      <c r="T53" s="71"/>
      <c r="U53" s="71"/>
      <c r="V53" s="71"/>
      <c r="W53" s="71"/>
      <c r="X53" s="71"/>
      <c r="Y53" s="71"/>
      <c r="Z53" s="71"/>
      <c r="AA53" s="71"/>
      <c r="AB53" s="71"/>
      <c r="AC53" s="71"/>
      <c r="AD53" s="71"/>
      <c r="AE53" s="71"/>
      <c r="AF53" s="71"/>
      <c r="AG53" s="71"/>
      <c r="AH53" s="71"/>
      <c r="AI53" s="71"/>
      <c r="AJ53" s="23"/>
    </row>
    <row r="54" spans="1:36" ht="30" customHeight="1" x14ac:dyDescent="0.25">
      <c r="A54" s="389"/>
      <c r="B54" s="188" t="s">
        <v>119</v>
      </c>
      <c r="C54" s="360"/>
      <c r="D54" s="247"/>
      <c r="E54" s="210"/>
      <c r="F54" s="291"/>
      <c r="G54" s="291"/>
      <c r="H54" s="238"/>
      <c r="I54" s="353"/>
      <c r="J54" s="273"/>
      <c r="K54" s="210"/>
      <c r="L54" s="251"/>
      <c r="M54" s="193"/>
      <c r="N54" s="68"/>
      <c r="O54" s="68"/>
      <c r="P54" s="68"/>
      <c r="Q54" s="68"/>
      <c r="R54" s="68"/>
      <c r="S54" s="70"/>
      <c r="T54" s="71"/>
      <c r="U54" s="71"/>
      <c r="V54" s="71"/>
      <c r="W54" s="71"/>
      <c r="X54" s="385" t="s">
        <v>1139</v>
      </c>
      <c r="Y54" s="384" t="s">
        <v>1138</v>
      </c>
      <c r="Z54" s="71"/>
      <c r="AA54" s="71"/>
      <c r="AB54" s="71"/>
      <c r="AC54" s="71"/>
      <c r="AD54" s="71"/>
      <c r="AE54" s="71"/>
      <c r="AF54" s="71"/>
      <c r="AG54" s="71"/>
      <c r="AH54" s="71"/>
      <c r="AI54" s="71"/>
      <c r="AJ54" s="23"/>
    </row>
    <row r="55" spans="1:36" ht="30" customHeight="1" x14ac:dyDescent="0.25">
      <c r="A55" s="390"/>
      <c r="B55" s="192" t="s">
        <v>120</v>
      </c>
      <c r="C55" s="360"/>
      <c r="D55" s="247"/>
      <c r="E55" s="210"/>
      <c r="F55" s="238"/>
      <c r="G55" s="238"/>
      <c r="H55" s="261"/>
      <c r="I55" s="354"/>
      <c r="J55" s="339"/>
      <c r="K55" s="210"/>
      <c r="L55" s="251"/>
      <c r="M55" s="193"/>
      <c r="N55" s="71"/>
      <c r="O55" s="68"/>
      <c r="P55" s="68"/>
      <c r="Q55" s="68"/>
      <c r="R55" s="68"/>
      <c r="S55" s="234"/>
      <c r="T55" s="71"/>
      <c r="U55" s="71"/>
      <c r="V55" s="71"/>
      <c r="W55" s="71"/>
      <c r="X55" s="71"/>
      <c r="Y55" s="71"/>
      <c r="Z55" s="71"/>
      <c r="AA55" s="71"/>
      <c r="AB55" s="71"/>
      <c r="AC55" s="71"/>
      <c r="AD55" s="71"/>
      <c r="AE55" s="71"/>
      <c r="AF55" s="71"/>
      <c r="AG55" s="71"/>
      <c r="AH55" s="71"/>
      <c r="AI55" s="71"/>
      <c r="AJ55" s="23"/>
    </row>
    <row r="56" spans="1:36" ht="30" customHeight="1" x14ac:dyDescent="0.25">
      <c r="A56" s="388"/>
      <c r="B56" s="188" t="s">
        <v>133</v>
      </c>
      <c r="C56" s="360"/>
      <c r="D56" s="294"/>
      <c r="E56" s="294"/>
      <c r="F56" s="291"/>
      <c r="G56" s="291"/>
      <c r="H56" s="294"/>
      <c r="I56" s="351"/>
      <c r="J56" s="271"/>
      <c r="K56" s="341"/>
      <c r="L56" s="341"/>
      <c r="M56" s="341"/>
      <c r="N56" s="71"/>
      <c r="O56" s="68"/>
      <c r="P56" s="68"/>
      <c r="Q56" s="68"/>
      <c r="R56" s="68"/>
      <c r="S56" s="70"/>
      <c r="T56" s="71"/>
      <c r="U56" s="71"/>
      <c r="V56" s="71"/>
      <c r="W56" s="71"/>
      <c r="X56" s="71"/>
      <c r="Y56" s="71"/>
      <c r="Z56" s="71"/>
      <c r="AA56" s="71"/>
      <c r="AB56" s="71"/>
      <c r="AC56" s="71"/>
      <c r="AD56" s="71"/>
      <c r="AE56" s="71"/>
      <c r="AF56" s="71"/>
      <c r="AG56" s="71"/>
      <c r="AH56" s="71"/>
      <c r="AI56" s="71"/>
      <c r="AJ56" s="23"/>
    </row>
    <row r="57" spans="1:36" ht="30" customHeight="1" x14ac:dyDescent="0.25">
      <c r="A57" s="389"/>
      <c r="B57" s="188" t="s">
        <v>135</v>
      </c>
      <c r="C57" s="360"/>
      <c r="D57" s="295"/>
      <c r="E57" s="295"/>
      <c r="F57" s="291"/>
      <c r="G57" s="291"/>
      <c r="H57" s="295"/>
      <c r="I57" s="355"/>
      <c r="J57" s="246"/>
      <c r="K57" s="340"/>
      <c r="L57" s="340"/>
      <c r="M57" s="340"/>
      <c r="N57" s="68"/>
      <c r="O57" s="68"/>
      <c r="P57" s="68"/>
      <c r="Q57" s="68"/>
      <c r="R57" s="68"/>
      <c r="S57" s="70"/>
      <c r="T57" s="71"/>
      <c r="U57" s="71"/>
      <c r="V57" s="71"/>
      <c r="W57" s="71"/>
      <c r="X57" s="71"/>
      <c r="Y57" s="71"/>
      <c r="Z57" s="71"/>
      <c r="AA57" s="71"/>
      <c r="AB57" s="71"/>
      <c r="AC57" s="71"/>
      <c r="AD57" s="71"/>
      <c r="AE57" s="71"/>
      <c r="AF57" s="71"/>
      <c r="AG57" s="71"/>
      <c r="AH57" s="71"/>
      <c r="AI57" s="71"/>
      <c r="AJ57" s="23"/>
    </row>
    <row r="58" spans="1:36" ht="30" customHeight="1" x14ac:dyDescent="0.25">
      <c r="A58" s="389"/>
      <c r="B58" s="188" t="s">
        <v>136</v>
      </c>
      <c r="C58" s="370"/>
      <c r="D58" s="296"/>
      <c r="E58" s="297"/>
      <c r="F58" s="291"/>
      <c r="G58" s="291"/>
      <c r="H58" s="243"/>
      <c r="I58" s="347"/>
      <c r="J58" s="243"/>
      <c r="K58" s="297"/>
      <c r="L58" s="298"/>
      <c r="M58" s="206"/>
      <c r="N58" s="68"/>
      <c r="O58" s="68"/>
      <c r="P58" s="68"/>
      <c r="Q58" s="68"/>
      <c r="R58" s="68"/>
      <c r="S58" s="70"/>
      <c r="T58" s="71"/>
      <c r="U58" s="71"/>
      <c r="V58" s="71"/>
      <c r="W58" s="71"/>
      <c r="X58" s="71"/>
      <c r="Y58" s="71"/>
      <c r="Z58" s="71"/>
      <c r="AA58" s="71"/>
      <c r="AB58" s="71"/>
      <c r="AC58" s="71"/>
      <c r="AD58" s="71"/>
      <c r="AE58" s="71"/>
      <c r="AF58" s="71"/>
      <c r="AG58" s="71"/>
      <c r="AH58" s="71"/>
      <c r="AI58" s="71"/>
      <c r="AJ58" s="23"/>
    </row>
    <row r="59" spans="1:36" ht="30" customHeight="1" x14ac:dyDescent="0.25">
      <c r="A59" s="480"/>
      <c r="B59" s="188" t="s">
        <v>150</v>
      </c>
      <c r="C59" s="360"/>
      <c r="D59" s="270"/>
      <c r="E59" s="292"/>
      <c r="F59" s="291"/>
      <c r="G59" s="291"/>
      <c r="H59" s="299"/>
      <c r="I59" s="351"/>
      <c r="J59" s="270"/>
      <c r="K59" s="266"/>
      <c r="L59" s="193"/>
      <c r="M59" s="193"/>
      <c r="N59" s="68"/>
      <c r="O59" s="68"/>
      <c r="P59" s="68"/>
      <c r="Q59" s="68"/>
      <c r="R59" s="68"/>
      <c r="S59" s="70"/>
      <c r="T59" s="71"/>
      <c r="U59" s="71"/>
      <c r="V59" s="71"/>
      <c r="W59" s="71"/>
      <c r="X59" s="71"/>
      <c r="Y59" s="71"/>
      <c r="Z59" s="71"/>
      <c r="AA59" s="71"/>
      <c r="AB59" s="71"/>
      <c r="AC59" s="71"/>
      <c r="AD59" s="71"/>
      <c r="AE59" s="71"/>
      <c r="AF59" s="71"/>
      <c r="AG59" s="71"/>
      <c r="AH59" s="71"/>
      <c r="AI59" s="71"/>
      <c r="AJ59" s="23"/>
    </row>
    <row r="60" spans="1:36" ht="30" customHeight="1" x14ac:dyDescent="0.25">
      <c r="A60" s="481"/>
      <c r="B60" s="188" t="s">
        <v>152</v>
      </c>
      <c r="C60" s="360"/>
      <c r="D60" s="224"/>
      <c r="E60" s="192"/>
      <c r="F60" s="291"/>
      <c r="G60" s="291"/>
      <c r="H60" s="208"/>
      <c r="I60" s="343"/>
      <c r="J60" s="224"/>
      <c r="K60" s="210"/>
      <c r="L60" s="193"/>
      <c r="M60" s="206"/>
      <c r="N60" s="68"/>
      <c r="O60" s="68"/>
      <c r="P60" s="68"/>
      <c r="Q60" s="68"/>
      <c r="R60" s="68"/>
      <c r="S60" s="70"/>
      <c r="T60" s="71"/>
      <c r="U60" s="71"/>
      <c r="V60" s="71"/>
      <c r="W60" s="71"/>
      <c r="X60" s="71"/>
      <c r="Y60" s="71"/>
      <c r="Z60" s="71"/>
      <c r="AA60" s="71"/>
      <c r="AB60" s="71"/>
      <c r="AC60" s="71"/>
      <c r="AD60" s="71"/>
      <c r="AE60" s="71"/>
      <c r="AF60" s="71"/>
      <c r="AG60" s="71"/>
      <c r="AH60" s="71"/>
      <c r="AI60" s="71"/>
      <c r="AJ60" s="23"/>
    </row>
    <row r="61" spans="1:36" ht="30" customHeight="1" x14ac:dyDescent="0.25">
      <c r="A61" s="481"/>
      <c r="B61" s="188" t="s">
        <v>153</v>
      </c>
      <c r="C61" s="364"/>
      <c r="D61" s="243"/>
      <c r="E61" s="210"/>
      <c r="F61" s="291"/>
      <c r="G61" s="291"/>
      <c r="H61" s="224"/>
      <c r="I61" s="347"/>
      <c r="J61" s="243"/>
      <c r="K61" s="251"/>
      <c r="L61" s="193"/>
      <c r="M61" s="193"/>
      <c r="N61" s="68"/>
      <c r="O61" s="68"/>
      <c r="P61" s="68"/>
      <c r="Q61" s="68"/>
      <c r="R61" s="68"/>
      <c r="S61" s="70"/>
      <c r="T61" s="71"/>
      <c r="U61" s="71"/>
      <c r="V61" s="71"/>
      <c r="W61" s="71"/>
      <c r="X61" s="71"/>
      <c r="Y61" s="71"/>
      <c r="Z61" s="71"/>
      <c r="AA61" s="71"/>
      <c r="AB61" s="71"/>
      <c r="AC61" s="71"/>
      <c r="AD61" s="71"/>
      <c r="AE61" s="71"/>
      <c r="AF61" s="71"/>
      <c r="AG61" s="71"/>
      <c r="AH61" s="71"/>
      <c r="AI61" s="71"/>
      <c r="AJ61" s="23"/>
    </row>
    <row r="62" spans="1:36" ht="30" customHeight="1" x14ac:dyDescent="0.25">
      <c r="A62" s="481"/>
      <c r="B62" s="188" t="s">
        <v>154</v>
      </c>
      <c r="C62" s="371"/>
      <c r="D62" s="208"/>
      <c r="E62" s="208"/>
      <c r="F62" s="291"/>
      <c r="G62" s="291"/>
      <c r="H62" s="215"/>
      <c r="I62" s="354"/>
      <c r="J62" s="208"/>
      <c r="K62" s="208"/>
      <c r="L62" s="193"/>
      <c r="M62" s="193"/>
      <c r="N62" s="68"/>
      <c r="O62" s="68"/>
      <c r="P62" s="68"/>
      <c r="Q62" s="68"/>
      <c r="R62" s="68"/>
      <c r="S62" s="70"/>
      <c r="T62" s="71"/>
      <c r="U62" s="71"/>
      <c r="V62" s="71"/>
      <c r="W62" s="71"/>
      <c r="X62" s="71"/>
      <c r="Y62" s="71"/>
      <c r="Z62" s="71"/>
      <c r="AA62" s="71"/>
      <c r="AB62" s="71"/>
      <c r="AC62" s="71"/>
      <c r="AD62" s="71"/>
      <c r="AE62" s="71"/>
      <c r="AF62" s="71"/>
      <c r="AG62" s="71"/>
      <c r="AH62" s="71"/>
      <c r="AI62" s="71"/>
      <c r="AJ62" s="23"/>
    </row>
    <row r="63" spans="1:36" ht="30" customHeight="1" x14ac:dyDescent="0.25">
      <c r="A63" s="481"/>
      <c r="B63" s="188" t="s">
        <v>155</v>
      </c>
      <c r="C63" s="371"/>
      <c r="D63" s="208"/>
      <c r="E63" s="208"/>
      <c r="F63" s="291"/>
      <c r="G63" s="291"/>
      <c r="H63" s="208"/>
      <c r="I63" s="354"/>
      <c r="J63" s="208"/>
      <c r="K63" s="251"/>
      <c r="L63" s="193"/>
      <c r="M63" s="193"/>
      <c r="N63" s="68"/>
      <c r="O63" s="68"/>
      <c r="P63" s="68"/>
      <c r="Q63" s="68"/>
      <c r="R63" s="68"/>
      <c r="S63" s="70"/>
      <c r="T63" s="71"/>
      <c r="U63" s="71"/>
      <c r="V63" s="71"/>
      <c r="W63" s="71"/>
      <c r="X63" s="71"/>
      <c r="Y63" s="71"/>
      <c r="Z63" s="71"/>
      <c r="AA63" s="71"/>
      <c r="AB63" s="71"/>
      <c r="AC63" s="71"/>
      <c r="AD63" s="71"/>
      <c r="AE63" s="71"/>
      <c r="AF63" s="71"/>
      <c r="AG63" s="71"/>
      <c r="AH63" s="71"/>
      <c r="AI63" s="71"/>
      <c r="AJ63" s="23"/>
    </row>
    <row r="64" spans="1:36" ht="30" customHeight="1" x14ac:dyDescent="0.25">
      <c r="A64" s="481"/>
      <c r="B64" s="188" t="s">
        <v>156</v>
      </c>
      <c r="C64" s="365"/>
      <c r="D64" s="210"/>
      <c r="E64" s="209"/>
      <c r="F64" s="291"/>
      <c r="G64" s="291"/>
      <c r="H64" s="215"/>
      <c r="I64" s="354"/>
      <c r="J64" s="208"/>
      <c r="K64" s="251"/>
      <c r="L64" s="193"/>
      <c r="M64" s="193"/>
      <c r="N64" s="68"/>
      <c r="O64" s="68"/>
      <c r="P64" s="68"/>
      <c r="Q64" s="68"/>
      <c r="R64" s="68"/>
      <c r="S64" s="70"/>
      <c r="T64" s="71"/>
      <c r="U64" s="71"/>
      <c r="V64" s="71"/>
      <c r="W64" s="71"/>
      <c r="X64" s="71"/>
      <c r="Y64" s="71"/>
      <c r="Z64" s="71"/>
      <c r="AA64" s="71"/>
      <c r="AB64" s="71"/>
      <c r="AC64" s="71"/>
      <c r="AD64" s="71"/>
      <c r="AE64" s="71"/>
      <c r="AF64" s="71"/>
      <c r="AG64" s="71"/>
      <c r="AH64" s="71"/>
      <c r="AI64" s="71"/>
      <c r="AJ64" s="23"/>
    </row>
    <row r="65" spans="1:36" ht="30" customHeight="1" x14ac:dyDescent="0.25">
      <c r="A65" s="482"/>
      <c r="B65" s="188" t="s">
        <v>157</v>
      </c>
      <c r="C65" s="372"/>
      <c r="D65" s="192"/>
      <c r="E65" s="192"/>
      <c r="F65" s="291"/>
      <c r="G65" s="291"/>
      <c r="H65" s="192"/>
      <c r="I65" s="350"/>
      <c r="J65" s="356"/>
      <c r="K65" s="251"/>
      <c r="L65" s="193"/>
      <c r="M65" s="193"/>
      <c r="N65" s="68"/>
      <c r="O65" s="68"/>
      <c r="P65" s="68"/>
      <c r="Q65" s="68"/>
      <c r="R65" s="68"/>
      <c r="S65" s="234"/>
      <c r="T65" s="71"/>
      <c r="U65" s="71"/>
      <c r="V65" s="71"/>
      <c r="W65" s="71"/>
      <c r="X65" s="71"/>
      <c r="Y65" s="71"/>
      <c r="Z65" s="71"/>
      <c r="AA65" s="71"/>
      <c r="AB65" s="71"/>
      <c r="AC65" s="71"/>
      <c r="AD65" s="71"/>
      <c r="AE65" s="71"/>
      <c r="AF65" s="71"/>
      <c r="AG65" s="71"/>
      <c r="AH65" s="71"/>
      <c r="AI65" s="71"/>
      <c r="AJ65" s="23"/>
    </row>
    <row r="66" spans="1:36" x14ac:dyDescent="0.25">
      <c r="B66" s="72"/>
      <c r="AJ66" s="23"/>
    </row>
    <row r="67" spans="1:36" ht="15.75" thickBot="1" x14ac:dyDescent="0.3">
      <c r="L67" s="81"/>
      <c r="AJ67" s="23"/>
    </row>
    <row r="68" spans="1:36" ht="26.25" customHeight="1" thickBot="1" x14ac:dyDescent="0.3">
      <c r="A68" s="77" t="s">
        <v>217</v>
      </c>
      <c r="B68" s="78"/>
      <c r="C68" s="78"/>
      <c r="D68" s="78"/>
      <c r="E68" s="78"/>
      <c r="F68" s="78"/>
      <c r="G68" s="78"/>
      <c r="H68" s="78"/>
      <c r="I68" s="78"/>
      <c r="J68" s="375"/>
      <c r="K68" s="78"/>
      <c r="L68" s="80"/>
      <c r="M68" s="79"/>
      <c r="AJ68" s="23"/>
    </row>
    <row r="69" spans="1:36" ht="26.25" customHeight="1" thickBot="1" x14ac:dyDescent="0.3">
      <c r="A69" s="54"/>
      <c r="B69" s="55"/>
      <c r="C69" s="55"/>
      <c r="D69" s="56"/>
      <c r="E69" s="56"/>
      <c r="F69" s="56"/>
      <c r="G69" s="56"/>
      <c r="H69" s="56"/>
      <c r="I69" s="56"/>
      <c r="J69" s="376"/>
      <c r="K69" s="56"/>
      <c r="L69" s="56"/>
      <c r="M69" s="56"/>
      <c r="N69" s="56"/>
      <c r="AJ69" s="23"/>
    </row>
    <row r="70" spans="1:36" ht="43.5" customHeight="1" thickBot="1" x14ac:dyDescent="0.3">
      <c r="A70" s="60" t="s">
        <v>218</v>
      </c>
      <c r="B70" s="61"/>
      <c r="C70" s="62">
        <f>COUNTA(C74:C82,C86:C94,C98:C106,C110:C118)</f>
        <v>0</v>
      </c>
      <c r="AJ70" s="23"/>
    </row>
    <row r="71" spans="1:36" x14ac:dyDescent="0.25">
      <c r="AJ71" s="23"/>
    </row>
    <row r="72" spans="1:36" ht="15.75" x14ac:dyDescent="0.25">
      <c r="A72" s="394" t="s">
        <v>219</v>
      </c>
      <c r="B72" s="392" t="s">
        <v>11</v>
      </c>
      <c r="C72" s="392" t="s">
        <v>12</v>
      </c>
      <c r="D72" s="392" t="s">
        <v>13</v>
      </c>
      <c r="E72" s="391" t="s">
        <v>14</v>
      </c>
      <c r="F72" s="392" t="s">
        <v>15</v>
      </c>
      <c r="G72" s="392"/>
      <c r="H72" s="392" t="s">
        <v>16</v>
      </c>
      <c r="I72" s="392" t="s">
        <v>17</v>
      </c>
      <c r="J72" s="393" t="s">
        <v>18</v>
      </c>
      <c r="K72" s="393" t="s">
        <v>19</v>
      </c>
      <c r="L72" s="393"/>
      <c r="M72" s="393" t="s">
        <v>20</v>
      </c>
      <c r="N72" s="53"/>
      <c r="AJ72" s="23"/>
    </row>
    <row r="73" spans="1:36" ht="15.75" x14ac:dyDescent="0.25">
      <c r="A73" s="395"/>
      <c r="B73" s="392"/>
      <c r="C73" s="392"/>
      <c r="D73" s="392"/>
      <c r="E73" s="391"/>
      <c r="F73" s="57" t="s">
        <v>43</v>
      </c>
      <c r="G73" s="57" t="s">
        <v>44</v>
      </c>
      <c r="H73" s="392"/>
      <c r="I73" s="392"/>
      <c r="J73" s="393"/>
      <c r="K73" s="107" t="s">
        <v>45</v>
      </c>
      <c r="L73" s="107" t="s">
        <v>46</v>
      </c>
      <c r="M73" s="393"/>
      <c r="N73" s="47"/>
      <c r="AJ73" s="23"/>
    </row>
    <row r="74" spans="1:36" ht="15.75" x14ac:dyDescent="0.25">
      <c r="A74" s="187"/>
      <c r="B74" s="52"/>
      <c r="C74" s="387"/>
      <c r="D74" s="52"/>
      <c r="E74" s="383"/>
      <c r="F74" s="291"/>
      <c r="G74" s="291"/>
      <c r="H74" s="382"/>
      <c r="I74" s="350"/>
      <c r="J74" s="183"/>
      <c r="K74" s="210"/>
      <c r="L74" s="68"/>
      <c r="M74" s="186"/>
      <c r="N74" s="47"/>
      <c r="AJ74" s="23"/>
    </row>
    <row r="75" spans="1:36" x14ac:dyDescent="0.25">
      <c r="A75" s="52"/>
      <c r="B75" s="52"/>
      <c r="C75" s="71"/>
      <c r="D75" s="71"/>
      <c r="E75" s="71"/>
      <c r="F75" s="71"/>
      <c r="G75" s="71"/>
      <c r="H75" s="71"/>
      <c r="I75" s="71"/>
      <c r="J75" s="52"/>
      <c r="K75" s="71"/>
      <c r="L75" s="71"/>
      <c r="M75" s="71"/>
      <c r="N75" s="47"/>
      <c r="AJ75" s="23"/>
    </row>
    <row r="76" spans="1:36" x14ac:dyDescent="0.25">
      <c r="A76" s="52"/>
      <c r="B76" s="52"/>
      <c r="C76" s="71"/>
      <c r="D76" s="71"/>
      <c r="E76" s="71"/>
      <c r="F76" s="71"/>
      <c r="G76" s="71"/>
      <c r="H76" s="71"/>
      <c r="I76" s="71"/>
      <c r="J76" s="52"/>
      <c r="K76" s="71"/>
      <c r="L76" s="71"/>
      <c r="M76" s="71"/>
      <c r="N76" s="47"/>
      <c r="AJ76" s="23"/>
    </row>
    <row r="77" spans="1:36" x14ac:dyDescent="0.25">
      <c r="A77" s="52"/>
      <c r="B77" s="52"/>
      <c r="C77" s="71"/>
      <c r="D77" s="71"/>
      <c r="E77" s="71"/>
      <c r="F77" s="71"/>
      <c r="G77" s="71"/>
      <c r="H77" s="71"/>
      <c r="I77" s="71"/>
      <c r="J77" s="52"/>
      <c r="K77" s="71"/>
      <c r="L77" s="71"/>
      <c r="M77" s="71"/>
      <c r="N77" s="47"/>
      <c r="AJ77" s="23"/>
    </row>
    <row r="78" spans="1:36" x14ac:dyDescent="0.25">
      <c r="A78" s="52"/>
      <c r="B78" s="52"/>
      <c r="C78" s="71"/>
      <c r="D78" s="71"/>
      <c r="E78" s="71"/>
      <c r="F78" s="71"/>
      <c r="G78" s="71"/>
      <c r="H78" s="71"/>
      <c r="I78" s="71"/>
      <c r="J78" s="52"/>
      <c r="K78" s="71"/>
      <c r="L78" s="71"/>
      <c r="M78" s="71"/>
      <c r="N78" s="47"/>
      <c r="AJ78" s="23"/>
    </row>
    <row r="79" spans="1:36" x14ac:dyDescent="0.25">
      <c r="A79" s="52"/>
      <c r="B79" s="52"/>
      <c r="C79" s="71"/>
      <c r="D79" s="71"/>
      <c r="E79" s="71"/>
      <c r="F79" s="71"/>
      <c r="G79" s="71"/>
      <c r="H79" s="71"/>
      <c r="I79" s="71"/>
      <c r="J79" s="52"/>
      <c r="K79" s="71"/>
      <c r="L79" s="71"/>
      <c r="M79" s="71"/>
      <c r="N79" s="47"/>
      <c r="AJ79" s="23"/>
    </row>
    <row r="80" spans="1:36" x14ac:dyDescent="0.25">
      <c r="A80" s="52"/>
      <c r="B80" s="52"/>
      <c r="C80" s="71"/>
      <c r="D80" s="71"/>
      <c r="E80" s="71"/>
      <c r="F80" s="71"/>
      <c r="G80" s="71"/>
      <c r="H80" s="71"/>
      <c r="I80" s="71"/>
      <c r="J80" s="52"/>
      <c r="K80" s="71"/>
      <c r="L80" s="71"/>
      <c r="M80" s="71"/>
      <c r="N80" s="47"/>
      <c r="AJ80" s="23"/>
    </row>
    <row r="81" spans="1:36" x14ac:dyDescent="0.25">
      <c r="A81" s="52"/>
      <c r="B81" s="52"/>
      <c r="C81" s="71"/>
      <c r="D81" s="71"/>
      <c r="E81" s="71"/>
      <c r="F81" s="71"/>
      <c r="G81" s="71"/>
      <c r="H81" s="71"/>
      <c r="I81" s="71"/>
      <c r="J81" s="52"/>
      <c r="K81" s="71"/>
      <c r="L81" s="71"/>
      <c r="M81" s="71"/>
      <c r="N81" s="47"/>
      <c r="AJ81" s="23"/>
    </row>
    <row r="82" spans="1:36" x14ac:dyDescent="0.25">
      <c r="A82" s="52"/>
      <c r="B82" s="52"/>
      <c r="C82" s="71"/>
      <c r="D82" s="71"/>
      <c r="E82" s="71"/>
      <c r="F82" s="71"/>
      <c r="G82" s="71"/>
      <c r="H82" s="71"/>
      <c r="I82" s="71"/>
      <c r="J82" s="52"/>
      <c r="K82" s="71"/>
      <c r="L82" s="71"/>
      <c r="M82" s="71"/>
      <c r="N82" s="47"/>
      <c r="AJ82" s="23"/>
    </row>
    <row r="83" spans="1:36" s="47" customFormat="1" x14ac:dyDescent="0.25">
      <c r="J83" s="374"/>
      <c r="N83" s="73"/>
      <c r="O83" s="73"/>
      <c r="P83" s="73"/>
      <c r="Q83" s="73"/>
      <c r="R83" s="73"/>
      <c r="S83" s="73"/>
      <c r="AJ83" s="106"/>
    </row>
    <row r="84" spans="1:36" ht="15.75" x14ac:dyDescent="0.25">
      <c r="A84" s="394" t="s">
        <v>219</v>
      </c>
      <c r="B84" s="392" t="s">
        <v>11</v>
      </c>
      <c r="C84" s="392" t="s">
        <v>12</v>
      </c>
      <c r="D84" s="392" t="s">
        <v>13</v>
      </c>
      <c r="E84" s="391" t="s">
        <v>14</v>
      </c>
      <c r="F84" s="392" t="s">
        <v>15</v>
      </c>
      <c r="G84" s="392"/>
      <c r="H84" s="392" t="s">
        <v>16</v>
      </c>
      <c r="I84" s="392" t="s">
        <v>17</v>
      </c>
      <c r="J84" s="392" t="s">
        <v>18</v>
      </c>
      <c r="K84" s="393" t="s">
        <v>19</v>
      </c>
      <c r="L84" s="393"/>
      <c r="M84" s="392" t="s">
        <v>20</v>
      </c>
      <c r="N84" s="53"/>
      <c r="AJ84" s="23"/>
    </row>
    <row r="85" spans="1:36" ht="15" customHeight="1" x14ac:dyDescent="0.25">
      <c r="A85" s="395"/>
      <c r="B85" s="392"/>
      <c r="C85" s="392"/>
      <c r="D85" s="392"/>
      <c r="E85" s="391"/>
      <c r="F85" s="57" t="s">
        <v>43</v>
      </c>
      <c r="G85" s="57" t="s">
        <v>44</v>
      </c>
      <c r="H85" s="392"/>
      <c r="I85" s="392"/>
      <c r="J85" s="392"/>
      <c r="K85" s="107" t="s">
        <v>45</v>
      </c>
      <c r="L85" s="107" t="s">
        <v>46</v>
      </c>
      <c r="M85" s="392"/>
      <c r="N85" s="47"/>
      <c r="AJ85" s="23"/>
    </row>
    <row r="86" spans="1:36" x14ac:dyDescent="0.25">
      <c r="A86" s="52"/>
      <c r="B86" s="52"/>
      <c r="C86" s="71"/>
      <c r="D86" s="71"/>
      <c r="E86" s="71"/>
      <c r="F86" s="71"/>
      <c r="G86" s="71"/>
      <c r="H86" s="71"/>
      <c r="I86" s="71"/>
      <c r="J86" s="183"/>
      <c r="K86" s="68"/>
      <c r="L86" s="68"/>
      <c r="M86" s="68"/>
      <c r="N86" s="47"/>
      <c r="AJ86" s="23"/>
    </row>
    <row r="87" spans="1:36" x14ac:dyDescent="0.25">
      <c r="A87" s="52"/>
      <c r="B87" s="52"/>
      <c r="C87" s="71"/>
      <c r="D87" s="71"/>
      <c r="E87" s="71"/>
      <c r="F87" s="71"/>
      <c r="G87" s="71"/>
      <c r="H87" s="71"/>
      <c r="I87" s="71"/>
      <c r="J87" s="52"/>
      <c r="K87" s="71"/>
      <c r="L87" s="71"/>
      <c r="M87" s="71"/>
      <c r="N87" s="47"/>
      <c r="AJ87" s="23"/>
    </row>
    <row r="88" spans="1:36" x14ac:dyDescent="0.25">
      <c r="A88" s="52"/>
      <c r="B88" s="52"/>
      <c r="C88" s="71"/>
      <c r="D88" s="71"/>
      <c r="E88" s="71"/>
      <c r="F88" s="71"/>
      <c r="G88" s="71"/>
      <c r="H88" s="71"/>
      <c r="I88" s="71"/>
      <c r="J88" s="52"/>
      <c r="K88" s="71"/>
      <c r="L88" s="71"/>
      <c r="M88" s="71"/>
      <c r="N88" s="47"/>
      <c r="AJ88" s="23"/>
    </row>
    <row r="89" spans="1:36" x14ac:dyDescent="0.25">
      <c r="A89" s="52"/>
      <c r="B89" s="52"/>
      <c r="C89" s="71"/>
      <c r="D89" s="71"/>
      <c r="E89" s="71"/>
      <c r="F89" s="71"/>
      <c r="G89" s="71"/>
      <c r="H89" s="71"/>
      <c r="I89" s="71"/>
      <c r="J89" s="52"/>
      <c r="K89" s="71"/>
      <c r="L89" s="71"/>
      <c r="M89" s="71"/>
      <c r="N89" s="47"/>
      <c r="AJ89" s="23"/>
    </row>
    <row r="90" spans="1:36" x14ac:dyDescent="0.25">
      <c r="A90" s="52"/>
      <c r="B90" s="52"/>
      <c r="C90" s="71"/>
      <c r="D90" s="71"/>
      <c r="E90" s="71"/>
      <c r="F90" s="71"/>
      <c r="G90" s="71"/>
      <c r="H90" s="71"/>
      <c r="I90" s="71"/>
      <c r="J90" s="52"/>
      <c r="K90" s="71"/>
      <c r="L90" s="71"/>
      <c r="M90" s="71"/>
      <c r="N90" s="47"/>
      <c r="AJ90" s="23"/>
    </row>
    <row r="91" spans="1:36" x14ac:dyDescent="0.25">
      <c r="A91" s="52"/>
      <c r="B91" s="52"/>
      <c r="C91" s="71"/>
      <c r="D91" s="71"/>
      <c r="E91" s="71"/>
      <c r="F91" s="71"/>
      <c r="G91" s="71"/>
      <c r="H91" s="71"/>
      <c r="I91" s="71"/>
      <c r="J91" s="52"/>
      <c r="K91" s="71"/>
      <c r="L91" s="71"/>
      <c r="M91" s="71"/>
      <c r="N91" s="47"/>
      <c r="AJ91" s="23"/>
    </row>
    <row r="92" spans="1:36" x14ac:dyDescent="0.25">
      <c r="A92" s="52"/>
      <c r="B92" s="52"/>
      <c r="C92" s="71"/>
      <c r="D92" s="71"/>
      <c r="E92" s="71"/>
      <c r="F92" s="71"/>
      <c r="G92" s="71"/>
      <c r="H92" s="71"/>
      <c r="I92" s="71"/>
      <c r="J92" s="52"/>
      <c r="K92" s="71"/>
      <c r="L92" s="71"/>
      <c r="M92" s="71"/>
      <c r="N92" s="47"/>
      <c r="AJ92" s="23"/>
    </row>
    <row r="93" spans="1:36" x14ac:dyDescent="0.25">
      <c r="A93" s="52"/>
      <c r="B93" s="52"/>
      <c r="C93" s="71"/>
      <c r="D93" s="71"/>
      <c r="E93" s="71"/>
      <c r="F93" s="71"/>
      <c r="G93" s="71"/>
      <c r="H93" s="71"/>
      <c r="I93" s="71"/>
      <c r="J93" s="52"/>
      <c r="K93" s="71"/>
      <c r="L93" s="71"/>
      <c r="M93" s="71"/>
      <c r="N93" s="47"/>
      <c r="AJ93" s="23"/>
    </row>
    <row r="94" spans="1:36" x14ac:dyDescent="0.25">
      <c r="A94" s="52"/>
      <c r="B94" s="52"/>
      <c r="C94" s="71"/>
      <c r="D94" s="71"/>
      <c r="E94" s="71"/>
      <c r="F94" s="71"/>
      <c r="G94" s="71"/>
      <c r="H94" s="71"/>
      <c r="I94" s="71"/>
      <c r="J94" s="52"/>
      <c r="K94" s="71"/>
      <c r="L94" s="71"/>
      <c r="M94" s="71"/>
      <c r="N94" s="47"/>
      <c r="AJ94" s="23"/>
    </row>
    <row r="95" spans="1:36" x14ac:dyDescent="0.25">
      <c r="A95" s="47"/>
      <c r="B95" s="47"/>
      <c r="C95" s="47"/>
      <c r="D95" s="47"/>
      <c r="E95" s="47"/>
      <c r="F95" s="47"/>
      <c r="G95" s="47"/>
      <c r="H95" s="47"/>
      <c r="I95" s="47"/>
      <c r="J95" s="374"/>
      <c r="K95" s="47"/>
      <c r="L95" s="47"/>
      <c r="M95" s="47"/>
      <c r="N95" s="73"/>
      <c r="AJ95" s="23"/>
    </row>
    <row r="96" spans="1:36" ht="15.75" x14ac:dyDescent="0.25">
      <c r="A96" s="394" t="s">
        <v>219</v>
      </c>
      <c r="B96" s="392" t="s">
        <v>11</v>
      </c>
      <c r="C96" s="392" t="s">
        <v>12</v>
      </c>
      <c r="D96" s="392" t="s">
        <v>13</v>
      </c>
      <c r="E96" s="391" t="s">
        <v>14</v>
      </c>
      <c r="F96" s="392" t="s">
        <v>15</v>
      </c>
      <c r="G96" s="392"/>
      <c r="H96" s="392" t="s">
        <v>16</v>
      </c>
      <c r="I96" s="392" t="s">
        <v>17</v>
      </c>
      <c r="J96" s="392" t="s">
        <v>18</v>
      </c>
      <c r="K96" s="393" t="s">
        <v>19</v>
      </c>
      <c r="L96" s="393"/>
      <c r="M96" s="392" t="s">
        <v>20</v>
      </c>
      <c r="N96" s="53"/>
      <c r="AJ96" s="23"/>
    </row>
    <row r="97" spans="1:36" ht="15" customHeight="1" x14ac:dyDescent="0.25">
      <c r="A97" s="395"/>
      <c r="B97" s="392"/>
      <c r="C97" s="392"/>
      <c r="D97" s="392"/>
      <c r="E97" s="391"/>
      <c r="F97" s="57" t="s">
        <v>43</v>
      </c>
      <c r="G97" s="57" t="s">
        <v>44</v>
      </c>
      <c r="H97" s="392"/>
      <c r="I97" s="392"/>
      <c r="J97" s="392"/>
      <c r="K97" s="107" t="s">
        <v>45</v>
      </c>
      <c r="L97" s="107" t="s">
        <v>46</v>
      </c>
      <c r="M97" s="392"/>
      <c r="N97" s="47"/>
      <c r="AJ97" s="23"/>
    </row>
    <row r="98" spans="1:36" x14ac:dyDescent="0.25">
      <c r="A98" s="52"/>
      <c r="B98" s="52"/>
      <c r="C98" s="71"/>
      <c r="D98" s="71"/>
      <c r="E98" s="71"/>
      <c r="F98" s="71"/>
      <c r="G98" s="71"/>
      <c r="H98" s="71"/>
      <c r="I98" s="71"/>
      <c r="J98" s="183"/>
      <c r="K98" s="68"/>
      <c r="L98" s="68"/>
      <c r="M98" s="68"/>
      <c r="N98" s="47"/>
      <c r="AJ98" s="23"/>
    </row>
    <row r="99" spans="1:36" x14ac:dyDescent="0.25">
      <c r="A99" s="52"/>
      <c r="B99" s="52"/>
      <c r="C99" s="71"/>
      <c r="D99" s="71"/>
      <c r="E99" s="71"/>
      <c r="F99" s="71"/>
      <c r="G99" s="71"/>
      <c r="H99" s="71"/>
      <c r="I99" s="71"/>
      <c r="J99" s="52"/>
      <c r="K99" s="71"/>
      <c r="L99" s="71"/>
      <c r="M99" s="71"/>
      <c r="N99" s="47"/>
      <c r="AJ99" s="23"/>
    </row>
    <row r="100" spans="1:36" x14ac:dyDescent="0.25">
      <c r="A100" s="52"/>
      <c r="B100" s="52"/>
      <c r="C100" s="71"/>
      <c r="D100" s="71"/>
      <c r="E100" s="71"/>
      <c r="F100" s="71"/>
      <c r="G100" s="71"/>
      <c r="H100" s="71"/>
      <c r="I100" s="71"/>
      <c r="J100" s="52"/>
      <c r="K100" s="71"/>
      <c r="L100" s="71"/>
      <c r="M100" s="71"/>
      <c r="N100" s="47"/>
      <c r="AJ100" s="23"/>
    </row>
    <row r="101" spans="1:36" x14ac:dyDescent="0.25">
      <c r="A101" s="52"/>
      <c r="B101" s="52"/>
      <c r="C101" s="71"/>
      <c r="D101" s="71"/>
      <c r="E101" s="71"/>
      <c r="F101" s="71"/>
      <c r="G101" s="71"/>
      <c r="H101" s="71"/>
      <c r="I101" s="71"/>
      <c r="J101" s="52"/>
      <c r="K101" s="71"/>
      <c r="L101" s="71"/>
      <c r="M101" s="71"/>
      <c r="N101" s="47"/>
      <c r="AJ101" s="23"/>
    </row>
    <row r="102" spans="1:36" x14ac:dyDescent="0.25">
      <c r="A102" s="52"/>
      <c r="B102" s="52"/>
      <c r="C102" s="71"/>
      <c r="D102" s="71"/>
      <c r="E102" s="71"/>
      <c r="F102" s="71"/>
      <c r="G102" s="71"/>
      <c r="H102" s="71"/>
      <c r="I102" s="71"/>
      <c r="J102" s="52"/>
      <c r="K102" s="71"/>
      <c r="L102" s="71"/>
      <c r="M102" s="71"/>
      <c r="N102" s="47"/>
      <c r="AJ102" s="23"/>
    </row>
    <row r="103" spans="1:36" x14ac:dyDescent="0.25">
      <c r="A103" s="52"/>
      <c r="B103" s="52"/>
      <c r="C103" s="71"/>
      <c r="D103" s="71"/>
      <c r="E103" s="71"/>
      <c r="F103" s="71"/>
      <c r="G103" s="71"/>
      <c r="H103" s="71"/>
      <c r="I103" s="71"/>
      <c r="J103" s="52"/>
      <c r="K103" s="71"/>
      <c r="L103" s="71"/>
      <c r="M103" s="71"/>
      <c r="N103" s="47"/>
      <c r="AJ103" s="23"/>
    </row>
    <row r="104" spans="1:36" x14ac:dyDescent="0.25">
      <c r="A104" s="52"/>
      <c r="B104" s="52"/>
      <c r="C104" s="71"/>
      <c r="D104" s="71"/>
      <c r="E104" s="71"/>
      <c r="F104" s="71"/>
      <c r="G104" s="71"/>
      <c r="H104" s="71"/>
      <c r="I104" s="71"/>
      <c r="J104" s="52"/>
      <c r="K104" s="71"/>
      <c r="L104" s="71"/>
      <c r="M104" s="71"/>
      <c r="N104" s="47"/>
      <c r="AJ104" s="23"/>
    </row>
    <row r="105" spans="1:36" x14ac:dyDescent="0.25">
      <c r="A105" s="52"/>
      <c r="B105" s="52"/>
      <c r="C105" s="71"/>
      <c r="D105" s="71"/>
      <c r="E105" s="71"/>
      <c r="F105" s="71"/>
      <c r="G105" s="71"/>
      <c r="H105" s="71"/>
      <c r="I105" s="71"/>
      <c r="J105" s="52"/>
      <c r="K105" s="71"/>
      <c r="L105" s="71"/>
      <c r="M105" s="71"/>
      <c r="N105" s="47"/>
      <c r="AJ105" s="23"/>
    </row>
    <row r="106" spans="1:36" x14ac:dyDescent="0.25">
      <c r="A106" s="52"/>
      <c r="B106" s="52"/>
      <c r="C106" s="71"/>
      <c r="D106" s="71"/>
      <c r="E106" s="71"/>
      <c r="F106" s="71"/>
      <c r="G106" s="71"/>
      <c r="H106" s="71"/>
      <c r="I106" s="71"/>
      <c r="J106" s="52"/>
      <c r="K106" s="71"/>
      <c r="L106" s="71"/>
      <c r="M106" s="71"/>
      <c r="N106" s="47"/>
      <c r="AJ106" s="23"/>
    </row>
    <row r="107" spans="1:36" s="47" customFormat="1" x14ac:dyDescent="0.25">
      <c r="J107" s="374"/>
      <c r="N107" s="73"/>
      <c r="O107" s="73"/>
      <c r="P107" s="73"/>
      <c r="Q107" s="73"/>
      <c r="R107" s="73"/>
      <c r="S107" s="73"/>
      <c r="AJ107" s="106"/>
    </row>
    <row r="108" spans="1:36" ht="15.75" x14ac:dyDescent="0.25">
      <c r="A108" s="479" t="s">
        <v>220</v>
      </c>
      <c r="B108" s="392" t="s">
        <v>11</v>
      </c>
      <c r="C108" s="392" t="s">
        <v>12</v>
      </c>
      <c r="D108" s="392" t="s">
        <v>13</v>
      </c>
      <c r="E108" s="391" t="s">
        <v>14</v>
      </c>
      <c r="F108" s="392" t="s">
        <v>15</v>
      </c>
      <c r="G108" s="392"/>
      <c r="H108" s="392" t="s">
        <v>16</v>
      </c>
      <c r="I108" s="392" t="s">
        <v>17</v>
      </c>
      <c r="J108" s="392" t="s">
        <v>18</v>
      </c>
      <c r="K108" s="393" t="s">
        <v>19</v>
      </c>
      <c r="L108" s="393"/>
      <c r="M108" s="392" t="s">
        <v>20</v>
      </c>
      <c r="N108" s="53"/>
      <c r="AJ108" s="23"/>
    </row>
    <row r="109" spans="1:36" ht="15.75" x14ac:dyDescent="0.25">
      <c r="A109" s="479"/>
      <c r="B109" s="392"/>
      <c r="C109" s="392"/>
      <c r="D109" s="392"/>
      <c r="E109" s="391"/>
      <c r="F109" s="57" t="s">
        <v>43</v>
      </c>
      <c r="G109" s="57" t="s">
        <v>44</v>
      </c>
      <c r="H109" s="392"/>
      <c r="I109" s="392"/>
      <c r="J109" s="392"/>
      <c r="K109" s="107" t="s">
        <v>45</v>
      </c>
      <c r="L109" s="107" t="s">
        <v>46</v>
      </c>
      <c r="M109" s="392"/>
      <c r="N109" s="47"/>
      <c r="AJ109" s="23"/>
    </row>
    <row r="110" spans="1:36" x14ac:dyDescent="0.25">
      <c r="A110" s="52"/>
      <c r="B110" s="52"/>
      <c r="C110" s="71"/>
      <c r="D110" s="71"/>
      <c r="E110" s="71"/>
      <c r="F110" s="71"/>
      <c r="G110" s="71"/>
      <c r="H110" s="71"/>
      <c r="I110" s="71"/>
      <c r="J110" s="183"/>
      <c r="K110" s="68"/>
      <c r="L110" s="68"/>
      <c r="M110" s="68"/>
      <c r="N110" s="47"/>
      <c r="AJ110" s="23"/>
    </row>
    <row r="111" spans="1:36" x14ac:dyDescent="0.25">
      <c r="A111" s="52"/>
      <c r="B111" s="52"/>
      <c r="C111" s="71"/>
      <c r="D111" s="71"/>
      <c r="E111" s="71"/>
      <c r="F111" s="71"/>
      <c r="G111" s="71"/>
      <c r="H111" s="71"/>
      <c r="I111" s="71"/>
      <c r="J111" s="52"/>
      <c r="K111" s="71"/>
      <c r="L111" s="71"/>
      <c r="M111" s="71"/>
      <c r="N111" s="47"/>
      <c r="AJ111" s="23"/>
    </row>
    <row r="112" spans="1:36" x14ac:dyDescent="0.25">
      <c r="A112" s="52"/>
      <c r="B112" s="52"/>
      <c r="C112" s="71"/>
      <c r="D112" s="71"/>
      <c r="E112" s="71"/>
      <c r="F112" s="71"/>
      <c r="G112" s="71"/>
      <c r="H112" s="71"/>
      <c r="I112" s="71"/>
      <c r="J112" s="52"/>
      <c r="K112" s="71"/>
      <c r="L112" s="71"/>
      <c r="M112" s="71"/>
      <c r="N112" s="47"/>
      <c r="AJ112" s="23"/>
    </row>
    <row r="113" spans="1:36" x14ac:dyDescent="0.25">
      <c r="A113" s="52"/>
      <c r="B113" s="52"/>
      <c r="C113" s="71"/>
      <c r="D113" s="71"/>
      <c r="E113" s="71"/>
      <c r="F113" s="71"/>
      <c r="G113" s="71"/>
      <c r="H113" s="71"/>
      <c r="I113" s="71"/>
      <c r="J113" s="52"/>
      <c r="K113" s="71"/>
      <c r="L113" s="71"/>
      <c r="M113" s="71"/>
      <c r="N113" s="47"/>
      <c r="AJ113" s="23"/>
    </row>
    <row r="114" spans="1:36" x14ac:dyDescent="0.25">
      <c r="A114" s="52"/>
      <c r="B114" s="52"/>
      <c r="C114" s="71"/>
      <c r="D114" s="71"/>
      <c r="E114" s="71"/>
      <c r="F114" s="71"/>
      <c r="G114" s="71"/>
      <c r="H114" s="71"/>
      <c r="I114" s="71"/>
      <c r="J114" s="52"/>
      <c r="K114" s="71"/>
      <c r="L114" s="71"/>
      <c r="M114" s="71"/>
      <c r="N114" s="47"/>
      <c r="AJ114" s="23"/>
    </row>
    <row r="115" spans="1:36" x14ac:dyDescent="0.25">
      <c r="A115" s="52"/>
      <c r="B115" s="52"/>
      <c r="C115" s="71"/>
      <c r="D115" s="71"/>
      <c r="E115" s="71"/>
      <c r="F115" s="71"/>
      <c r="G115" s="71"/>
      <c r="H115" s="71"/>
      <c r="I115" s="71"/>
      <c r="J115" s="52"/>
      <c r="K115" s="71"/>
      <c r="L115" s="71"/>
      <c r="M115" s="71"/>
      <c r="N115" s="47"/>
      <c r="AJ115" s="23"/>
    </row>
    <row r="116" spans="1:36" x14ac:dyDescent="0.25">
      <c r="A116" s="52"/>
      <c r="B116" s="52"/>
      <c r="C116" s="71"/>
      <c r="D116" s="71"/>
      <c r="E116" s="71"/>
      <c r="F116" s="71"/>
      <c r="G116" s="71"/>
      <c r="H116" s="71"/>
      <c r="I116" s="71"/>
      <c r="J116" s="52"/>
      <c r="K116" s="71"/>
      <c r="L116" s="71"/>
      <c r="M116" s="71"/>
      <c r="N116" s="47"/>
      <c r="AJ116" s="23"/>
    </row>
    <row r="117" spans="1:36" x14ac:dyDescent="0.25">
      <c r="A117" s="52"/>
      <c r="B117" s="52"/>
      <c r="C117" s="71"/>
      <c r="D117" s="71"/>
      <c r="E117" s="71"/>
      <c r="F117" s="71"/>
      <c r="G117" s="71"/>
      <c r="H117" s="71"/>
      <c r="I117" s="71"/>
      <c r="J117" s="52"/>
      <c r="K117" s="71"/>
      <c r="L117" s="71"/>
      <c r="M117" s="71"/>
      <c r="N117" s="47"/>
      <c r="AJ117" s="23"/>
    </row>
    <row r="118" spans="1:36" x14ac:dyDescent="0.25">
      <c r="A118" s="52"/>
      <c r="B118" s="52"/>
      <c r="C118" s="71"/>
      <c r="D118" s="71"/>
      <c r="E118" s="71"/>
      <c r="F118" s="71"/>
      <c r="G118" s="71"/>
      <c r="H118" s="71"/>
      <c r="I118" s="71"/>
      <c r="J118" s="52"/>
      <c r="K118" s="71"/>
      <c r="L118" s="71"/>
      <c r="M118" s="71"/>
      <c r="N118" s="47"/>
      <c r="AJ118" s="23"/>
    </row>
    <row r="119" spans="1:36" x14ac:dyDescent="0.25">
      <c r="A119" s="23"/>
      <c r="B119" s="23"/>
      <c r="C119" s="23"/>
      <c r="D119" s="23"/>
      <c r="E119" s="23"/>
      <c r="F119" s="23"/>
      <c r="G119" s="23"/>
      <c r="H119" s="23"/>
      <c r="I119" s="23"/>
      <c r="J119" s="377"/>
      <c r="K119" s="23"/>
      <c r="L119" s="23"/>
      <c r="M119" s="23"/>
      <c r="N119" s="105"/>
      <c r="O119" s="63"/>
      <c r="P119" s="63"/>
      <c r="Q119" s="63"/>
      <c r="R119" s="63"/>
      <c r="S119" s="63"/>
      <c r="T119" s="63"/>
      <c r="U119" s="63"/>
      <c r="V119" s="63"/>
      <c r="W119" s="63"/>
      <c r="X119" s="63"/>
      <c r="Y119" s="63"/>
      <c r="Z119" s="63"/>
      <c r="AA119" s="63"/>
      <c r="AB119" s="63"/>
      <c r="AC119" s="63"/>
      <c r="AD119" s="63"/>
      <c r="AE119" s="63"/>
      <c r="AF119" s="63"/>
      <c r="AG119" s="63"/>
      <c r="AH119" s="63"/>
      <c r="AI119" s="63"/>
      <c r="AJ119" s="23"/>
    </row>
    <row r="120" spans="1:36" x14ac:dyDescent="0.25">
      <c r="A120" s="23"/>
      <c r="B120" s="23"/>
      <c r="C120" s="23"/>
      <c r="D120" s="23"/>
      <c r="E120" s="23"/>
      <c r="F120" s="23"/>
      <c r="G120" s="23"/>
      <c r="H120" s="23"/>
      <c r="I120" s="23"/>
      <c r="J120" s="377"/>
      <c r="K120" s="23"/>
      <c r="L120" s="23"/>
      <c r="M120" s="23"/>
      <c r="N120" s="105"/>
      <c r="O120" s="63"/>
      <c r="P120" s="63"/>
      <c r="Q120" s="63"/>
      <c r="R120" s="63"/>
      <c r="S120" s="63"/>
      <c r="T120" s="63"/>
      <c r="U120" s="63"/>
      <c r="V120" s="63"/>
      <c r="W120" s="63"/>
      <c r="X120" s="63"/>
      <c r="Y120" s="63"/>
      <c r="Z120" s="63"/>
      <c r="AA120" s="63"/>
      <c r="AB120" s="63"/>
      <c r="AC120" s="63"/>
      <c r="AD120" s="63"/>
      <c r="AE120" s="63"/>
      <c r="AF120" s="63"/>
      <c r="AG120" s="63"/>
      <c r="AH120" s="63"/>
      <c r="AI120" s="63"/>
      <c r="AJ120" s="23"/>
    </row>
    <row r="121" spans="1:36" x14ac:dyDescent="0.25">
      <c r="N121" s="73"/>
    </row>
    <row r="122" spans="1:36" x14ac:dyDescent="0.25">
      <c r="N122" s="73"/>
    </row>
    <row r="123" spans="1:36" x14ac:dyDescent="0.25">
      <c r="N123" s="73"/>
    </row>
    <row r="124" spans="1:36" x14ac:dyDescent="0.25">
      <c r="N124" s="73"/>
    </row>
    <row r="125" spans="1:36" x14ac:dyDescent="0.25">
      <c r="N125" s="73"/>
    </row>
    <row r="126" spans="1:36" x14ac:dyDescent="0.25">
      <c r="N126" s="73"/>
    </row>
    <row r="127" spans="1:36" x14ac:dyDescent="0.25">
      <c r="N127" s="73"/>
    </row>
    <row r="128" spans="1:36" x14ac:dyDescent="0.25">
      <c r="N128" s="73"/>
    </row>
    <row r="129" spans="14:14" x14ac:dyDescent="0.25">
      <c r="N129" s="73"/>
    </row>
    <row r="130" spans="14:14" x14ac:dyDescent="0.25">
      <c r="N130" s="73"/>
    </row>
    <row r="131" spans="14:14" x14ac:dyDescent="0.25">
      <c r="N131" s="73"/>
    </row>
    <row r="132" spans="14:14" x14ac:dyDescent="0.25">
      <c r="N132" s="73"/>
    </row>
    <row r="133" spans="14:14" x14ac:dyDescent="0.25">
      <c r="N133" s="73"/>
    </row>
    <row r="134" spans="14:14" x14ac:dyDescent="0.25">
      <c r="N134" s="73"/>
    </row>
    <row r="135" spans="14:14" x14ac:dyDescent="0.25">
      <c r="N135" s="73"/>
    </row>
    <row r="136" spans="14:14" x14ac:dyDescent="0.25">
      <c r="N136" s="73"/>
    </row>
    <row r="137" spans="14:14" x14ac:dyDescent="0.25">
      <c r="N137" s="73"/>
    </row>
    <row r="138" spans="14:14" x14ac:dyDescent="0.25">
      <c r="N138" s="73"/>
    </row>
    <row r="139" spans="14:14" x14ac:dyDescent="0.25">
      <c r="N139" s="73"/>
    </row>
    <row r="140" spans="14:14" x14ac:dyDescent="0.25">
      <c r="N140" s="73"/>
    </row>
    <row r="141" spans="14:14" x14ac:dyDescent="0.25">
      <c r="N141" s="73"/>
    </row>
    <row r="142" spans="14:14" x14ac:dyDescent="0.25">
      <c r="N142" s="73"/>
    </row>
    <row r="143" spans="14:14" x14ac:dyDescent="0.25">
      <c r="N143" s="73"/>
    </row>
    <row r="144" spans="14:14" x14ac:dyDescent="0.25">
      <c r="N144" s="73"/>
    </row>
    <row r="145" spans="14:14" x14ac:dyDescent="0.25">
      <c r="N145" s="73"/>
    </row>
    <row r="146" spans="14:14" x14ac:dyDescent="0.25">
      <c r="N146" s="73"/>
    </row>
    <row r="147" spans="14:14" x14ac:dyDescent="0.25">
      <c r="N147" s="73"/>
    </row>
    <row r="148" spans="14:14" x14ac:dyDescent="0.25">
      <c r="N148" s="73"/>
    </row>
    <row r="149" spans="14:14" x14ac:dyDescent="0.25">
      <c r="N149" s="73"/>
    </row>
    <row r="150" spans="14:14" x14ac:dyDescent="0.25">
      <c r="N150" s="73"/>
    </row>
    <row r="151" spans="14:14" x14ac:dyDescent="0.25">
      <c r="N151" s="73"/>
    </row>
    <row r="152" spans="14:14" x14ac:dyDescent="0.25">
      <c r="N152" s="73"/>
    </row>
    <row r="153" spans="14:14" x14ac:dyDescent="0.25">
      <c r="N153" s="73"/>
    </row>
    <row r="154" spans="14:14" x14ac:dyDescent="0.25">
      <c r="N154" s="73"/>
    </row>
    <row r="155" spans="14:14" x14ac:dyDescent="0.25">
      <c r="N155" s="73"/>
    </row>
    <row r="156" spans="14:14" x14ac:dyDescent="0.25">
      <c r="N156" s="73"/>
    </row>
    <row r="157" spans="14:14" x14ac:dyDescent="0.25">
      <c r="N157" s="73"/>
    </row>
    <row r="158" spans="14:14" x14ac:dyDescent="0.25">
      <c r="N158" s="73"/>
    </row>
    <row r="159" spans="14:14" x14ac:dyDescent="0.25">
      <c r="N159" s="73"/>
    </row>
    <row r="160" spans="14:14" x14ac:dyDescent="0.25">
      <c r="N160" s="73"/>
    </row>
    <row r="161" spans="14:14" x14ac:dyDescent="0.25">
      <c r="N161" s="73"/>
    </row>
    <row r="162" spans="14:14" x14ac:dyDescent="0.25">
      <c r="N162" s="73"/>
    </row>
    <row r="163" spans="14:14" x14ac:dyDescent="0.25">
      <c r="N163" s="73"/>
    </row>
    <row r="164" spans="14:14" x14ac:dyDescent="0.25">
      <c r="N164" s="73"/>
    </row>
    <row r="165" spans="14:14" x14ac:dyDescent="0.25">
      <c r="N165" s="73"/>
    </row>
    <row r="166" spans="14:14" x14ac:dyDescent="0.25">
      <c r="N166" s="73"/>
    </row>
    <row r="167" spans="14:14" x14ac:dyDescent="0.25">
      <c r="N167" s="73"/>
    </row>
    <row r="168" spans="14:14" x14ac:dyDescent="0.25">
      <c r="N168" s="73"/>
    </row>
    <row r="169" spans="14:14" x14ac:dyDescent="0.25">
      <c r="N169" s="73"/>
    </row>
    <row r="170" spans="14:14" x14ac:dyDescent="0.25">
      <c r="N170" s="73"/>
    </row>
    <row r="171" spans="14:14" x14ac:dyDescent="0.25">
      <c r="N171" s="73"/>
    </row>
    <row r="172" spans="14:14" x14ac:dyDescent="0.25">
      <c r="N172" s="73"/>
    </row>
    <row r="173" spans="14:14" x14ac:dyDescent="0.25">
      <c r="N173" s="73"/>
    </row>
    <row r="174" spans="14:14" x14ac:dyDescent="0.25">
      <c r="N174" s="73"/>
    </row>
    <row r="175" spans="14:14" x14ac:dyDescent="0.25">
      <c r="N175" s="73"/>
    </row>
    <row r="176" spans="14:14" x14ac:dyDescent="0.25">
      <c r="N176" s="73"/>
    </row>
    <row r="177" spans="14:14" x14ac:dyDescent="0.25">
      <c r="N177" s="73"/>
    </row>
    <row r="178" spans="14:14" x14ac:dyDescent="0.25">
      <c r="N178" s="73"/>
    </row>
    <row r="179" spans="14:14" x14ac:dyDescent="0.25">
      <c r="N179" s="73"/>
    </row>
    <row r="180" spans="14:14" x14ac:dyDescent="0.25">
      <c r="N180" s="73"/>
    </row>
    <row r="181" spans="14:14" x14ac:dyDescent="0.25">
      <c r="N181" s="73"/>
    </row>
    <row r="182" spans="14:14" x14ac:dyDescent="0.25">
      <c r="N182" s="73"/>
    </row>
    <row r="183" spans="14:14" x14ac:dyDescent="0.25">
      <c r="N183" s="73"/>
    </row>
    <row r="184" spans="14:14" x14ac:dyDescent="0.25">
      <c r="N184" s="73"/>
    </row>
    <row r="185" spans="14:14" x14ac:dyDescent="0.25">
      <c r="N185" s="73"/>
    </row>
    <row r="186" spans="14:14" x14ac:dyDescent="0.25">
      <c r="N186" s="73"/>
    </row>
    <row r="187" spans="14:14" x14ac:dyDescent="0.25">
      <c r="N187" s="73"/>
    </row>
    <row r="188" spans="14:14" x14ac:dyDescent="0.25">
      <c r="N188" s="73"/>
    </row>
    <row r="189" spans="14:14" x14ac:dyDescent="0.25">
      <c r="N189" s="73"/>
    </row>
    <row r="190" spans="14:14" x14ac:dyDescent="0.25">
      <c r="N190" s="73"/>
    </row>
    <row r="191" spans="14:14" x14ac:dyDescent="0.25">
      <c r="N191" s="73"/>
    </row>
    <row r="192" spans="14:14" x14ac:dyDescent="0.25">
      <c r="N192" s="73"/>
    </row>
    <row r="193" spans="14:14" x14ac:dyDescent="0.25">
      <c r="N193" s="73"/>
    </row>
    <row r="194" spans="14:14" x14ac:dyDescent="0.25">
      <c r="N194" s="73"/>
    </row>
    <row r="195" spans="14:14" x14ac:dyDescent="0.25">
      <c r="N195" s="73"/>
    </row>
    <row r="196" spans="14:14" x14ac:dyDescent="0.25">
      <c r="N196" s="73"/>
    </row>
    <row r="197" spans="14:14" x14ac:dyDescent="0.25">
      <c r="N197" s="73"/>
    </row>
    <row r="198" spans="14:14" x14ac:dyDescent="0.25">
      <c r="N198" s="73"/>
    </row>
    <row r="199" spans="14:14" x14ac:dyDescent="0.25">
      <c r="N199" s="73"/>
    </row>
    <row r="200" spans="14:14" x14ac:dyDescent="0.25">
      <c r="N200" s="73"/>
    </row>
    <row r="201" spans="14:14" x14ac:dyDescent="0.25">
      <c r="N201" s="73"/>
    </row>
    <row r="202" spans="14:14" x14ac:dyDescent="0.25">
      <c r="N202" s="73"/>
    </row>
    <row r="203" spans="14:14" x14ac:dyDescent="0.25">
      <c r="N203" s="73"/>
    </row>
    <row r="204" spans="14:14" x14ac:dyDescent="0.25">
      <c r="N204" s="73"/>
    </row>
    <row r="205" spans="14:14" x14ac:dyDescent="0.25">
      <c r="N205" s="73"/>
    </row>
    <row r="206" spans="14:14" x14ac:dyDescent="0.25">
      <c r="N206" s="73"/>
    </row>
    <row r="207" spans="14:14" x14ac:dyDescent="0.25">
      <c r="N207" s="73"/>
    </row>
    <row r="208" spans="14:14" x14ac:dyDescent="0.25">
      <c r="N208" s="73"/>
    </row>
    <row r="209" spans="14:14" x14ac:dyDescent="0.25">
      <c r="N209" s="73"/>
    </row>
    <row r="210" spans="14:14" x14ac:dyDescent="0.25">
      <c r="N210" s="73"/>
    </row>
    <row r="211" spans="14:14" x14ac:dyDescent="0.25">
      <c r="N211" s="73"/>
    </row>
    <row r="212" spans="14:14" x14ac:dyDescent="0.25">
      <c r="N212" s="73"/>
    </row>
    <row r="213" spans="14:14" x14ac:dyDescent="0.25">
      <c r="N213" s="73"/>
    </row>
    <row r="214" spans="14:14" x14ac:dyDescent="0.25">
      <c r="N214" s="73"/>
    </row>
    <row r="215" spans="14:14" x14ac:dyDescent="0.25">
      <c r="N215" s="73"/>
    </row>
    <row r="216" spans="14:14" x14ac:dyDescent="0.25">
      <c r="N216" s="73"/>
    </row>
    <row r="217" spans="14:14" x14ac:dyDescent="0.25">
      <c r="N217" s="73"/>
    </row>
    <row r="218" spans="14:14" x14ac:dyDescent="0.25">
      <c r="N218" s="73"/>
    </row>
    <row r="219" spans="14:14" x14ac:dyDescent="0.25">
      <c r="N219" s="73"/>
    </row>
    <row r="220" spans="14:14" x14ac:dyDescent="0.25">
      <c r="N220" s="73"/>
    </row>
    <row r="221" spans="14:14" x14ac:dyDescent="0.25">
      <c r="N221" s="73"/>
    </row>
    <row r="222" spans="14:14" x14ac:dyDescent="0.25">
      <c r="N222" s="73"/>
    </row>
    <row r="223" spans="14:14" x14ac:dyDescent="0.25">
      <c r="N223" s="73"/>
    </row>
    <row r="224" spans="14:14" x14ac:dyDescent="0.25">
      <c r="N224" s="73"/>
    </row>
    <row r="225" spans="14:14" x14ac:dyDescent="0.25">
      <c r="N225" s="73"/>
    </row>
    <row r="226" spans="14:14" x14ac:dyDescent="0.25">
      <c r="N226" s="73"/>
    </row>
    <row r="227" spans="14:14" x14ac:dyDescent="0.25">
      <c r="N227" s="73"/>
    </row>
    <row r="228" spans="14:14" x14ac:dyDescent="0.25">
      <c r="N228" s="73"/>
    </row>
    <row r="229" spans="14:14" x14ac:dyDescent="0.25">
      <c r="N229" s="73"/>
    </row>
    <row r="230" spans="14:14" x14ac:dyDescent="0.25">
      <c r="N230" s="73"/>
    </row>
    <row r="231" spans="14:14" x14ac:dyDescent="0.25">
      <c r="N231" s="73"/>
    </row>
    <row r="232" spans="14:14" x14ac:dyDescent="0.25">
      <c r="N232" s="73"/>
    </row>
    <row r="233" spans="14:14" x14ac:dyDescent="0.25">
      <c r="N233" s="73"/>
    </row>
    <row r="234" spans="14:14" x14ac:dyDescent="0.25">
      <c r="N234" s="73"/>
    </row>
    <row r="235" spans="14:14" x14ac:dyDescent="0.25">
      <c r="N235" s="73"/>
    </row>
    <row r="236" spans="14:14" x14ac:dyDescent="0.25">
      <c r="N236" s="73"/>
    </row>
    <row r="237" spans="14:14" x14ac:dyDescent="0.25">
      <c r="N237" s="73"/>
    </row>
  </sheetData>
  <protectedRanges>
    <protectedRange sqref="C11:E11" name="Intervalo1_2"/>
    <protectedRange sqref="F11:G11" name="Intervalo1_3"/>
    <protectedRange sqref="H11" name="Intervalo1_4"/>
    <protectedRange sqref="H17" name="Intervalo1_3_1"/>
    <protectedRange sqref="F23:G23" name="Intervalo1_5"/>
    <protectedRange sqref="M12:M17 M19 M21:M26" name="Intervalo1_6"/>
    <protectedRange sqref="M18" name="Intervalo1_2_1"/>
    <protectedRange sqref="M20" name="Intervalo1_11"/>
    <protectedRange sqref="H30" name="Intervalo1_6_1"/>
    <protectedRange sqref="H31" name="Intervalo1_1_3"/>
    <protectedRange sqref="H32" name="Intervalo1_2_3"/>
    <protectedRange sqref="H33" name="Intervalo1_3_3"/>
    <protectedRange sqref="H34" name="Intervalo1_4_2"/>
    <protectedRange sqref="H35:H37" name="Intervalo1_5_2"/>
    <protectedRange sqref="M28 M32:M38" name="Intervalo1_8"/>
    <protectedRange sqref="D31:E31" name="Intervalo1_9"/>
    <protectedRange sqref="H40" name="Intervalo1_7_1"/>
    <protectedRange sqref="H41" name="Intervalo1_1_4"/>
    <protectedRange sqref="H42:H44" name="Intervalo1_2_4"/>
    <protectedRange sqref="H45" name="Intervalo1_3_4"/>
    <protectedRange sqref="C38:F38 D39:F39 H38:H39" name="Intervalo1_10"/>
    <protectedRange sqref="C58:L58 G60" name="Intervalo1_16"/>
    <protectedRange sqref="D53:E53" name="Intervalo1_9_1"/>
    <protectedRange sqref="H52:H53" name="Intervalo1_1_5"/>
    <protectedRange sqref="F51:H51 H62 H64 H74" name="Intervalo1_17"/>
    <protectedRange sqref="I51:J51 L51:M51" name="Intervalo1_18"/>
    <protectedRange sqref="H59:H60 H63" name="Intervalo1_10_1"/>
    <protectedRange sqref="C62:G62 I62:K62" name="Intervalo1_1_6"/>
    <protectedRange sqref="D63:F63 I63:J63" name="Intervalo1_2_5"/>
    <protectedRange sqref="C64:E64 I64:J64" name="Intervalo1_3_5"/>
    <protectedRange sqref="E60" name="Intervalo1_21"/>
    <protectedRange sqref="C63" name="Intervalo1_2_5_2"/>
    <protectedRange sqref="H57:M57 G56:M56 C56:E57" name="Intervalo1_20"/>
  </protectedRanges>
  <mergeCells count="91">
    <mergeCell ref="M9:M10"/>
    <mergeCell ref="A1:AI1"/>
    <mergeCell ref="A2:AI2"/>
    <mergeCell ref="B4:G4"/>
    <mergeCell ref="B6:C6"/>
    <mergeCell ref="A8:M8"/>
    <mergeCell ref="N8:X8"/>
    <mergeCell ref="Y8:AI8"/>
    <mergeCell ref="AG9:AG10"/>
    <mergeCell ref="AH9:AH10"/>
    <mergeCell ref="AI9:AI10"/>
    <mergeCell ref="A11:A27"/>
    <mergeCell ref="A28:A39"/>
    <mergeCell ref="AE9:AE10"/>
    <mergeCell ref="AF9:AF10"/>
    <mergeCell ref="X9:X10"/>
    <mergeCell ref="Y9:Y10"/>
    <mergeCell ref="Z9:Z10"/>
    <mergeCell ref="O9:O10"/>
    <mergeCell ref="P9:P10"/>
    <mergeCell ref="Q9:Q10"/>
    <mergeCell ref="R9:R10"/>
    <mergeCell ref="S9:S10"/>
    <mergeCell ref="T9:T10"/>
    <mergeCell ref="I9:I10"/>
    <mergeCell ref="J9:J10"/>
    <mergeCell ref="K9:L9"/>
    <mergeCell ref="A40:A46"/>
    <mergeCell ref="AA9:AA10"/>
    <mergeCell ref="AB9:AB10"/>
    <mergeCell ref="AC9:AC10"/>
    <mergeCell ref="AD9:AD10"/>
    <mergeCell ref="U9:U10"/>
    <mergeCell ref="V9:V10"/>
    <mergeCell ref="W9:W10"/>
    <mergeCell ref="N9:N10"/>
    <mergeCell ref="A9:A10"/>
    <mergeCell ref="B9:B10"/>
    <mergeCell ref="C9:C10"/>
    <mergeCell ref="D9:D10"/>
    <mergeCell ref="E9:E10"/>
    <mergeCell ref="F9:G9"/>
    <mergeCell ref="H9:H10"/>
    <mergeCell ref="A47:A51"/>
    <mergeCell ref="A56:A58"/>
    <mergeCell ref="A59:A65"/>
    <mergeCell ref="K72:L72"/>
    <mergeCell ref="A52:A55"/>
    <mergeCell ref="M72:M73"/>
    <mergeCell ref="A72:A73"/>
    <mergeCell ref="B72:B73"/>
    <mergeCell ref="C72:C73"/>
    <mergeCell ref="D72:D73"/>
    <mergeCell ref="E72:E73"/>
    <mergeCell ref="F84:G84"/>
    <mergeCell ref="F72:G72"/>
    <mergeCell ref="H72:H73"/>
    <mergeCell ref="I72:I73"/>
    <mergeCell ref="J72:J73"/>
    <mergeCell ref="A84:A85"/>
    <mergeCell ref="B84:B85"/>
    <mergeCell ref="C84:C85"/>
    <mergeCell ref="D84:D85"/>
    <mergeCell ref="E84:E85"/>
    <mergeCell ref="A96:A97"/>
    <mergeCell ref="B96:B97"/>
    <mergeCell ref="C96:C97"/>
    <mergeCell ref="D96:D97"/>
    <mergeCell ref="E96:E97"/>
    <mergeCell ref="K96:L96"/>
    <mergeCell ref="M96:M97"/>
    <mergeCell ref="H84:H85"/>
    <mergeCell ref="I84:I85"/>
    <mergeCell ref="J84:J85"/>
    <mergeCell ref="K84:L84"/>
    <mergeCell ref="M84:M85"/>
    <mergeCell ref="F96:G96"/>
    <mergeCell ref="H96:H97"/>
    <mergeCell ref="I96:I97"/>
    <mergeCell ref="J96:J97"/>
    <mergeCell ref="H108:H109"/>
    <mergeCell ref="I108:I109"/>
    <mergeCell ref="J108:J109"/>
    <mergeCell ref="K108:L108"/>
    <mergeCell ref="M108:M109"/>
    <mergeCell ref="A108:A109"/>
    <mergeCell ref="B108:B109"/>
    <mergeCell ref="C108:C109"/>
    <mergeCell ref="D108:D109"/>
    <mergeCell ref="E108:E109"/>
    <mergeCell ref="F108:G108"/>
  </mergeCells>
  <conditionalFormatting sqref="AN6:AN7">
    <cfRule type="cellIs" dxfId="13" priority="9" stopIfTrue="1" operator="equal">
      <formula>$AN$6</formula>
    </cfRule>
  </conditionalFormatting>
  <conditionalFormatting sqref="N11:N65">
    <cfRule type="cellIs" dxfId="12" priority="8" stopIfTrue="1" operator="equal">
      <formula>"x"</formula>
    </cfRule>
  </conditionalFormatting>
  <conditionalFormatting sqref="O11:O65">
    <cfRule type="cellIs" dxfId="11" priority="7" operator="equal">
      <formula>"x"</formula>
    </cfRule>
  </conditionalFormatting>
  <conditionalFormatting sqref="P11:P65">
    <cfRule type="cellIs" dxfId="10" priority="6" operator="equal">
      <formula>"x"</formula>
    </cfRule>
  </conditionalFormatting>
  <conditionalFormatting sqref="Q11:Q65">
    <cfRule type="cellIs" dxfId="9" priority="5" stopIfTrue="1" operator="equal">
      <formula>"x"</formula>
    </cfRule>
  </conditionalFormatting>
  <conditionalFormatting sqref="R11:R65">
    <cfRule type="cellIs" dxfId="8" priority="4" operator="equal">
      <formula>"x"</formula>
    </cfRule>
  </conditionalFormatting>
  <conditionalFormatting sqref="S11:S65">
    <cfRule type="cellIs" dxfId="7" priority="1" stopIfTrue="1" operator="equal">
      <formula>$AN$7</formula>
    </cfRule>
    <cfRule type="cellIs" dxfId="6" priority="2" stopIfTrue="1" operator="equal">
      <formula>$AN$6</formula>
    </cfRule>
  </conditionalFormatting>
  <dataValidations count="1">
    <dataValidation type="list" allowBlank="1" showInputMessage="1" showErrorMessage="1" sqref="S11:S65">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showGridLines="0" zoomScale="80" zoomScaleNormal="80" zoomScalePageLayoutView="70" workbookViewId="0">
      <selection activeCell="M47" sqref="M47"/>
    </sheetView>
  </sheetViews>
  <sheetFormatPr defaultRowHeight="15" x14ac:dyDescent="0.2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9.28515625" hidden="1" customWidth="1"/>
    <col min="27" max="29" width="4.140625" hidden="1" customWidth="1"/>
  </cols>
  <sheetData>
    <row r="1" spans="1:28" x14ac:dyDescent="0.25">
      <c r="A1" s="12"/>
      <c r="B1" s="474" t="s">
        <v>0</v>
      </c>
      <c r="C1" s="474"/>
      <c r="D1" s="474"/>
      <c r="E1" s="474"/>
      <c r="F1" s="474"/>
      <c r="G1" s="474"/>
      <c r="H1" s="474"/>
      <c r="I1" s="474"/>
      <c r="J1" s="474"/>
      <c r="K1" s="474"/>
      <c r="L1" s="474"/>
      <c r="M1" s="474"/>
      <c r="N1" s="474"/>
      <c r="O1" s="474"/>
      <c r="P1" s="474"/>
      <c r="Q1" s="474"/>
      <c r="R1" s="474"/>
      <c r="S1" s="474"/>
      <c r="T1" s="474"/>
      <c r="U1" s="474"/>
      <c r="V1" s="474"/>
      <c r="W1" s="474"/>
      <c r="X1" s="12"/>
    </row>
    <row r="2" spans="1:28" s="18" customFormat="1" ht="21" customHeight="1" x14ac:dyDescent="0.25">
      <c r="A2" s="19"/>
      <c r="B2" s="474"/>
      <c r="C2" s="474"/>
      <c r="D2" s="474"/>
      <c r="E2" s="474"/>
      <c r="F2" s="474"/>
      <c r="G2" s="474"/>
      <c r="H2" s="474"/>
      <c r="I2" s="474"/>
      <c r="J2" s="474"/>
      <c r="K2" s="474"/>
      <c r="L2" s="474"/>
      <c r="M2" s="474"/>
      <c r="N2" s="474"/>
      <c r="O2" s="474"/>
      <c r="P2" s="474"/>
      <c r="Q2" s="474"/>
      <c r="R2" s="474"/>
      <c r="S2" s="474"/>
      <c r="T2" s="474"/>
      <c r="U2" s="474"/>
      <c r="V2" s="474"/>
      <c r="W2" s="474"/>
      <c r="X2" s="19"/>
    </row>
    <row r="3" spans="1:28" s="20" customFormat="1" ht="33.75" customHeight="1" x14ac:dyDescent="0.35">
      <c r="A3" s="22"/>
      <c r="B3" s="475" t="str">
        <f>'Monitoria Anual - 4'!A2</f>
        <v>Plano de Ação Nacional para a Conservação das Aves da Mata Atlântica - PAN Aves da Mata Atlântica</v>
      </c>
      <c r="C3" s="475"/>
      <c r="D3" s="475"/>
      <c r="E3" s="475"/>
      <c r="F3" s="475"/>
      <c r="G3" s="475"/>
      <c r="H3" s="475"/>
      <c r="I3" s="475"/>
      <c r="J3" s="475"/>
      <c r="K3" s="475"/>
      <c r="L3" s="475"/>
      <c r="M3" s="475"/>
      <c r="N3" s="475"/>
      <c r="O3" s="475"/>
      <c r="P3" s="475"/>
      <c r="Q3" s="475"/>
      <c r="R3" s="475"/>
      <c r="S3" s="475"/>
      <c r="T3" s="475"/>
      <c r="U3" s="475"/>
      <c r="V3" s="475"/>
      <c r="W3" s="475"/>
      <c r="X3" s="22"/>
    </row>
    <row r="4" spans="1:28" s="13" customFormat="1" x14ac:dyDescent="0.25">
      <c r="A4" s="12"/>
      <c r="J4" s="14"/>
      <c r="K4" s="14"/>
      <c r="L4" s="14"/>
      <c r="M4" s="14"/>
      <c r="N4" s="14"/>
      <c r="O4" s="14"/>
      <c r="X4" s="12"/>
    </row>
    <row r="5" spans="1:28" s="15" customFormat="1" ht="45" customHeight="1" x14ac:dyDescent="0.25">
      <c r="A5" s="23"/>
      <c r="B5" s="476" t="s">
        <v>221</v>
      </c>
      <c r="C5" s="476"/>
      <c r="D5" s="477">
        <f>'Monitoria Anual - 4'!B4</f>
        <v>0</v>
      </c>
      <c r="E5" s="477"/>
      <c r="F5" s="477"/>
      <c r="G5" s="477"/>
      <c r="H5" s="477"/>
      <c r="I5" s="477"/>
      <c r="J5" s="477"/>
      <c r="K5" s="477"/>
      <c r="L5" s="477"/>
      <c r="M5" s="478"/>
      <c r="N5" s="16"/>
      <c r="O5" s="16"/>
      <c r="P5" s="16"/>
      <c r="Q5" s="16"/>
      <c r="R5" s="16"/>
      <c r="X5" s="23"/>
    </row>
    <row r="6" spans="1:28" s="13" customFormat="1" x14ac:dyDescent="0.25">
      <c r="A6" s="12"/>
      <c r="J6" s="14"/>
      <c r="K6" s="14"/>
      <c r="L6" s="14"/>
      <c r="M6" s="14"/>
      <c r="N6" s="14"/>
      <c r="O6" s="14"/>
      <c r="X6" s="12"/>
    </row>
    <row r="7" spans="1:28" s="13" customFormat="1" ht="26.25" customHeight="1" x14ac:dyDescent="0.25">
      <c r="A7" s="12"/>
      <c r="B7" s="476" t="s">
        <v>3</v>
      </c>
      <c r="C7" s="476"/>
      <c r="D7" s="464">
        <f>'Monitoria Anual - 4'!B6</f>
        <v>0</v>
      </c>
      <c r="E7" s="464"/>
      <c r="F7" s="464"/>
      <c r="G7" s="465"/>
      <c r="H7" s="47"/>
      <c r="I7" s="17"/>
      <c r="J7" s="14"/>
      <c r="K7" s="14"/>
      <c r="L7" s="14"/>
      <c r="M7" s="14"/>
      <c r="N7" s="14"/>
      <c r="O7" s="14"/>
      <c r="X7" s="12"/>
    </row>
    <row r="8" spans="1:28" x14ac:dyDescent="0.25">
      <c r="A8" s="12"/>
      <c r="X8" s="12"/>
    </row>
    <row r="9" spans="1:28" ht="31.5" customHeight="1" x14ac:dyDescent="0.25">
      <c r="A9" s="12"/>
      <c r="B9" s="466" t="s">
        <v>222</v>
      </c>
      <c r="C9" s="466"/>
      <c r="D9" s="466"/>
      <c r="E9" s="466"/>
      <c r="F9" s="466"/>
      <c r="G9" s="466"/>
      <c r="H9" s="466"/>
      <c r="I9" s="466"/>
      <c r="J9" s="466"/>
      <c r="K9" s="466"/>
      <c r="L9" s="466"/>
      <c r="M9" s="466"/>
      <c r="N9" s="466"/>
      <c r="O9" s="466"/>
      <c r="P9" s="466"/>
      <c r="Q9" s="466"/>
      <c r="R9" s="466"/>
      <c r="S9" s="466"/>
      <c r="T9" s="466"/>
      <c r="U9" s="466"/>
      <c r="V9" s="466"/>
      <c r="W9" s="466"/>
      <c r="X9" s="12"/>
    </row>
    <row r="10" spans="1:28" x14ac:dyDescent="0.25">
      <c r="A10" s="12"/>
      <c r="G10" s="11"/>
      <c r="H10" s="11"/>
      <c r="I10" s="11"/>
      <c r="X10" s="12"/>
    </row>
    <row r="11" spans="1:28" ht="15.75" x14ac:dyDescent="0.25">
      <c r="A11" s="12"/>
      <c r="B11" s="464" t="s">
        <v>223</v>
      </c>
      <c r="C11" s="465"/>
      <c r="D11" s="48"/>
      <c r="E11" s="48"/>
      <c r="F11" s="48"/>
      <c r="G11" s="48"/>
      <c r="H11" s="48"/>
      <c r="I11" s="48"/>
      <c r="J11" s="48"/>
      <c r="K11" s="48"/>
      <c r="L11" s="48"/>
      <c r="M11" s="48"/>
      <c r="N11" s="48"/>
      <c r="O11" s="48"/>
      <c r="P11" s="48"/>
      <c r="Q11" s="48"/>
      <c r="R11" s="48"/>
      <c r="S11" s="48"/>
      <c r="T11" s="48"/>
      <c r="U11" s="48"/>
      <c r="V11" s="48"/>
      <c r="W11" s="48"/>
      <c r="X11" s="12"/>
    </row>
    <row r="12" spans="1:28" ht="15.75" thickBot="1" x14ac:dyDescent="0.3">
      <c r="A12" s="12"/>
      <c r="E12" s="6"/>
      <c r="F12" s="467"/>
      <c r="G12" s="467"/>
      <c r="H12" s="185"/>
      <c r="X12" s="12"/>
    </row>
    <row r="13" spans="1:28" ht="33.75" customHeight="1" thickBot="1" x14ac:dyDescent="0.3">
      <c r="A13" s="12"/>
      <c r="C13" s="468" t="s">
        <v>224</v>
      </c>
      <c r="D13" s="469"/>
      <c r="E13" s="469"/>
      <c r="F13" s="469"/>
      <c r="G13" s="470"/>
      <c r="H13" s="3"/>
      <c r="X13" s="12"/>
    </row>
    <row r="14" spans="1:28" s="2" customFormat="1" ht="34.5" customHeight="1" thickBot="1" x14ac:dyDescent="0.3">
      <c r="A14" s="23"/>
      <c r="C14" s="31" t="s">
        <v>225</v>
      </c>
      <c r="D14" s="8" t="s">
        <v>226</v>
      </c>
      <c r="E14" s="9" t="s">
        <v>227</v>
      </c>
      <c r="F14" s="8" t="s">
        <v>228</v>
      </c>
      <c r="G14" s="10" t="s">
        <v>227</v>
      </c>
      <c r="H14" s="7"/>
      <c r="X14" s="23"/>
    </row>
    <row r="15" spans="1:28" ht="15.75" x14ac:dyDescent="0.25">
      <c r="A15" s="12"/>
      <c r="C15" s="87" t="s">
        <v>229</v>
      </c>
      <c r="D15" s="97"/>
      <c r="E15" s="98"/>
      <c r="F15" s="94">
        <f>COUNTA('Monitoria Anual - 4'!S11:S903)</f>
        <v>0</v>
      </c>
      <c r="G15" s="32" t="e">
        <f t="shared" ref="G15:G21" si="0">F15/$F$22</f>
        <v>#DIV/0!</v>
      </c>
      <c r="H15" s="4"/>
      <c r="X15" s="12"/>
    </row>
    <row r="16" spans="1:28" ht="15.75" x14ac:dyDescent="0.25">
      <c r="A16" s="12"/>
      <c r="C16" s="88" t="s">
        <v>230</v>
      </c>
      <c r="D16" s="99">
        <f>COUNTA('Monitoria Anual - 4'!N11:N903)</f>
        <v>0</v>
      </c>
      <c r="E16" s="34" t="e">
        <f>D16/$D$22</f>
        <v>#DIV/0!</v>
      </c>
      <c r="F16" s="95">
        <f>D16-AB16</f>
        <v>0</v>
      </c>
      <c r="G16" s="34" t="e">
        <f t="shared" si="0"/>
        <v>#DIV/0!</v>
      </c>
      <c r="H16" s="4"/>
      <c r="X16" s="12"/>
      <c r="Z16">
        <f>COUNTIFS('Monitoria Anual - 4'!N:N,"x",'Monitoria Anual - 4'!S:S,"Excluída")</f>
        <v>0</v>
      </c>
      <c r="AA16">
        <f>COUNTIFS('Monitoria Anual - 4'!N:N,"x",'Monitoria Anual - 4'!S:S,"Agrupada")</f>
        <v>0</v>
      </c>
      <c r="AB16">
        <f>Z16+AA16</f>
        <v>0</v>
      </c>
    </row>
    <row r="17" spans="1:28" ht="15.75" x14ac:dyDescent="0.25">
      <c r="A17" s="12"/>
      <c r="C17" s="89" t="s">
        <v>231</v>
      </c>
      <c r="D17" s="99">
        <f>COUNTA('Monitoria Anual - 4'!O11:O903)</f>
        <v>0</v>
      </c>
      <c r="E17" s="34" t="e">
        <f>D17/$D$22</f>
        <v>#DIV/0!</v>
      </c>
      <c r="F17" s="95">
        <f>D17-AB17</f>
        <v>0</v>
      </c>
      <c r="G17" s="34" t="e">
        <f t="shared" si="0"/>
        <v>#DIV/0!</v>
      </c>
      <c r="H17" s="4"/>
      <c r="X17" s="12"/>
      <c r="Z17">
        <f t="array" ref="Z17">COUNTIFS('Monitoria Anual - 4'!O:O,"x",'Monitoria Anual - 4'!S:S,"Excluída")</f>
        <v>0</v>
      </c>
      <c r="AA17">
        <f t="array" ref="AA17">COUNTIFS('Monitoria Anual - 4'!O:O,"x",'Monitoria Anual - 4'!S:S,"Agrupada")</f>
        <v>0</v>
      </c>
      <c r="AB17">
        <f>Z17+AA17</f>
        <v>0</v>
      </c>
    </row>
    <row r="18" spans="1:28" ht="15.75" x14ac:dyDescent="0.25">
      <c r="A18" s="12"/>
      <c r="C18" s="90" t="s">
        <v>232</v>
      </c>
      <c r="D18" s="99">
        <f>COUNTA('Monitoria Anual - 4'!P11:P903)</f>
        <v>0</v>
      </c>
      <c r="E18" s="34" t="e">
        <f>D18/$D$22</f>
        <v>#DIV/0!</v>
      </c>
      <c r="F18" s="95">
        <f>D18-AB18</f>
        <v>0</v>
      </c>
      <c r="G18" s="34" t="e">
        <f t="shared" si="0"/>
        <v>#DIV/0!</v>
      </c>
      <c r="H18" s="4"/>
      <c r="X18" s="12"/>
      <c r="Z18">
        <f t="array" ref="Z18">COUNTIFS('Monitoria Anual - 4'!P:P,"x",'Monitoria Anual - 4'!S:S,"Excluída")</f>
        <v>0</v>
      </c>
      <c r="AA18">
        <f t="array" ref="AA18">COUNTIFS('Monitoria Anual - 4'!P:P,"x",'Monitoria Anual - 4'!S:S,"Agrupada")</f>
        <v>0</v>
      </c>
      <c r="AB18">
        <f>Z18+AA18</f>
        <v>0</v>
      </c>
    </row>
    <row r="19" spans="1:28" ht="15.75" x14ac:dyDescent="0.25">
      <c r="A19" s="12"/>
      <c r="C19" s="91" t="s">
        <v>233</v>
      </c>
      <c r="D19" s="99">
        <f>COUNTA('Monitoria Anual - 4'!Q11:Q903)</f>
        <v>0</v>
      </c>
      <c r="E19" s="34" t="e">
        <f>D19/$D$22</f>
        <v>#DIV/0!</v>
      </c>
      <c r="F19" s="95">
        <f t="shared" ref="F19:F20" si="1">D19-AB19</f>
        <v>0</v>
      </c>
      <c r="G19" s="34" t="e">
        <f t="shared" si="0"/>
        <v>#DIV/0!</v>
      </c>
      <c r="H19" s="4"/>
      <c r="X19" s="12"/>
      <c r="Z19">
        <f t="array" ref="Z19">COUNTIFS('Monitoria Anual - 4'!Q:Q,"x",'Monitoria Anual - 4'!S:S,"Excluída")</f>
        <v>0</v>
      </c>
      <c r="AA19">
        <f t="array" ref="AA19">COUNTIFS('Monitoria Anual - 4'!Q:Q,"x",'Monitoria Anual - 4'!S:S,"Agrupada")</f>
        <v>0</v>
      </c>
      <c r="AB19">
        <f>Z19+AA19</f>
        <v>0</v>
      </c>
    </row>
    <row r="20" spans="1:28" ht="15.75" x14ac:dyDescent="0.25">
      <c r="A20" s="12"/>
      <c r="C20" s="92" t="s">
        <v>234</v>
      </c>
      <c r="D20" s="99">
        <f>COUNTA('Monitoria Anual - 4'!R11:R903)</f>
        <v>0</v>
      </c>
      <c r="E20" s="34" t="e">
        <f>D20/$D$22</f>
        <v>#DIV/0!</v>
      </c>
      <c r="F20" s="95">
        <f t="shared" si="1"/>
        <v>0</v>
      </c>
      <c r="G20" s="34" t="e">
        <f t="shared" si="0"/>
        <v>#DIV/0!</v>
      </c>
      <c r="H20" s="4"/>
      <c r="X20" s="12"/>
      <c r="Z20">
        <f t="array" ref="Z20">COUNTIFS('Monitoria Anual - 4'!R:R,"x",'Monitoria Anual - 4'!S:S,"Excluída")</f>
        <v>0</v>
      </c>
      <c r="AA20">
        <f t="array" ref="AA20">COUNTIFS('Monitoria Anual - 4'!R:R,"x",'Monitoria Anual - 4'!S:S,"Agrupada")</f>
        <v>0</v>
      </c>
      <c r="AB20">
        <f>Z20+AA20</f>
        <v>0</v>
      </c>
    </row>
    <row r="21" spans="1:28" ht="16.5" thickBot="1" x14ac:dyDescent="0.3">
      <c r="A21" s="12"/>
      <c r="C21" s="93" t="s">
        <v>235</v>
      </c>
      <c r="D21" s="100"/>
      <c r="E21" s="101"/>
      <c r="F21" s="96">
        <f>'Monitoria Anual - 4'!C70</f>
        <v>0</v>
      </c>
      <c r="G21" s="35" t="e">
        <f t="shared" si="0"/>
        <v>#DIV/0!</v>
      </c>
      <c r="H21" s="4"/>
      <c r="X21" s="12"/>
    </row>
    <row r="22" spans="1:28" ht="16.5" thickBot="1" x14ac:dyDescent="0.3">
      <c r="A22" s="12"/>
      <c r="C22" s="102" t="s">
        <v>236</v>
      </c>
      <c r="D22" s="104">
        <f>SUM(D16:D20)</f>
        <v>0</v>
      </c>
      <c r="E22" s="37" t="e">
        <f>SUM(E15:E21)</f>
        <v>#DIV/0!</v>
      </c>
      <c r="F22" s="103">
        <f>SUM(F16:F21)</f>
        <v>0</v>
      </c>
      <c r="G22" s="37" t="e">
        <f>SUM(G16:G21)</f>
        <v>#DIV/0!</v>
      </c>
      <c r="H22" s="4"/>
      <c r="X22" s="12"/>
    </row>
    <row r="23" spans="1:28" ht="15.75" thickBot="1" x14ac:dyDescent="0.3">
      <c r="A23" s="12"/>
      <c r="C23" s="83" t="s">
        <v>237</v>
      </c>
      <c r="D23" s="471">
        <f>COUNTIF('Monitoria Anual - 4'!S11:S903,"Agrupada")</f>
        <v>0</v>
      </c>
      <c r="E23" s="472"/>
      <c r="F23" s="472"/>
      <c r="G23" s="473"/>
      <c r="H23" s="5"/>
      <c r="X23" s="12"/>
    </row>
    <row r="24" spans="1:28" ht="15.75" thickBot="1" x14ac:dyDescent="0.3">
      <c r="A24" s="12"/>
      <c r="C24" s="82" t="s">
        <v>238</v>
      </c>
      <c r="D24" s="471">
        <f>COUNTIF('Monitoria Anual - 4'!S11:S65,"Excluída")</f>
        <v>0</v>
      </c>
      <c r="E24" s="472"/>
      <c r="F24" s="472"/>
      <c r="G24" s="473"/>
      <c r="H24" s="6"/>
      <c r="X24" s="12"/>
    </row>
    <row r="25" spans="1:28" x14ac:dyDescent="0.25">
      <c r="A25" s="12"/>
      <c r="H25" s="6"/>
      <c r="X25" s="12"/>
    </row>
    <row r="26" spans="1:28" x14ac:dyDescent="0.25">
      <c r="A26" s="12"/>
      <c r="H26" s="6"/>
      <c r="X26" s="12"/>
    </row>
    <row r="27" spans="1:28" ht="15.75" x14ac:dyDescent="0.25">
      <c r="A27" s="12"/>
      <c r="B27" s="464" t="s">
        <v>239</v>
      </c>
      <c r="C27" s="465"/>
      <c r="D27" s="51"/>
      <c r="E27" s="51"/>
      <c r="F27" s="51"/>
      <c r="G27" s="51"/>
      <c r="X27" s="12"/>
    </row>
    <row r="28" spans="1:28" ht="16.5" thickBot="1" x14ac:dyDescent="0.3">
      <c r="A28" s="12"/>
      <c r="B28" s="48"/>
      <c r="C28" s="21"/>
      <c r="D28" s="21"/>
      <c r="E28" s="21"/>
      <c r="F28" s="21"/>
      <c r="G28" s="21"/>
      <c r="H28" s="51"/>
      <c r="I28" s="51"/>
      <c r="J28" s="51"/>
      <c r="K28" s="51"/>
      <c r="L28" s="51"/>
      <c r="M28" s="51"/>
      <c r="N28" s="51"/>
      <c r="O28" s="51"/>
      <c r="P28" s="51"/>
      <c r="Q28" s="51"/>
      <c r="R28" s="51"/>
      <c r="S28" s="51"/>
      <c r="T28" s="51"/>
      <c r="U28" s="51"/>
      <c r="V28" s="51"/>
      <c r="W28" s="51"/>
      <c r="X28" s="12"/>
    </row>
    <row r="29" spans="1:28" s="13" customFormat="1" ht="16.5" thickBot="1" x14ac:dyDescent="0.3">
      <c r="A29" s="12"/>
      <c r="B29" s="21"/>
      <c r="C29" s="38" t="s">
        <v>240</v>
      </c>
      <c r="D29" s="76">
        <f>COUNTA('Monitoria Anual - 4'!A11:A64)</f>
        <v>0</v>
      </c>
      <c r="E29"/>
      <c r="F29"/>
      <c r="G29"/>
      <c r="H29" s="21"/>
      <c r="I29" s="21"/>
      <c r="J29" s="21"/>
      <c r="K29" s="21"/>
      <c r="L29" s="21"/>
      <c r="M29" s="21"/>
      <c r="N29" s="21"/>
      <c r="O29" s="21"/>
      <c r="P29" s="21"/>
      <c r="Q29" s="21"/>
      <c r="R29" s="21"/>
      <c r="S29" s="21"/>
      <c r="T29" s="21"/>
      <c r="U29" s="21"/>
      <c r="V29" s="21"/>
      <c r="W29" s="21"/>
      <c r="X29" s="12"/>
    </row>
    <row r="30" spans="1:28" ht="15.75" thickBot="1" x14ac:dyDescent="0.3">
      <c r="A30" s="12"/>
      <c r="X30" s="12"/>
    </row>
    <row r="31" spans="1:28" ht="15.75" thickBot="1" x14ac:dyDescent="0.3">
      <c r="A31" s="12"/>
      <c r="C31" s="86" t="s">
        <v>241</v>
      </c>
      <c r="D31" s="86" t="s">
        <v>242</v>
      </c>
      <c r="E31" s="24"/>
      <c r="F31" s="25"/>
      <c r="G31" s="26"/>
      <c r="H31" s="28"/>
      <c r="I31" s="29"/>
      <c r="J31" s="30"/>
      <c r="W31" s="1"/>
      <c r="X31" s="12"/>
    </row>
    <row r="32" spans="1:28" x14ac:dyDescent="0.25">
      <c r="A32" s="12"/>
      <c r="C32" s="84" t="s">
        <v>243</v>
      </c>
      <c r="D32" s="109">
        <f>SUM(F32:J32)</f>
        <v>0</v>
      </c>
      <c r="E32" s="39">
        <f>COUNTA('Monitoria Anual - 4'!S11:S27)</f>
        <v>0</v>
      </c>
      <c r="F32" s="74">
        <f>COUNTA('Monitoria Anual - 4'!N11:N27)</f>
        <v>0</v>
      </c>
      <c r="G32" s="74">
        <f>COUNTA('Monitoria Anual - 4'!O11:O27)</f>
        <v>0</v>
      </c>
      <c r="H32" s="74">
        <f>COUNTA('Monitoria Anual - 4'!P11:P27)</f>
        <v>0</v>
      </c>
      <c r="I32" s="74">
        <f>COUNTA('Monitoria Anual - 4'!Q11:Q27)</f>
        <v>0</v>
      </c>
      <c r="J32" s="75">
        <f>COUNTA('Monitoria Anual - 4'!R11:R27)</f>
        <v>0</v>
      </c>
      <c r="W32" s="1"/>
      <c r="X32" s="12"/>
    </row>
    <row r="33" spans="1:24" x14ac:dyDescent="0.25">
      <c r="A33" s="12"/>
      <c r="C33" s="85" t="s">
        <v>244</v>
      </c>
      <c r="D33" s="84">
        <f>SUM(F33:J33)</f>
        <v>0</v>
      </c>
      <c r="E33" s="40">
        <f>COUNTA('Monitoria Anual - 4'!S28:S39)</f>
        <v>0</v>
      </c>
      <c r="F33" s="41">
        <f>COUNTA('Monitoria Anual - 4'!N28:N39)</f>
        <v>0</v>
      </c>
      <c r="G33" s="41">
        <f>COUNTA('Monitoria Anual - 4'!O28:O39)</f>
        <v>0</v>
      </c>
      <c r="H33" s="41">
        <f>COUNTA('Monitoria Anual - 4'!P28:P39)</f>
        <v>0</v>
      </c>
      <c r="I33" s="41">
        <f>COUNTA('Monitoria Anual - 4'!Q28:Q39)</f>
        <v>0</v>
      </c>
      <c r="J33" s="42">
        <f>COUNTA('Monitoria Anual - 4'!R28:R39)</f>
        <v>0</v>
      </c>
      <c r="W33" s="1"/>
      <c r="X33" s="12"/>
    </row>
    <row r="34" spans="1:24" x14ac:dyDescent="0.25">
      <c r="A34" s="12"/>
      <c r="C34" s="85" t="s">
        <v>245</v>
      </c>
      <c r="D34" s="84">
        <f t="shared" ref="D34:D38" si="2">SUM(F34:J34)</f>
        <v>0</v>
      </c>
      <c r="E34" s="40">
        <f>COUNTA('Monitoria Anual - 4'!S40:S46)</f>
        <v>0</v>
      </c>
      <c r="F34" s="41">
        <f>COUNTA('Monitoria Anual - 4'!N40:N46)</f>
        <v>0</v>
      </c>
      <c r="G34" s="41">
        <f>COUNTA('Monitoria Anual - 4'!O40:O46)</f>
        <v>0</v>
      </c>
      <c r="H34" s="41">
        <f>COUNTA('Monitoria Anual - 4'!P40:P46)</f>
        <v>0</v>
      </c>
      <c r="I34" s="41">
        <f>COUNTA('Monitoria Anual - 4'!Q40:Q46)</f>
        <v>0</v>
      </c>
      <c r="J34" s="42">
        <f>COUNTA('Monitoria Anual - 4'!R40:R46)</f>
        <v>0</v>
      </c>
      <c r="W34" s="1"/>
      <c r="X34" s="12"/>
    </row>
    <row r="35" spans="1:24" x14ac:dyDescent="0.25">
      <c r="A35" s="12"/>
      <c r="C35" s="85" t="s">
        <v>246</v>
      </c>
      <c r="D35" s="84">
        <f t="shared" si="2"/>
        <v>0</v>
      </c>
      <c r="E35" s="40">
        <f>COUNTA('Monitoria Anual - 4'!S47:S51)</f>
        <v>0</v>
      </c>
      <c r="F35" s="41">
        <f>COUNTA('Monitoria Anual - 4'!N47:N51)</f>
        <v>0</v>
      </c>
      <c r="G35" s="41">
        <f>COUNTA('Monitoria Anual - 4'!O47:O51)</f>
        <v>0</v>
      </c>
      <c r="H35" s="41">
        <f>COUNTA('Monitoria Anual - 4'!P47:P51)</f>
        <v>0</v>
      </c>
      <c r="I35" s="41">
        <f>COUNTA('Monitoria Anual - 4'!Q47:Q51)</f>
        <v>0</v>
      </c>
      <c r="J35" s="42">
        <f>COUNTA('Monitoria Anual - 4'!R47:R51)</f>
        <v>0</v>
      </c>
      <c r="W35" s="1"/>
      <c r="X35" s="12"/>
    </row>
    <row r="36" spans="1:24" x14ac:dyDescent="0.25">
      <c r="A36" s="12"/>
      <c r="C36" s="85" t="s">
        <v>247</v>
      </c>
      <c r="D36" s="84">
        <f t="shared" si="2"/>
        <v>0</v>
      </c>
      <c r="E36" s="40">
        <f>COUNTA('Monitoria Anual - 4'!S52:S54)</f>
        <v>0</v>
      </c>
      <c r="F36" s="41">
        <f>COUNTA('Monitoria Anual - 4'!N52:N54)</f>
        <v>0</v>
      </c>
      <c r="G36" s="41">
        <f>COUNTA('Monitoria Anual - 4'!O52:O54)</f>
        <v>0</v>
      </c>
      <c r="H36" s="41">
        <f>COUNTA('Monitoria Anual - 4'!P52:P54)</f>
        <v>0</v>
      </c>
      <c r="I36" s="41">
        <f>COUNTA('Monitoria Anual - 4'!Q52:Q54)</f>
        <v>0</v>
      </c>
      <c r="J36" s="42">
        <f>COUNTA('Monitoria Anual - 4'!R52:R54)</f>
        <v>0</v>
      </c>
      <c r="W36" s="1"/>
      <c r="X36" s="12"/>
    </row>
    <row r="37" spans="1:24" x14ac:dyDescent="0.25">
      <c r="A37" s="12"/>
      <c r="C37" s="85" t="s">
        <v>248</v>
      </c>
      <c r="D37" s="84">
        <f t="shared" si="2"/>
        <v>0</v>
      </c>
      <c r="E37" s="40">
        <f>COUNTA('Monitoria Anual - 4'!S56:S58)</f>
        <v>0</v>
      </c>
      <c r="F37" s="41">
        <f>COUNTA('Monitoria Anual - 4'!N56:N58)</f>
        <v>0</v>
      </c>
      <c r="G37" s="41">
        <f>COUNTA('Monitoria Anual - 4'!O56:O58)</f>
        <v>0</v>
      </c>
      <c r="H37" s="41">
        <f>COUNTA('Monitoria Anual - 4'!P56:P58)</f>
        <v>0</v>
      </c>
      <c r="I37" s="41">
        <f>COUNTA('Monitoria Anual - 4'!Q56:Q58)</f>
        <v>0</v>
      </c>
      <c r="J37" s="42">
        <f>COUNTA('Monitoria Anual - 4'!R56:R58)</f>
        <v>0</v>
      </c>
      <c r="W37" s="1"/>
      <c r="X37" s="12"/>
    </row>
    <row r="38" spans="1:24" x14ac:dyDescent="0.25">
      <c r="A38" s="12"/>
      <c r="C38" s="85" t="s">
        <v>249</v>
      </c>
      <c r="D38" s="84">
        <f t="shared" si="2"/>
        <v>0</v>
      </c>
      <c r="E38" s="40">
        <f>COUNTA('Monitoria Anual - 4'!S59:S64)</f>
        <v>0</v>
      </c>
      <c r="F38" s="41">
        <f>COUNTA('Monitoria Anual - 4'!N59:N64)</f>
        <v>0</v>
      </c>
      <c r="G38" s="41">
        <f>COUNTA('Monitoria Anual - 4'!O59:O64)</f>
        <v>0</v>
      </c>
      <c r="H38" s="41">
        <f>COUNTA('Monitoria Anual - 4'!P59:P64)</f>
        <v>0</v>
      </c>
      <c r="I38" s="41">
        <f>COUNTA('Monitoria Anual - 4'!Q59:Q64)</f>
        <v>0</v>
      </c>
      <c r="J38" s="42">
        <f>COUNTA('Monitoria Anual - 4'!R59:R64)</f>
        <v>0</v>
      </c>
      <c r="W38" s="1"/>
      <c r="X38" s="12"/>
    </row>
    <row r="39" spans="1:24" x14ac:dyDescent="0.25">
      <c r="A39" s="12"/>
      <c r="X39" s="12"/>
    </row>
    <row r="40" spans="1:24"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row>
  </sheetData>
  <sheetProtection algorithmName="SHA-512" hashValue="+f0Xxz4KKh6XeLgj0IvGq3d0KoCPJj5w/1JQ2jT0KCsBtnUCfdeYKcaQoHSOz0QMa3yKCFABd2ImhPe0SjuUaQ==" saltValue="T1kI4p+zfVGGYJBB2Ws1QQ==" spinCount="100000" sheet="1" objects="1" scenarios="1"/>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F33:F38 G32:J38">
    <cfRule type="cellIs" dxfId="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4"/>
  <sheetViews>
    <sheetView showGridLines="0" zoomScale="60" zoomScaleNormal="60" workbookViewId="0">
      <selection activeCell="O9" sqref="O9:O10"/>
    </sheetView>
  </sheetViews>
  <sheetFormatPr defaultColWidth="8.85546875" defaultRowHeight="15" x14ac:dyDescent="0.25"/>
  <cols>
    <col min="1" max="1" width="72.5703125" style="15" customWidth="1"/>
    <col min="2" max="2" width="7.28515625" style="15" customWidth="1"/>
    <col min="3" max="3" width="73.5703125" style="15" customWidth="1"/>
    <col min="4" max="4" width="18.7109375" style="15" customWidth="1"/>
    <col min="5" max="5" width="19.42578125" style="15" customWidth="1"/>
    <col min="6" max="6" width="25.7109375" style="15" customWidth="1"/>
    <col min="7" max="7" width="27.5703125" style="15" customWidth="1"/>
    <col min="8" max="12" width="25.140625" style="15" customWidth="1"/>
    <col min="13" max="13" width="27.7109375" style="15" bestFit="1" customWidth="1"/>
    <col min="14" max="16" width="26.7109375" style="66" customWidth="1"/>
    <col min="17" max="17" width="37.85546875" style="15" customWidth="1"/>
    <col min="18" max="18" width="28.7109375" style="15" customWidth="1"/>
    <col min="19" max="19" width="40" style="15" customWidth="1"/>
    <col min="20" max="21" width="26.7109375" style="15" customWidth="1"/>
    <col min="22" max="22" width="2.7109375" style="15" customWidth="1"/>
    <col min="23" max="25" width="8.85546875" style="15"/>
    <col min="26" max="26" width="8.85546875" style="15" hidden="1" customWidth="1"/>
    <col min="27" max="16384" width="8.85546875" style="15"/>
  </cols>
  <sheetData>
    <row r="1" spans="1:26" ht="33.75" customHeight="1" x14ac:dyDescent="0.25">
      <c r="A1" s="396" t="s">
        <v>0</v>
      </c>
      <c r="B1" s="396"/>
      <c r="C1" s="396"/>
      <c r="D1" s="396"/>
      <c r="E1" s="396"/>
      <c r="F1" s="396"/>
      <c r="G1" s="396"/>
      <c r="H1" s="396"/>
      <c r="I1" s="396"/>
      <c r="J1" s="396"/>
      <c r="K1" s="396"/>
      <c r="L1" s="396"/>
      <c r="M1" s="396"/>
      <c r="N1" s="63"/>
      <c r="O1" s="63"/>
      <c r="P1" s="63"/>
      <c r="Q1" s="23"/>
      <c r="R1" s="23"/>
      <c r="S1" s="23"/>
      <c r="T1" s="23"/>
      <c r="U1" s="23"/>
      <c r="V1" s="23"/>
      <c r="W1" s="23"/>
    </row>
    <row r="2" spans="1:26" s="47" customFormat="1" ht="33.75" customHeight="1" thickBot="1" x14ac:dyDescent="0.3">
      <c r="A2" s="397" t="s">
        <v>1</v>
      </c>
      <c r="B2" s="397"/>
      <c r="C2" s="397"/>
      <c r="D2" s="397"/>
      <c r="E2" s="397"/>
      <c r="F2" s="397"/>
      <c r="G2" s="397"/>
      <c r="H2" s="397"/>
      <c r="I2" s="397"/>
      <c r="J2" s="397"/>
      <c r="K2" s="397"/>
      <c r="L2" s="397"/>
      <c r="M2" s="397"/>
      <c r="N2" s="64"/>
      <c r="O2" s="64"/>
      <c r="P2" s="64"/>
      <c r="Q2" s="64"/>
      <c r="R2" s="64"/>
      <c r="S2" s="64"/>
      <c r="T2" s="65"/>
      <c r="U2" s="65"/>
      <c r="W2" s="106"/>
    </row>
    <row r="3" spans="1:26" ht="15.75" thickTop="1" x14ac:dyDescent="0.25">
      <c r="W3" s="23"/>
    </row>
    <row r="4" spans="1:26" ht="45" customHeight="1" x14ac:dyDescent="0.25">
      <c r="A4" s="59" t="s">
        <v>2</v>
      </c>
      <c r="B4" s="409" t="s">
        <v>250</v>
      </c>
      <c r="C4" s="409"/>
      <c r="D4" s="409"/>
      <c r="E4" s="409"/>
      <c r="F4" s="409"/>
      <c r="G4" s="410"/>
      <c r="H4" s="16"/>
      <c r="I4" s="16"/>
      <c r="J4" s="16"/>
      <c r="K4" s="16"/>
      <c r="L4" s="16"/>
      <c r="M4" s="16"/>
      <c r="N4" s="16"/>
      <c r="O4" s="16"/>
      <c r="P4" s="16"/>
      <c r="W4" s="23"/>
    </row>
    <row r="5" spans="1:26" x14ac:dyDescent="0.25">
      <c r="A5" s="47"/>
      <c r="B5" s="47"/>
      <c r="C5" s="47"/>
      <c r="D5" s="47"/>
      <c r="E5" s="47"/>
      <c r="F5" s="47"/>
      <c r="G5" s="47"/>
      <c r="H5" s="47"/>
      <c r="I5" s="47"/>
      <c r="W5" s="23"/>
    </row>
    <row r="6" spans="1:26" ht="27" customHeight="1" x14ac:dyDescent="0.25">
      <c r="A6" s="59" t="s">
        <v>3</v>
      </c>
      <c r="B6" s="411" t="s">
        <v>4</v>
      </c>
      <c r="C6" s="412"/>
      <c r="D6" s="47"/>
      <c r="E6" s="47"/>
      <c r="F6" s="47"/>
      <c r="G6" s="47"/>
      <c r="H6" s="47"/>
      <c r="I6" s="47"/>
      <c r="J6" s="47"/>
      <c r="K6" s="47"/>
      <c r="L6" s="47"/>
      <c r="M6" s="66"/>
      <c r="W6" s="23"/>
      <c r="Z6" s="15" t="s">
        <v>5</v>
      </c>
    </row>
    <row r="7" spans="1:26" ht="15.75" thickBot="1" x14ac:dyDescent="0.3">
      <c r="W7" s="23"/>
      <c r="Z7" s="67" t="s">
        <v>6</v>
      </c>
    </row>
    <row r="8" spans="1:26" ht="27" customHeight="1" thickBot="1" x14ac:dyDescent="0.3">
      <c r="A8" s="415" t="s">
        <v>7</v>
      </c>
      <c r="B8" s="416"/>
      <c r="C8" s="416"/>
      <c r="D8" s="416"/>
      <c r="E8" s="416"/>
      <c r="F8" s="416"/>
      <c r="G8" s="416"/>
      <c r="H8" s="416"/>
      <c r="I8" s="416"/>
      <c r="J8" s="416"/>
      <c r="K8" s="416"/>
      <c r="L8" s="416"/>
      <c r="M8" s="417"/>
      <c r="N8" s="431" t="s">
        <v>8</v>
      </c>
      <c r="O8" s="432"/>
      <c r="P8" s="432"/>
      <c r="Q8" s="432"/>
      <c r="R8" s="432"/>
      <c r="S8" s="432"/>
      <c r="T8" s="432"/>
      <c r="U8" s="433"/>
      <c r="W8" s="23"/>
    </row>
    <row r="9" spans="1:26" ht="64.5" customHeight="1" x14ac:dyDescent="0.25">
      <c r="A9" s="403" t="s">
        <v>10</v>
      </c>
      <c r="B9" s="401" t="s">
        <v>11</v>
      </c>
      <c r="C9" s="401" t="s">
        <v>12</v>
      </c>
      <c r="D9" s="401" t="s">
        <v>13</v>
      </c>
      <c r="E9" s="405" t="s">
        <v>14</v>
      </c>
      <c r="F9" s="401" t="s">
        <v>15</v>
      </c>
      <c r="G9" s="401"/>
      <c r="H9" s="401" t="s">
        <v>16</v>
      </c>
      <c r="I9" s="401" t="s">
        <v>17</v>
      </c>
      <c r="J9" s="401" t="s">
        <v>18</v>
      </c>
      <c r="K9" s="423" t="s">
        <v>19</v>
      </c>
      <c r="L9" s="424"/>
      <c r="M9" s="401" t="s">
        <v>20</v>
      </c>
      <c r="N9" s="440" t="s">
        <v>22</v>
      </c>
      <c r="O9" s="483" t="s">
        <v>251</v>
      </c>
      <c r="P9" s="425" t="s">
        <v>25</v>
      </c>
      <c r="Q9" s="429" t="s">
        <v>27</v>
      </c>
      <c r="R9" s="429" t="s">
        <v>28</v>
      </c>
      <c r="S9" s="429" t="s">
        <v>29</v>
      </c>
      <c r="T9" s="429" t="s">
        <v>30</v>
      </c>
      <c r="U9" s="429" t="s">
        <v>31</v>
      </c>
      <c r="W9" s="23"/>
    </row>
    <row r="10" spans="1:26" ht="45.75" customHeight="1" thickBot="1" x14ac:dyDescent="0.3">
      <c r="A10" s="404"/>
      <c r="B10" s="402"/>
      <c r="C10" s="402"/>
      <c r="D10" s="402"/>
      <c r="E10" s="406"/>
      <c r="F10" s="58" t="s">
        <v>43</v>
      </c>
      <c r="G10" s="58" t="s">
        <v>44</v>
      </c>
      <c r="H10" s="402"/>
      <c r="I10" s="402"/>
      <c r="J10" s="402"/>
      <c r="K10" s="108" t="s">
        <v>45</v>
      </c>
      <c r="L10" s="108" t="s">
        <v>46</v>
      </c>
      <c r="M10" s="402"/>
      <c r="N10" s="441"/>
      <c r="O10" s="484"/>
      <c r="P10" s="426"/>
      <c r="Q10" s="430"/>
      <c r="R10" s="430"/>
      <c r="S10" s="430"/>
      <c r="T10" s="430"/>
      <c r="U10" s="430"/>
      <c r="W10" s="23"/>
    </row>
    <row r="11" spans="1:26" ht="30" customHeight="1" x14ac:dyDescent="0.25">
      <c r="A11" s="182" t="s">
        <v>47</v>
      </c>
      <c r="B11" s="183" t="s">
        <v>48</v>
      </c>
      <c r="C11" s="68"/>
      <c r="D11" s="68"/>
      <c r="E11" s="68"/>
      <c r="F11" s="68"/>
      <c r="G11" s="68"/>
      <c r="H11" s="68"/>
      <c r="I11" s="68"/>
      <c r="J11" s="68"/>
      <c r="K11" s="68"/>
      <c r="L11" s="68"/>
      <c r="M11" s="68"/>
      <c r="N11" s="69"/>
      <c r="O11" s="68" t="s">
        <v>49</v>
      </c>
      <c r="P11" s="68"/>
      <c r="Q11" s="68"/>
      <c r="R11" s="68"/>
      <c r="S11" s="68"/>
      <c r="T11" s="68"/>
      <c r="U11" s="68"/>
      <c r="W11" s="23"/>
    </row>
    <row r="12" spans="1:26" ht="30" customHeight="1" x14ac:dyDescent="0.25">
      <c r="A12" s="182"/>
      <c r="B12" s="52" t="s">
        <v>50</v>
      </c>
      <c r="C12" s="71"/>
      <c r="D12" s="71"/>
      <c r="E12" s="71"/>
      <c r="F12" s="71"/>
      <c r="G12" s="71"/>
      <c r="H12" s="71"/>
      <c r="I12" s="71"/>
      <c r="J12" s="71"/>
      <c r="K12" s="71"/>
      <c r="L12" s="71"/>
      <c r="M12" s="71"/>
      <c r="N12" s="68"/>
      <c r="O12" s="68"/>
      <c r="P12" s="68" t="s">
        <v>49</v>
      </c>
      <c r="Q12" s="71"/>
      <c r="R12" s="71"/>
      <c r="S12" s="71"/>
      <c r="T12" s="71"/>
      <c r="U12" s="71"/>
      <c r="W12" s="23"/>
    </row>
    <row r="13" spans="1:26" ht="30" customHeight="1" x14ac:dyDescent="0.25">
      <c r="A13" s="182"/>
      <c r="B13" s="52" t="s">
        <v>51</v>
      </c>
      <c r="C13" s="71"/>
      <c r="D13" s="71"/>
      <c r="E13" s="71"/>
      <c r="F13" s="71"/>
      <c r="G13" s="71"/>
      <c r="H13" s="71"/>
      <c r="I13" s="71"/>
      <c r="J13" s="71"/>
      <c r="K13" s="71"/>
      <c r="L13" s="71"/>
      <c r="M13" s="71"/>
      <c r="N13" s="68"/>
      <c r="O13" s="68" t="s">
        <v>49</v>
      </c>
      <c r="P13" s="68"/>
      <c r="Q13" s="71"/>
      <c r="R13" s="71"/>
      <c r="S13" s="71"/>
      <c r="T13" s="71"/>
      <c r="U13" s="71"/>
      <c r="W13" s="23"/>
    </row>
    <row r="14" spans="1:26" ht="30" customHeight="1" x14ac:dyDescent="0.25">
      <c r="A14" s="182"/>
      <c r="B14" s="52" t="s">
        <v>52</v>
      </c>
      <c r="C14" s="71"/>
      <c r="D14" s="71"/>
      <c r="E14" s="71"/>
      <c r="F14" s="71"/>
      <c r="G14" s="71"/>
      <c r="H14" s="71"/>
      <c r="I14" s="71"/>
      <c r="J14" s="71"/>
      <c r="K14" s="71"/>
      <c r="L14" s="71"/>
      <c r="M14" s="71"/>
      <c r="N14" s="68" t="s">
        <v>49</v>
      </c>
      <c r="O14" s="68"/>
      <c r="P14" s="68"/>
      <c r="Q14" s="71"/>
      <c r="R14" s="71"/>
      <c r="S14" s="71"/>
      <c r="T14" s="71"/>
      <c r="U14" s="71"/>
      <c r="W14" s="23"/>
    </row>
    <row r="15" spans="1:26" ht="30" customHeight="1" x14ac:dyDescent="0.25">
      <c r="A15" s="182"/>
      <c r="B15" s="52" t="s">
        <v>53</v>
      </c>
      <c r="C15" s="71"/>
      <c r="D15" s="71"/>
      <c r="E15" s="71"/>
      <c r="F15" s="71"/>
      <c r="G15" s="71"/>
      <c r="H15" s="71"/>
      <c r="I15" s="71"/>
      <c r="J15" s="71"/>
      <c r="K15" s="71"/>
      <c r="L15" s="71"/>
      <c r="M15" s="71"/>
      <c r="N15" s="68"/>
      <c r="O15" s="68"/>
      <c r="P15" s="68" t="s">
        <v>54</v>
      </c>
      <c r="Q15" s="71"/>
      <c r="R15" s="71"/>
      <c r="S15" s="71"/>
      <c r="T15" s="71"/>
      <c r="U15" s="71"/>
      <c r="W15" s="23"/>
    </row>
    <row r="16" spans="1:26" ht="30" customHeight="1" x14ac:dyDescent="0.25">
      <c r="A16" s="182"/>
      <c r="B16" s="52" t="s">
        <v>55</v>
      </c>
      <c r="C16" s="71"/>
      <c r="D16" s="71"/>
      <c r="E16" s="71"/>
      <c r="F16" s="71"/>
      <c r="G16" s="71"/>
      <c r="H16" s="71"/>
      <c r="I16" s="71"/>
      <c r="J16" s="71"/>
      <c r="K16" s="71"/>
      <c r="L16" s="71"/>
      <c r="M16" s="71"/>
      <c r="N16" s="68" t="s">
        <v>49</v>
      </c>
      <c r="O16" s="68"/>
      <c r="P16" s="68"/>
      <c r="Q16" s="71"/>
      <c r="R16" s="71"/>
      <c r="S16" s="71"/>
      <c r="T16" s="71"/>
      <c r="U16" s="71"/>
      <c r="W16" s="23"/>
    </row>
    <row r="17" spans="1:23" ht="30" customHeight="1" x14ac:dyDescent="0.25">
      <c r="A17" s="182"/>
      <c r="B17" s="52" t="s">
        <v>56</v>
      </c>
      <c r="C17" s="71"/>
      <c r="D17" s="71"/>
      <c r="E17" s="71"/>
      <c r="F17" s="71"/>
      <c r="G17" s="71"/>
      <c r="H17" s="71"/>
      <c r="I17" s="71"/>
      <c r="J17" s="71"/>
      <c r="K17" s="71"/>
      <c r="L17" s="71"/>
      <c r="M17" s="71"/>
      <c r="N17" s="68"/>
      <c r="O17" s="68"/>
      <c r="P17" s="68" t="s">
        <v>49</v>
      </c>
      <c r="Q17" s="71"/>
      <c r="R17" s="71"/>
      <c r="S17" s="71"/>
      <c r="T17" s="71"/>
      <c r="U17" s="71"/>
      <c r="W17" s="23"/>
    </row>
    <row r="18" spans="1:23" ht="30" customHeight="1" x14ac:dyDescent="0.25">
      <c r="A18" s="182"/>
      <c r="B18" s="52" t="s">
        <v>57</v>
      </c>
      <c r="C18" s="71"/>
      <c r="D18" s="71"/>
      <c r="E18" s="71"/>
      <c r="F18" s="71"/>
      <c r="G18" s="71"/>
      <c r="H18" s="71"/>
      <c r="I18" s="71"/>
      <c r="J18" s="71"/>
      <c r="K18" s="71"/>
      <c r="L18" s="71"/>
      <c r="M18" s="71"/>
      <c r="N18" s="68" t="s">
        <v>49</v>
      </c>
      <c r="O18" s="68"/>
      <c r="P18" s="68"/>
      <c r="Q18" s="71"/>
      <c r="R18" s="71"/>
      <c r="S18" s="71"/>
      <c r="T18" s="71"/>
      <c r="U18" s="71"/>
      <c r="W18" s="23"/>
    </row>
    <row r="19" spans="1:23" ht="30" customHeight="1" x14ac:dyDescent="0.25">
      <c r="A19" s="182"/>
      <c r="B19" s="52" t="s">
        <v>58</v>
      </c>
      <c r="C19" s="71"/>
      <c r="D19" s="71"/>
      <c r="E19" s="71"/>
      <c r="F19" s="71"/>
      <c r="G19" s="71"/>
      <c r="H19" s="71"/>
      <c r="I19" s="71"/>
      <c r="J19" s="71"/>
      <c r="K19" s="71"/>
      <c r="L19" s="71"/>
      <c r="M19" s="71"/>
      <c r="N19" s="68"/>
      <c r="O19" s="68" t="s">
        <v>49</v>
      </c>
      <c r="P19" s="68"/>
      <c r="Q19" s="71"/>
      <c r="R19" s="71"/>
      <c r="S19" s="71"/>
      <c r="T19" s="71"/>
      <c r="U19" s="71"/>
      <c r="W19" s="23"/>
    </row>
    <row r="20" spans="1:23" ht="30" customHeight="1" x14ac:dyDescent="0.25">
      <c r="A20" s="182"/>
      <c r="B20" s="52" t="s">
        <v>59</v>
      </c>
      <c r="C20" s="71"/>
      <c r="D20" s="71"/>
      <c r="E20" s="71"/>
      <c r="F20" s="71"/>
      <c r="G20" s="71"/>
      <c r="H20" s="71"/>
      <c r="I20" s="71"/>
      <c r="J20" s="71"/>
      <c r="K20" s="71"/>
      <c r="L20" s="71"/>
      <c r="M20" s="71"/>
      <c r="N20" s="68"/>
      <c r="O20" s="68" t="s">
        <v>49</v>
      </c>
      <c r="P20" s="68"/>
      <c r="Q20" s="71"/>
      <c r="R20" s="71"/>
      <c r="S20" s="71"/>
      <c r="T20" s="71"/>
      <c r="U20" s="71"/>
      <c r="W20" s="23"/>
    </row>
    <row r="21" spans="1:23" ht="30" customHeight="1" x14ac:dyDescent="0.25">
      <c r="A21" s="182"/>
      <c r="B21" s="52" t="s">
        <v>60</v>
      </c>
      <c r="C21" s="71"/>
      <c r="D21" s="71"/>
      <c r="E21" s="71"/>
      <c r="F21" s="71"/>
      <c r="G21" s="71"/>
      <c r="H21" s="71"/>
      <c r="I21" s="71"/>
      <c r="J21" s="71"/>
      <c r="K21" s="71"/>
      <c r="L21" s="71"/>
      <c r="M21" s="71"/>
      <c r="N21" s="68"/>
      <c r="O21" s="68" t="s">
        <v>49</v>
      </c>
      <c r="P21" s="68"/>
      <c r="Q21" s="71"/>
      <c r="R21" s="71"/>
      <c r="S21" s="71"/>
      <c r="T21" s="71"/>
      <c r="U21" s="71"/>
      <c r="W21" s="23"/>
    </row>
    <row r="22" spans="1:23" ht="30" customHeight="1" x14ac:dyDescent="0.25">
      <c r="A22" s="182"/>
      <c r="B22" s="52" t="s">
        <v>61</v>
      </c>
      <c r="C22" s="71"/>
      <c r="D22" s="71"/>
      <c r="E22" s="71"/>
      <c r="F22" s="71"/>
      <c r="G22" s="71"/>
      <c r="H22" s="71"/>
      <c r="I22" s="71"/>
      <c r="J22" s="71"/>
      <c r="K22" s="71"/>
      <c r="L22" s="71"/>
      <c r="M22" s="71"/>
      <c r="N22" s="68" t="s">
        <v>49</v>
      </c>
      <c r="O22" s="68"/>
      <c r="P22" s="68"/>
      <c r="Q22" s="71"/>
      <c r="R22" s="71"/>
      <c r="S22" s="71"/>
      <c r="T22" s="71"/>
      <c r="U22" s="71"/>
      <c r="W22" s="23"/>
    </row>
    <row r="23" spans="1:23" ht="30" customHeight="1" x14ac:dyDescent="0.25">
      <c r="A23" s="182"/>
      <c r="B23" s="52" t="s">
        <v>62</v>
      </c>
      <c r="C23" s="71"/>
      <c r="D23" s="71"/>
      <c r="E23" s="71"/>
      <c r="F23" s="71"/>
      <c r="G23" s="71"/>
      <c r="H23" s="71"/>
      <c r="I23" s="71"/>
      <c r="J23" s="71"/>
      <c r="K23" s="71"/>
      <c r="L23" s="71"/>
      <c r="M23" s="71"/>
      <c r="N23" s="68"/>
      <c r="O23" s="68"/>
      <c r="P23" s="68" t="s">
        <v>49</v>
      </c>
      <c r="Q23" s="71"/>
      <c r="R23" s="71"/>
      <c r="S23" s="71"/>
      <c r="T23" s="71"/>
      <c r="U23" s="71"/>
      <c r="W23" s="23"/>
    </row>
    <row r="24" spans="1:23" ht="30" customHeight="1" x14ac:dyDescent="0.25">
      <c r="A24" s="182"/>
      <c r="B24" s="52" t="s">
        <v>63</v>
      </c>
      <c r="C24" s="71"/>
      <c r="D24" s="71"/>
      <c r="E24" s="71"/>
      <c r="F24" s="71"/>
      <c r="G24" s="71"/>
      <c r="H24" s="71"/>
      <c r="I24" s="71"/>
      <c r="J24" s="71"/>
      <c r="K24" s="71"/>
      <c r="L24" s="71"/>
      <c r="M24" s="71"/>
      <c r="N24" s="68" t="s">
        <v>49</v>
      </c>
      <c r="O24" s="68"/>
      <c r="P24" s="68"/>
      <c r="Q24" s="71"/>
      <c r="R24" s="71"/>
      <c r="S24" s="71"/>
      <c r="T24" s="71"/>
      <c r="U24" s="71"/>
      <c r="W24" s="23"/>
    </row>
    <row r="25" spans="1:23" ht="30" customHeight="1" x14ac:dyDescent="0.25">
      <c r="A25" s="182"/>
      <c r="B25" s="52" t="s">
        <v>64</v>
      </c>
      <c r="C25" s="71"/>
      <c r="D25" s="71"/>
      <c r="E25" s="71"/>
      <c r="F25" s="71"/>
      <c r="G25" s="71"/>
      <c r="H25" s="71"/>
      <c r="I25" s="71"/>
      <c r="J25" s="71"/>
      <c r="K25" s="71"/>
      <c r="L25" s="71"/>
      <c r="M25" s="71"/>
      <c r="N25" s="68"/>
      <c r="O25" s="68"/>
      <c r="P25" s="68" t="s">
        <v>49</v>
      </c>
      <c r="Q25" s="71"/>
      <c r="R25" s="71"/>
      <c r="S25" s="71"/>
      <c r="T25" s="71"/>
      <c r="U25" s="71"/>
      <c r="W25" s="23"/>
    </row>
    <row r="26" spans="1:23" ht="30" customHeight="1" x14ac:dyDescent="0.25">
      <c r="A26" s="181" t="s">
        <v>65</v>
      </c>
      <c r="B26" s="52" t="s">
        <v>66</v>
      </c>
      <c r="C26" s="71"/>
      <c r="D26" s="71"/>
      <c r="E26" s="71"/>
      <c r="F26" s="71"/>
      <c r="G26" s="71"/>
      <c r="H26" s="71"/>
      <c r="I26" s="71"/>
      <c r="J26" s="71"/>
      <c r="K26" s="71"/>
      <c r="L26" s="71"/>
      <c r="M26" s="71"/>
      <c r="N26" s="68" t="s">
        <v>49</v>
      </c>
      <c r="O26" s="68"/>
      <c r="P26" s="68" t="s">
        <v>54</v>
      </c>
      <c r="Q26" s="71"/>
      <c r="R26" s="71"/>
      <c r="S26" s="71"/>
      <c r="T26" s="71"/>
      <c r="U26" s="71"/>
      <c r="W26" s="23"/>
    </row>
    <row r="27" spans="1:23" ht="30" customHeight="1" x14ac:dyDescent="0.25">
      <c r="A27" s="182"/>
      <c r="B27" s="52" t="s">
        <v>67</v>
      </c>
      <c r="C27" s="71"/>
      <c r="D27" s="71"/>
      <c r="E27" s="71"/>
      <c r="F27" s="71"/>
      <c r="G27" s="71"/>
      <c r="H27" s="71"/>
      <c r="I27" s="71"/>
      <c r="J27" s="71"/>
      <c r="K27" s="71"/>
      <c r="L27" s="71"/>
      <c r="M27" s="71"/>
      <c r="N27" s="68"/>
      <c r="O27" s="68"/>
      <c r="P27" s="68" t="s">
        <v>54</v>
      </c>
      <c r="Q27" s="71"/>
      <c r="R27" s="71"/>
      <c r="S27" s="71"/>
      <c r="T27" s="71"/>
      <c r="U27" s="71"/>
      <c r="W27" s="23"/>
    </row>
    <row r="28" spans="1:23" ht="30" customHeight="1" x14ac:dyDescent="0.25">
      <c r="A28" s="182"/>
      <c r="B28" s="52" t="s">
        <v>68</v>
      </c>
      <c r="C28" s="68"/>
      <c r="D28" s="68"/>
      <c r="E28" s="68"/>
      <c r="F28" s="68"/>
      <c r="G28" s="68"/>
      <c r="H28" s="68"/>
      <c r="I28" s="68"/>
      <c r="J28" s="68"/>
      <c r="K28" s="68"/>
      <c r="L28" s="68"/>
      <c r="M28" s="68"/>
      <c r="N28" s="68" t="s">
        <v>49</v>
      </c>
      <c r="O28" s="68"/>
      <c r="P28" s="68" t="s">
        <v>54</v>
      </c>
      <c r="Q28" s="68"/>
      <c r="R28" s="68"/>
      <c r="S28" s="68"/>
      <c r="T28" s="68"/>
      <c r="U28" s="68"/>
      <c r="W28" s="23"/>
    </row>
    <row r="29" spans="1:23" ht="30" customHeight="1" x14ac:dyDescent="0.25">
      <c r="A29" s="182"/>
      <c r="B29" s="52" t="s">
        <v>69</v>
      </c>
      <c r="C29" s="68"/>
      <c r="D29" s="68"/>
      <c r="E29" s="68"/>
      <c r="F29" s="68"/>
      <c r="G29" s="68"/>
      <c r="H29" s="68"/>
      <c r="I29" s="68"/>
      <c r="J29" s="68"/>
      <c r="K29" s="68"/>
      <c r="L29" s="68"/>
      <c r="M29" s="68"/>
      <c r="N29" s="68"/>
      <c r="O29" s="68" t="s">
        <v>49</v>
      </c>
      <c r="P29" s="68"/>
      <c r="Q29" s="68"/>
      <c r="R29" s="68"/>
      <c r="S29" s="68"/>
      <c r="T29" s="68"/>
      <c r="U29" s="68"/>
      <c r="W29" s="23"/>
    </row>
    <row r="30" spans="1:23" ht="30" customHeight="1" x14ac:dyDescent="0.25">
      <c r="A30" s="182"/>
      <c r="B30" s="52" t="s">
        <v>70</v>
      </c>
      <c r="C30" s="68"/>
      <c r="D30" s="68"/>
      <c r="E30" s="68"/>
      <c r="F30" s="68"/>
      <c r="G30" s="68"/>
      <c r="H30" s="68"/>
      <c r="I30" s="68"/>
      <c r="J30" s="68"/>
      <c r="K30" s="68"/>
      <c r="L30" s="68"/>
      <c r="M30" s="68"/>
      <c r="N30" s="68"/>
      <c r="O30" s="68" t="s">
        <v>49</v>
      </c>
      <c r="P30" s="68"/>
      <c r="Q30" s="68"/>
      <c r="R30" s="68"/>
      <c r="S30" s="68"/>
      <c r="T30" s="68"/>
      <c r="U30" s="68"/>
      <c r="W30" s="23"/>
    </row>
    <row r="31" spans="1:23" ht="30" customHeight="1" x14ac:dyDescent="0.25">
      <c r="A31" s="182"/>
      <c r="B31" s="52" t="s">
        <v>71</v>
      </c>
      <c r="C31" s="68"/>
      <c r="D31" s="68"/>
      <c r="E31" s="68"/>
      <c r="F31" s="68"/>
      <c r="G31" s="68"/>
      <c r="H31" s="68"/>
      <c r="I31" s="68"/>
      <c r="J31" s="68"/>
      <c r="K31" s="68"/>
      <c r="L31" s="68"/>
      <c r="M31" s="68"/>
      <c r="N31" s="68" t="s">
        <v>49</v>
      </c>
      <c r="O31" s="68"/>
      <c r="P31" s="68"/>
      <c r="Q31" s="68"/>
      <c r="R31" s="68"/>
      <c r="S31" s="68"/>
      <c r="T31" s="68"/>
      <c r="U31" s="68"/>
      <c r="W31" s="23"/>
    </row>
    <row r="32" spans="1:23" ht="30" customHeight="1" x14ac:dyDescent="0.25">
      <c r="A32" s="182"/>
      <c r="B32" s="52" t="s">
        <v>72</v>
      </c>
      <c r="C32" s="68"/>
      <c r="D32" s="68"/>
      <c r="E32" s="68"/>
      <c r="F32" s="68"/>
      <c r="G32" s="68"/>
      <c r="H32" s="68"/>
      <c r="I32" s="68"/>
      <c r="J32" s="68"/>
      <c r="K32" s="68"/>
      <c r="L32" s="68"/>
      <c r="M32" s="68"/>
      <c r="N32" s="68" t="s">
        <v>49</v>
      </c>
      <c r="O32" s="68"/>
      <c r="P32" s="68"/>
      <c r="Q32" s="68"/>
      <c r="R32" s="68"/>
      <c r="S32" s="68"/>
      <c r="T32" s="68"/>
      <c r="U32" s="68"/>
      <c r="W32" s="23"/>
    </row>
    <row r="33" spans="1:23" ht="30" customHeight="1" x14ac:dyDescent="0.25">
      <c r="A33" s="182"/>
      <c r="B33" s="52" t="s">
        <v>73</v>
      </c>
      <c r="C33" s="68"/>
      <c r="D33" s="68"/>
      <c r="E33" s="68"/>
      <c r="F33" s="68"/>
      <c r="G33" s="68"/>
      <c r="H33" s="68"/>
      <c r="I33" s="68"/>
      <c r="J33" s="68"/>
      <c r="K33" s="68"/>
      <c r="L33" s="68"/>
      <c r="M33" s="68"/>
      <c r="N33" s="68" t="s">
        <v>49</v>
      </c>
      <c r="O33" s="68"/>
      <c r="P33" s="68"/>
      <c r="Q33" s="68"/>
      <c r="R33" s="68"/>
      <c r="S33" s="68"/>
      <c r="T33" s="68"/>
      <c r="U33" s="68"/>
      <c r="W33" s="23"/>
    </row>
    <row r="34" spans="1:23" ht="30" customHeight="1" x14ac:dyDescent="0.25">
      <c r="A34" s="182"/>
      <c r="B34" s="52" t="s">
        <v>74</v>
      </c>
      <c r="C34" s="68"/>
      <c r="D34" s="68"/>
      <c r="E34" s="68"/>
      <c r="F34" s="68"/>
      <c r="G34" s="68"/>
      <c r="H34" s="68"/>
      <c r="I34" s="68"/>
      <c r="J34" s="68"/>
      <c r="K34" s="68"/>
      <c r="L34" s="68"/>
      <c r="M34" s="68"/>
      <c r="N34" s="68"/>
      <c r="O34" s="68"/>
      <c r="P34" s="68" t="s">
        <v>49</v>
      </c>
      <c r="Q34" s="68"/>
      <c r="R34" s="68"/>
      <c r="S34" s="68"/>
      <c r="T34" s="68"/>
      <c r="U34" s="68"/>
      <c r="W34" s="23"/>
    </row>
    <row r="35" spans="1:23" ht="30" customHeight="1" x14ac:dyDescent="0.25">
      <c r="A35" s="182"/>
      <c r="B35" s="52" t="s">
        <v>75</v>
      </c>
      <c r="C35" s="68"/>
      <c r="D35" s="68"/>
      <c r="E35" s="68"/>
      <c r="F35" s="68"/>
      <c r="G35" s="68"/>
      <c r="H35" s="68"/>
      <c r="I35" s="68"/>
      <c r="J35" s="68"/>
      <c r="K35" s="68"/>
      <c r="L35" s="68"/>
      <c r="M35" s="68"/>
      <c r="N35" s="68" t="s">
        <v>49</v>
      </c>
      <c r="O35" s="68"/>
      <c r="P35" s="68"/>
      <c r="Q35" s="68"/>
      <c r="R35" s="68"/>
      <c r="S35" s="68"/>
      <c r="T35" s="68"/>
      <c r="U35" s="68"/>
      <c r="W35" s="23"/>
    </row>
    <row r="36" spans="1:23" ht="30" customHeight="1" x14ac:dyDescent="0.25">
      <c r="A36" s="182"/>
      <c r="B36" s="52" t="s">
        <v>76</v>
      </c>
      <c r="C36" s="68"/>
      <c r="D36" s="68"/>
      <c r="E36" s="68"/>
      <c r="F36" s="68"/>
      <c r="G36" s="68"/>
      <c r="H36" s="68"/>
      <c r="I36" s="68"/>
      <c r="J36" s="68"/>
      <c r="K36" s="68"/>
      <c r="L36" s="68"/>
      <c r="M36" s="68"/>
      <c r="N36" s="68"/>
      <c r="O36" s="68"/>
      <c r="P36" s="68" t="s">
        <v>49</v>
      </c>
      <c r="Q36" s="68"/>
      <c r="R36" s="68"/>
      <c r="S36" s="68"/>
      <c r="T36" s="68"/>
      <c r="U36" s="68"/>
      <c r="W36" s="23"/>
    </row>
    <row r="37" spans="1:23" ht="30" customHeight="1" x14ac:dyDescent="0.25">
      <c r="A37" s="182"/>
      <c r="B37" s="52" t="s">
        <v>77</v>
      </c>
      <c r="C37" s="68"/>
      <c r="D37" s="68"/>
      <c r="E37" s="68"/>
      <c r="F37" s="68"/>
      <c r="G37" s="68"/>
      <c r="H37" s="68"/>
      <c r="I37" s="68"/>
      <c r="J37" s="68"/>
      <c r="K37" s="68"/>
      <c r="L37" s="68"/>
      <c r="M37" s="68"/>
      <c r="N37" s="68" t="s">
        <v>49</v>
      </c>
      <c r="O37" s="68"/>
      <c r="P37" s="68"/>
      <c r="Q37" s="68"/>
      <c r="R37" s="68"/>
      <c r="S37" s="68"/>
      <c r="T37" s="68"/>
      <c r="U37" s="68"/>
      <c r="W37" s="23"/>
    </row>
    <row r="38" spans="1:23" ht="30" customHeight="1" x14ac:dyDescent="0.25">
      <c r="A38" s="182"/>
      <c r="B38" s="52" t="s">
        <v>78</v>
      </c>
      <c r="C38" s="68"/>
      <c r="D38" s="68"/>
      <c r="E38" s="68"/>
      <c r="F38" s="68"/>
      <c r="G38" s="68"/>
      <c r="H38" s="68"/>
      <c r="I38" s="68"/>
      <c r="J38" s="68"/>
      <c r="K38" s="68"/>
      <c r="L38" s="68"/>
      <c r="M38" s="68"/>
      <c r="N38" s="68"/>
      <c r="O38" s="68" t="s">
        <v>49</v>
      </c>
      <c r="P38" s="68"/>
      <c r="Q38" s="68"/>
      <c r="R38" s="68"/>
      <c r="S38" s="68"/>
      <c r="T38" s="68"/>
      <c r="U38" s="68"/>
      <c r="W38" s="23"/>
    </row>
    <row r="39" spans="1:23" ht="30" customHeight="1" x14ac:dyDescent="0.25">
      <c r="A39" s="182"/>
      <c r="B39" s="52" t="s">
        <v>79</v>
      </c>
      <c r="C39" s="68"/>
      <c r="D39" s="68"/>
      <c r="E39" s="68"/>
      <c r="F39" s="68"/>
      <c r="G39" s="68"/>
      <c r="H39" s="68"/>
      <c r="I39" s="68"/>
      <c r="J39" s="68"/>
      <c r="K39" s="68"/>
      <c r="L39" s="68"/>
      <c r="M39" s="68"/>
      <c r="N39" s="68" t="s">
        <v>49</v>
      </c>
      <c r="O39" s="68"/>
      <c r="P39" s="68"/>
      <c r="Q39" s="68"/>
      <c r="R39" s="68"/>
      <c r="S39" s="68"/>
      <c r="T39" s="68"/>
      <c r="U39" s="68"/>
      <c r="W39" s="23"/>
    </row>
    <row r="40" spans="1:23" ht="30" customHeight="1" x14ac:dyDescent="0.25">
      <c r="A40" s="183"/>
      <c r="B40" s="52" t="s">
        <v>80</v>
      </c>
      <c r="C40" s="68"/>
      <c r="D40" s="68"/>
      <c r="E40" s="68"/>
      <c r="F40" s="68"/>
      <c r="G40" s="68"/>
      <c r="H40" s="68"/>
      <c r="I40" s="68"/>
      <c r="J40" s="68"/>
      <c r="K40" s="68"/>
      <c r="L40" s="68"/>
      <c r="M40" s="68"/>
      <c r="N40" s="68"/>
      <c r="O40" s="68" t="s">
        <v>49</v>
      </c>
      <c r="P40" s="68"/>
      <c r="Q40" s="68"/>
      <c r="R40" s="68"/>
      <c r="S40" s="68"/>
      <c r="T40" s="68"/>
      <c r="U40" s="68"/>
      <c r="W40" s="23"/>
    </row>
    <row r="41" spans="1:23" ht="30" customHeight="1" x14ac:dyDescent="0.25">
      <c r="A41" s="181" t="s">
        <v>81</v>
      </c>
      <c r="B41" s="52" t="s">
        <v>82</v>
      </c>
      <c r="C41" s="71" t="s">
        <v>83</v>
      </c>
      <c r="D41" s="71"/>
      <c r="E41" s="71"/>
      <c r="F41" s="71"/>
      <c r="G41" s="71"/>
      <c r="H41" s="71"/>
      <c r="I41" s="71"/>
      <c r="J41" s="71"/>
      <c r="K41" s="71"/>
      <c r="L41" s="71"/>
      <c r="M41" s="71"/>
      <c r="N41" s="68"/>
      <c r="O41" s="68" t="s">
        <v>49</v>
      </c>
      <c r="P41" s="68"/>
      <c r="Q41" s="71"/>
      <c r="R41" s="71"/>
      <c r="S41" s="71"/>
      <c r="T41" s="71"/>
      <c r="U41" s="71"/>
      <c r="W41" s="23"/>
    </row>
    <row r="42" spans="1:23" ht="30" customHeight="1" x14ac:dyDescent="0.25">
      <c r="A42" s="182"/>
      <c r="B42" s="52" t="s">
        <v>84</v>
      </c>
      <c r="C42" s="71" t="s">
        <v>83</v>
      </c>
      <c r="D42" s="71"/>
      <c r="E42" s="71"/>
      <c r="F42" s="71"/>
      <c r="G42" s="71"/>
      <c r="H42" s="71"/>
      <c r="I42" s="71"/>
      <c r="J42" s="71"/>
      <c r="K42" s="71"/>
      <c r="L42" s="71"/>
      <c r="M42" s="71"/>
      <c r="N42" s="68" t="s">
        <v>49</v>
      </c>
      <c r="O42" s="68"/>
      <c r="P42" s="68"/>
      <c r="Q42" s="71"/>
      <c r="R42" s="71"/>
      <c r="S42" s="71"/>
      <c r="T42" s="71"/>
      <c r="U42" s="71"/>
      <c r="W42" s="23"/>
    </row>
    <row r="43" spans="1:23" ht="30" customHeight="1" x14ac:dyDescent="0.25">
      <c r="A43" s="182"/>
      <c r="B43" s="52" t="s">
        <v>85</v>
      </c>
      <c r="C43" s="71" t="s">
        <v>83</v>
      </c>
      <c r="D43" s="71"/>
      <c r="E43" s="71"/>
      <c r="F43" s="71"/>
      <c r="G43" s="71"/>
      <c r="H43" s="71"/>
      <c r="I43" s="71"/>
      <c r="J43" s="71"/>
      <c r="K43" s="71"/>
      <c r="L43" s="71"/>
      <c r="M43" s="71"/>
      <c r="N43" s="68" t="s">
        <v>49</v>
      </c>
      <c r="O43" s="68"/>
      <c r="P43" s="68"/>
      <c r="Q43" s="71"/>
      <c r="R43" s="71"/>
      <c r="S43" s="71"/>
      <c r="T43" s="71"/>
      <c r="U43" s="71"/>
      <c r="W43" s="23"/>
    </row>
    <row r="44" spans="1:23" ht="30" customHeight="1" x14ac:dyDescent="0.25">
      <c r="A44" s="182"/>
      <c r="B44" s="52" t="s">
        <v>86</v>
      </c>
      <c r="C44" s="71"/>
      <c r="D44" s="68"/>
      <c r="E44" s="68"/>
      <c r="F44" s="68"/>
      <c r="G44" s="68"/>
      <c r="H44" s="68"/>
      <c r="I44" s="68"/>
      <c r="J44" s="68"/>
      <c r="K44" s="68"/>
      <c r="L44" s="68"/>
      <c r="M44" s="68"/>
      <c r="N44" s="68"/>
      <c r="O44" s="68"/>
      <c r="P44" s="68" t="s">
        <v>49</v>
      </c>
      <c r="Q44" s="68"/>
      <c r="R44" s="68"/>
      <c r="S44" s="68"/>
      <c r="T44" s="68"/>
      <c r="U44" s="68"/>
      <c r="W44" s="23"/>
    </row>
    <row r="45" spans="1:23" ht="30" customHeight="1" x14ac:dyDescent="0.25">
      <c r="A45" s="182"/>
      <c r="B45" s="52" t="s">
        <v>87</v>
      </c>
      <c r="C45" s="71"/>
      <c r="D45" s="68"/>
      <c r="E45" s="68"/>
      <c r="F45" s="68"/>
      <c r="G45" s="68"/>
      <c r="H45" s="68"/>
      <c r="I45" s="68"/>
      <c r="J45" s="68"/>
      <c r="K45" s="68"/>
      <c r="L45" s="68"/>
      <c r="M45" s="68"/>
      <c r="N45" s="68" t="s">
        <v>49</v>
      </c>
      <c r="O45" s="68"/>
      <c r="P45" s="68"/>
      <c r="Q45" s="68"/>
      <c r="R45" s="68"/>
      <c r="S45" s="68"/>
      <c r="T45" s="68"/>
      <c r="U45" s="68"/>
      <c r="W45" s="23"/>
    </row>
    <row r="46" spans="1:23" ht="30" customHeight="1" x14ac:dyDescent="0.25">
      <c r="A46" s="182"/>
      <c r="B46" s="52" t="s">
        <v>88</v>
      </c>
      <c r="C46" s="71"/>
      <c r="D46" s="68"/>
      <c r="E46" s="68"/>
      <c r="F46" s="68"/>
      <c r="G46" s="68"/>
      <c r="H46" s="68"/>
      <c r="I46" s="68"/>
      <c r="J46" s="68"/>
      <c r="K46" s="68"/>
      <c r="L46" s="68"/>
      <c r="M46" s="68"/>
      <c r="N46" s="68" t="s">
        <v>49</v>
      </c>
      <c r="O46" s="68"/>
      <c r="P46" s="68"/>
      <c r="Q46" s="68"/>
      <c r="R46" s="68"/>
      <c r="S46" s="68"/>
      <c r="T46" s="68"/>
      <c r="U46" s="68"/>
      <c r="W46" s="23"/>
    </row>
    <row r="47" spans="1:23" ht="30" customHeight="1" x14ac:dyDescent="0.25">
      <c r="A47" s="182"/>
      <c r="B47" s="52" t="s">
        <v>89</v>
      </c>
      <c r="C47" s="71"/>
      <c r="D47" s="68"/>
      <c r="E47" s="68"/>
      <c r="F47" s="68"/>
      <c r="G47" s="68"/>
      <c r="H47" s="68"/>
      <c r="I47" s="68"/>
      <c r="J47" s="68"/>
      <c r="K47" s="68"/>
      <c r="L47" s="68"/>
      <c r="M47" s="68"/>
      <c r="N47" s="68" t="s">
        <v>49</v>
      </c>
      <c r="O47" s="68"/>
      <c r="P47" s="68"/>
      <c r="Q47" s="68"/>
      <c r="R47" s="68"/>
      <c r="S47" s="68"/>
      <c r="T47" s="68"/>
      <c r="U47" s="68"/>
      <c r="W47" s="23"/>
    </row>
    <row r="48" spans="1:23" ht="30" customHeight="1" x14ac:dyDescent="0.25">
      <c r="A48" s="182"/>
      <c r="B48" s="52" t="s">
        <v>90</v>
      </c>
      <c r="C48" s="71"/>
      <c r="D48" s="68"/>
      <c r="E48" s="68"/>
      <c r="F48" s="68"/>
      <c r="G48" s="68"/>
      <c r="H48" s="68"/>
      <c r="I48" s="68"/>
      <c r="J48" s="68"/>
      <c r="K48" s="68"/>
      <c r="L48" s="68"/>
      <c r="M48" s="68"/>
      <c r="N48" s="68"/>
      <c r="O48" s="68"/>
      <c r="P48" s="68" t="s">
        <v>49</v>
      </c>
      <c r="Q48" s="68"/>
      <c r="R48" s="68"/>
      <c r="S48" s="68"/>
      <c r="T48" s="68"/>
      <c r="U48" s="68"/>
      <c r="W48" s="23"/>
    </row>
    <row r="49" spans="1:23" ht="30" customHeight="1" x14ac:dyDescent="0.25">
      <c r="A49" s="182"/>
      <c r="B49" s="52" t="s">
        <v>91</v>
      </c>
      <c r="C49" s="71" t="s">
        <v>83</v>
      </c>
      <c r="D49" s="68"/>
      <c r="E49" s="68"/>
      <c r="F49" s="68"/>
      <c r="G49" s="68"/>
      <c r="H49" s="68"/>
      <c r="I49" s="68"/>
      <c r="J49" s="68"/>
      <c r="K49" s="68"/>
      <c r="L49" s="68"/>
      <c r="M49" s="68"/>
      <c r="N49" s="68" t="s">
        <v>54</v>
      </c>
      <c r="O49" s="68"/>
      <c r="P49" s="68"/>
      <c r="Q49" s="68"/>
      <c r="R49" s="68"/>
      <c r="S49" s="68"/>
      <c r="T49" s="68"/>
      <c r="U49" s="68"/>
      <c r="W49" s="23"/>
    </row>
    <row r="50" spans="1:23" ht="30" customHeight="1" x14ac:dyDescent="0.25">
      <c r="A50" s="182"/>
      <c r="B50" s="52" t="s">
        <v>92</v>
      </c>
      <c r="C50" s="71"/>
      <c r="D50" s="68"/>
      <c r="E50" s="68"/>
      <c r="F50" s="68"/>
      <c r="G50" s="68"/>
      <c r="H50" s="68"/>
      <c r="I50" s="68"/>
      <c r="J50" s="68"/>
      <c r="K50" s="68"/>
      <c r="L50" s="68"/>
      <c r="M50" s="68"/>
      <c r="N50" s="68"/>
      <c r="O50" s="68"/>
      <c r="P50" s="68" t="s">
        <v>49</v>
      </c>
      <c r="Q50" s="68"/>
      <c r="R50" s="68"/>
      <c r="S50" s="68"/>
      <c r="T50" s="68"/>
      <c r="U50" s="68"/>
      <c r="W50" s="23"/>
    </row>
    <row r="51" spans="1:23" ht="30" customHeight="1" x14ac:dyDescent="0.25">
      <c r="A51" s="182"/>
      <c r="B51" s="52" t="s">
        <v>93</v>
      </c>
      <c r="C51" s="71"/>
      <c r="D51" s="68"/>
      <c r="E51" s="68"/>
      <c r="F51" s="68"/>
      <c r="G51" s="68"/>
      <c r="H51" s="68"/>
      <c r="I51" s="68"/>
      <c r="J51" s="68"/>
      <c r="K51" s="68"/>
      <c r="L51" s="68"/>
      <c r="M51" s="68"/>
      <c r="N51" s="68"/>
      <c r="O51" s="68" t="s">
        <v>49</v>
      </c>
      <c r="P51" s="68"/>
      <c r="Q51" s="68"/>
      <c r="R51" s="68"/>
      <c r="S51" s="68"/>
      <c r="T51" s="68"/>
      <c r="U51" s="68"/>
      <c r="W51" s="23"/>
    </row>
    <row r="52" spans="1:23" ht="30" customHeight="1" x14ac:dyDescent="0.25">
      <c r="A52" s="182"/>
      <c r="B52" s="52" t="s">
        <v>94</v>
      </c>
      <c r="C52" s="71"/>
      <c r="D52" s="68"/>
      <c r="E52" s="68"/>
      <c r="F52" s="68"/>
      <c r="G52" s="68"/>
      <c r="H52" s="68"/>
      <c r="I52" s="68"/>
      <c r="J52" s="68"/>
      <c r="K52" s="68"/>
      <c r="L52" s="68"/>
      <c r="M52" s="68"/>
      <c r="N52" s="68" t="s">
        <v>49</v>
      </c>
      <c r="O52" s="68"/>
      <c r="P52" s="68"/>
      <c r="Q52" s="68"/>
      <c r="R52" s="68"/>
      <c r="S52" s="68"/>
      <c r="T52" s="68"/>
      <c r="U52" s="68"/>
      <c r="W52" s="23"/>
    </row>
    <row r="53" spans="1:23" ht="30" customHeight="1" x14ac:dyDescent="0.25">
      <c r="A53" s="182"/>
      <c r="B53" s="52" t="s">
        <v>95</v>
      </c>
      <c r="C53" s="71"/>
      <c r="D53" s="68"/>
      <c r="E53" s="68"/>
      <c r="F53" s="68"/>
      <c r="G53" s="68"/>
      <c r="H53" s="68"/>
      <c r="I53" s="68"/>
      <c r="J53" s="68"/>
      <c r="K53" s="68"/>
      <c r="L53" s="68"/>
      <c r="M53" s="68"/>
      <c r="N53" s="68" t="s">
        <v>49</v>
      </c>
      <c r="O53" s="68"/>
      <c r="P53" s="68"/>
      <c r="Q53" s="68"/>
      <c r="R53" s="68"/>
      <c r="S53" s="68"/>
      <c r="T53" s="68"/>
      <c r="U53" s="68"/>
      <c r="W53" s="23"/>
    </row>
    <row r="54" spans="1:23" ht="30" customHeight="1" x14ac:dyDescent="0.25">
      <c r="A54" s="182"/>
      <c r="B54" s="52" t="s">
        <v>96</v>
      </c>
      <c r="C54" s="71"/>
      <c r="D54" s="68"/>
      <c r="E54" s="68"/>
      <c r="F54" s="68"/>
      <c r="G54" s="68"/>
      <c r="H54" s="68"/>
      <c r="I54" s="68"/>
      <c r="J54" s="68"/>
      <c r="K54" s="68"/>
      <c r="L54" s="68"/>
      <c r="M54" s="68"/>
      <c r="N54" s="68"/>
      <c r="O54" s="68" t="s">
        <v>49</v>
      </c>
      <c r="P54" s="68"/>
      <c r="Q54" s="68"/>
      <c r="R54" s="68"/>
      <c r="S54" s="68"/>
      <c r="T54" s="68"/>
      <c r="U54" s="68"/>
      <c r="W54" s="23"/>
    </row>
    <row r="55" spans="1:23" ht="30" customHeight="1" x14ac:dyDescent="0.25">
      <c r="A55" s="183"/>
      <c r="B55" s="52" t="s">
        <v>97</v>
      </c>
      <c r="C55" s="71"/>
      <c r="D55" s="68"/>
      <c r="E55" s="68"/>
      <c r="F55" s="68"/>
      <c r="G55" s="68"/>
      <c r="H55" s="68"/>
      <c r="I55" s="68"/>
      <c r="J55" s="68"/>
      <c r="K55" s="68"/>
      <c r="L55" s="68"/>
      <c r="M55" s="68"/>
      <c r="N55" s="68"/>
      <c r="O55" s="68" t="s">
        <v>49</v>
      </c>
      <c r="P55" s="68"/>
      <c r="Q55" s="68"/>
      <c r="R55" s="68"/>
      <c r="S55" s="68"/>
      <c r="T55" s="68"/>
      <c r="U55" s="68"/>
      <c r="W55" s="23"/>
    </row>
    <row r="56" spans="1:23" ht="30" customHeight="1" x14ac:dyDescent="0.25">
      <c r="A56" s="181" t="s">
        <v>98</v>
      </c>
      <c r="B56" s="52" t="s">
        <v>99</v>
      </c>
      <c r="C56" s="71" t="s">
        <v>100</v>
      </c>
      <c r="D56" s="71"/>
      <c r="E56" s="71"/>
      <c r="F56" s="71"/>
      <c r="G56" s="71"/>
      <c r="H56" s="71"/>
      <c r="I56" s="71"/>
      <c r="J56" s="71"/>
      <c r="K56" s="71"/>
      <c r="L56" s="71"/>
      <c r="M56" s="71"/>
      <c r="N56" s="68" t="s">
        <v>54</v>
      </c>
      <c r="O56" s="68"/>
      <c r="P56" s="68"/>
      <c r="Q56" s="71"/>
      <c r="R56" s="71"/>
      <c r="S56" s="71"/>
      <c r="T56" s="71"/>
      <c r="U56" s="71"/>
      <c r="W56" s="23"/>
    </row>
    <row r="57" spans="1:23" ht="30" customHeight="1" x14ac:dyDescent="0.25">
      <c r="A57" s="182"/>
      <c r="B57" s="52" t="s">
        <v>101</v>
      </c>
      <c r="C57" s="71" t="s">
        <v>100</v>
      </c>
      <c r="D57" s="71"/>
      <c r="E57" s="71"/>
      <c r="F57" s="71"/>
      <c r="G57" s="71"/>
      <c r="H57" s="71"/>
      <c r="I57" s="71"/>
      <c r="J57" s="71"/>
      <c r="K57" s="71"/>
      <c r="L57" s="71"/>
      <c r="M57" s="71"/>
      <c r="N57" s="68" t="s">
        <v>54</v>
      </c>
      <c r="O57" s="68"/>
      <c r="P57" s="68"/>
      <c r="Q57" s="71"/>
      <c r="R57" s="71"/>
      <c r="S57" s="71"/>
      <c r="T57" s="71"/>
      <c r="U57" s="71"/>
      <c r="W57" s="23"/>
    </row>
    <row r="58" spans="1:23" ht="30" customHeight="1" x14ac:dyDescent="0.25">
      <c r="A58" s="182"/>
      <c r="B58" s="52" t="s">
        <v>102</v>
      </c>
      <c r="C58" s="71"/>
      <c r="D58" s="71"/>
      <c r="E58" s="71"/>
      <c r="F58" s="71"/>
      <c r="G58" s="71"/>
      <c r="H58" s="71"/>
      <c r="I58" s="71"/>
      <c r="J58" s="71"/>
      <c r="K58" s="71"/>
      <c r="L58" s="71"/>
      <c r="M58" s="71"/>
      <c r="N58" s="68"/>
      <c r="O58" s="68" t="s">
        <v>49</v>
      </c>
      <c r="P58" s="68"/>
      <c r="Q58" s="71"/>
      <c r="R58" s="71"/>
      <c r="S58" s="71"/>
      <c r="T58" s="71"/>
      <c r="U58" s="71"/>
      <c r="W58" s="23"/>
    </row>
    <row r="59" spans="1:23" ht="30" customHeight="1" x14ac:dyDescent="0.25">
      <c r="A59" s="182"/>
      <c r="B59" s="52" t="s">
        <v>103</v>
      </c>
      <c r="C59" s="71"/>
      <c r="D59" s="71"/>
      <c r="E59" s="71"/>
      <c r="F59" s="71"/>
      <c r="G59" s="71"/>
      <c r="H59" s="71"/>
      <c r="I59" s="71"/>
      <c r="J59" s="71"/>
      <c r="K59" s="71"/>
      <c r="L59" s="71"/>
      <c r="M59" s="71"/>
      <c r="N59" s="68" t="s">
        <v>49</v>
      </c>
      <c r="O59" s="68"/>
      <c r="P59" s="68"/>
      <c r="Q59" s="71"/>
      <c r="R59" s="71"/>
      <c r="S59" s="71"/>
      <c r="T59" s="71"/>
      <c r="U59" s="71"/>
      <c r="W59" s="23"/>
    </row>
    <row r="60" spans="1:23" ht="30" customHeight="1" x14ac:dyDescent="0.25">
      <c r="A60" s="182"/>
      <c r="B60" s="52" t="s">
        <v>104</v>
      </c>
      <c r="C60" s="71"/>
      <c r="D60" s="71"/>
      <c r="E60" s="71"/>
      <c r="F60" s="71"/>
      <c r="G60" s="71"/>
      <c r="H60" s="71"/>
      <c r="I60" s="71"/>
      <c r="J60" s="71"/>
      <c r="K60" s="71"/>
      <c r="L60" s="71"/>
      <c r="M60" s="71"/>
      <c r="N60" s="68"/>
      <c r="O60" s="68" t="s">
        <v>49</v>
      </c>
      <c r="P60" s="68"/>
      <c r="Q60" s="71"/>
      <c r="R60" s="71"/>
      <c r="S60" s="71"/>
      <c r="T60" s="71"/>
      <c r="U60" s="71"/>
      <c r="W60" s="23"/>
    </row>
    <row r="61" spans="1:23" ht="30" customHeight="1" x14ac:dyDescent="0.25">
      <c r="A61" s="182"/>
      <c r="B61" s="52" t="s">
        <v>105</v>
      </c>
      <c r="C61" s="71"/>
      <c r="D61" s="71"/>
      <c r="E61" s="71"/>
      <c r="F61" s="71"/>
      <c r="G61" s="71"/>
      <c r="H61" s="71"/>
      <c r="I61" s="71"/>
      <c r="J61" s="71"/>
      <c r="K61" s="71"/>
      <c r="L61" s="71"/>
      <c r="M61" s="71"/>
      <c r="N61" s="68" t="s">
        <v>49</v>
      </c>
      <c r="O61" s="68"/>
      <c r="P61" s="68"/>
      <c r="Q61" s="71"/>
      <c r="R61" s="71"/>
      <c r="S61" s="71"/>
      <c r="T61" s="71"/>
      <c r="U61" s="71"/>
      <c r="W61" s="23"/>
    </row>
    <row r="62" spans="1:23" ht="30" customHeight="1" x14ac:dyDescent="0.25">
      <c r="A62" s="182"/>
      <c r="B62" s="52" t="s">
        <v>106</v>
      </c>
      <c r="C62" s="71"/>
      <c r="D62" s="71"/>
      <c r="E62" s="71"/>
      <c r="F62" s="71"/>
      <c r="G62" s="71"/>
      <c r="H62" s="71"/>
      <c r="I62" s="71"/>
      <c r="J62" s="71"/>
      <c r="K62" s="71"/>
      <c r="L62" s="71"/>
      <c r="M62" s="71"/>
      <c r="N62" s="68"/>
      <c r="O62" s="68" t="s">
        <v>49</v>
      </c>
      <c r="P62" s="68"/>
      <c r="Q62" s="71"/>
      <c r="R62" s="71"/>
      <c r="S62" s="71"/>
      <c r="T62" s="71"/>
      <c r="U62" s="71"/>
      <c r="W62" s="23"/>
    </row>
    <row r="63" spans="1:23" ht="30" customHeight="1" x14ac:dyDescent="0.25">
      <c r="A63" s="182"/>
      <c r="B63" s="52" t="s">
        <v>107</v>
      </c>
      <c r="C63" s="71" t="s">
        <v>100</v>
      </c>
      <c r="D63" s="71"/>
      <c r="E63" s="71"/>
      <c r="F63" s="71"/>
      <c r="G63" s="71"/>
      <c r="H63" s="71"/>
      <c r="I63" s="71"/>
      <c r="J63" s="71"/>
      <c r="K63" s="71"/>
      <c r="L63" s="71"/>
      <c r="M63" s="71"/>
      <c r="N63" s="68"/>
      <c r="O63" s="68"/>
      <c r="P63" s="68" t="s">
        <v>49</v>
      </c>
      <c r="Q63" s="71"/>
      <c r="R63" s="71"/>
      <c r="S63" s="71"/>
      <c r="T63" s="71"/>
      <c r="U63" s="71"/>
      <c r="W63" s="23"/>
    </row>
    <row r="64" spans="1:23" ht="30" customHeight="1" x14ac:dyDescent="0.25">
      <c r="A64" s="182"/>
      <c r="B64" s="52" t="s">
        <v>108</v>
      </c>
      <c r="C64" s="68" t="s">
        <v>100</v>
      </c>
      <c r="D64" s="68"/>
      <c r="E64" s="68"/>
      <c r="F64" s="68"/>
      <c r="G64" s="68"/>
      <c r="H64" s="68"/>
      <c r="I64" s="68"/>
      <c r="J64" s="68"/>
      <c r="K64" s="68"/>
      <c r="L64" s="68"/>
      <c r="M64" s="68"/>
      <c r="N64" s="68" t="s">
        <v>49</v>
      </c>
      <c r="O64" s="68"/>
      <c r="P64" s="68"/>
      <c r="Q64" s="68"/>
      <c r="R64" s="68"/>
      <c r="S64" s="68"/>
      <c r="T64" s="68"/>
      <c r="U64" s="68"/>
      <c r="W64" s="23"/>
    </row>
    <row r="65" spans="1:23" ht="30" customHeight="1" x14ac:dyDescent="0.25">
      <c r="A65" s="182"/>
      <c r="B65" s="52" t="s">
        <v>109</v>
      </c>
      <c r="C65" s="68"/>
      <c r="D65" s="68"/>
      <c r="E65" s="68"/>
      <c r="F65" s="68"/>
      <c r="G65" s="68"/>
      <c r="H65" s="68"/>
      <c r="I65" s="68"/>
      <c r="J65" s="68"/>
      <c r="K65" s="68"/>
      <c r="L65" s="68"/>
      <c r="M65" s="68"/>
      <c r="N65" s="68"/>
      <c r="O65" s="68"/>
      <c r="P65" s="68" t="s">
        <v>49</v>
      </c>
      <c r="Q65" s="68"/>
      <c r="R65" s="68"/>
      <c r="S65" s="68"/>
      <c r="T65" s="68"/>
      <c r="U65" s="68"/>
      <c r="W65" s="23"/>
    </row>
    <row r="66" spans="1:23" ht="30" customHeight="1" x14ac:dyDescent="0.25">
      <c r="A66" s="182"/>
      <c r="B66" s="52" t="s">
        <v>110</v>
      </c>
      <c r="C66" s="68"/>
      <c r="D66" s="68"/>
      <c r="E66" s="68"/>
      <c r="F66" s="68"/>
      <c r="G66" s="68"/>
      <c r="H66" s="68"/>
      <c r="I66" s="68"/>
      <c r="J66" s="68"/>
      <c r="K66" s="68"/>
      <c r="L66" s="68"/>
      <c r="M66" s="68"/>
      <c r="N66" s="68" t="s">
        <v>49</v>
      </c>
      <c r="O66" s="68"/>
      <c r="P66" s="68"/>
      <c r="Q66" s="68"/>
      <c r="R66" s="68"/>
      <c r="S66" s="68"/>
      <c r="T66" s="68"/>
      <c r="U66" s="68"/>
      <c r="W66" s="23"/>
    </row>
    <row r="67" spans="1:23" ht="30" customHeight="1" x14ac:dyDescent="0.25">
      <c r="A67" s="182"/>
      <c r="B67" s="52" t="s">
        <v>111</v>
      </c>
      <c r="C67" s="68"/>
      <c r="D67" s="68"/>
      <c r="E67" s="68"/>
      <c r="F67" s="68"/>
      <c r="G67" s="68"/>
      <c r="H67" s="68"/>
      <c r="I67" s="68"/>
      <c r="J67" s="68"/>
      <c r="K67" s="68"/>
      <c r="L67" s="68"/>
      <c r="M67" s="68"/>
      <c r="N67" s="68"/>
      <c r="O67" s="68" t="s">
        <v>49</v>
      </c>
      <c r="P67" s="68"/>
      <c r="Q67" s="68"/>
      <c r="R67" s="68"/>
      <c r="S67" s="68"/>
      <c r="T67" s="68"/>
      <c r="U67" s="68"/>
      <c r="W67" s="23"/>
    </row>
    <row r="68" spans="1:23" ht="30" customHeight="1" x14ac:dyDescent="0.25">
      <c r="A68" s="182"/>
      <c r="B68" s="52" t="s">
        <v>112</v>
      </c>
      <c r="C68" s="68"/>
      <c r="D68" s="68"/>
      <c r="E68" s="68"/>
      <c r="F68" s="68"/>
      <c r="G68" s="68"/>
      <c r="H68" s="68"/>
      <c r="I68" s="68"/>
      <c r="J68" s="68"/>
      <c r="K68" s="68"/>
      <c r="L68" s="68"/>
      <c r="M68" s="68"/>
      <c r="N68" s="68"/>
      <c r="O68" s="68"/>
      <c r="P68" s="68" t="s">
        <v>49</v>
      </c>
      <c r="Q68" s="68"/>
      <c r="R68" s="68"/>
      <c r="S68" s="68"/>
      <c r="T68" s="68"/>
      <c r="U68" s="68"/>
      <c r="W68" s="23"/>
    </row>
    <row r="69" spans="1:23" ht="30" customHeight="1" x14ac:dyDescent="0.25">
      <c r="A69" s="182"/>
      <c r="B69" s="52" t="s">
        <v>113</v>
      </c>
      <c r="C69" s="68"/>
      <c r="D69" s="68"/>
      <c r="E69" s="68"/>
      <c r="F69" s="68"/>
      <c r="G69" s="68"/>
      <c r="H69" s="68"/>
      <c r="I69" s="68"/>
      <c r="J69" s="68"/>
      <c r="K69" s="68"/>
      <c r="L69" s="68"/>
      <c r="M69" s="68"/>
      <c r="N69" s="68"/>
      <c r="O69" s="68" t="s">
        <v>49</v>
      </c>
      <c r="P69" s="68"/>
      <c r="Q69" s="68"/>
      <c r="R69" s="68"/>
      <c r="S69" s="68"/>
      <c r="T69" s="68"/>
      <c r="U69" s="68"/>
      <c r="W69" s="23"/>
    </row>
    <row r="70" spans="1:23" ht="30" customHeight="1" x14ac:dyDescent="0.25">
      <c r="A70" s="183"/>
      <c r="B70" s="52" t="s">
        <v>114</v>
      </c>
      <c r="C70" s="68"/>
      <c r="D70" s="68"/>
      <c r="E70" s="68"/>
      <c r="F70" s="68"/>
      <c r="G70" s="68"/>
      <c r="H70" s="68"/>
      <c r="I70" s="68"/>
      <c r="J70" s="68"/>
      <c r="K70" s="68"/>
      <c r="L70" s="68"/>
      <c r="M70" s="68"/>
      <c r="N70" s="68" t="s">
        <v>49</v>
      </c>
      <c r="O70" s="68"/>
      <c r="P70" s="68"/>
      <c r="Q70" s="68"/>
      <c r="R70" s="68"/>
      <c r="S70" s="68"/>
      <c r="T70" s="68"/>
      <c r="U70" s="68"/>
      <c r="W70" s="23"/>
    </row>
    <row r="71" spans="1:23" ht="30" customHeight="1" x14ac:dyDescent="0.25">
      <c r="A71" s="181" t="s">
        <v>115</v>
      </c>
      <c r="B71" s="52" t="s">
        <v>116</v>
      </c>
      <c r="C71" s="71" t="s">
        <v>117</v>
      </c>
      <c r="D71" s="71"/>
      <c r="E71" s="71"/>
      <c r="F71" s="71"/>
      <c r="G71" s="71"/>
      <c r="H71" s="71"/>
      <c r="I71" s="71"/>
      <c r="J71" s="71"/>
      <c r="K71" s="71"/>
      <c r="L71" s="71"/>
      <c r="M71" s="71"/>
      <c r="N71" s="68"/>
      <c r="O71" s="68"/>
      <c r="P71" s="68" t="s">
        <v>54</v>
      </c>
      <c r="Q71" s="71"/>
      <c r="R71" s="71"/>
      <c r="S71" s="71"/>
      <c r="T71" s="71"/>
      <c r="U71" s="71"/>
      <c r="W71" s="23"/>
    </row>
    <row r="72" spans="1:23" ht="30" customHeight="1" x14ac:dyDescent="0.25">
      <c r="A72" s="182"/>
      <c r="B72" s="52" t="s">
        <v>118</v>
      </c>
      <c r="C72" s="71" t="s">
        <v>117</v>
      </c>
      <c r="D72" s="71"/>
      <c r="E72" s="71"/>
      <c r="F72" s="71"/>
      <c r="G72" s="71"/>
      <c r="H72" s="71"/>
      <c r="I72" s="71"/>
      <c r="J72" s="71"/>
      <c r="K72" s="71"/>
      <c r="L72" s="71"/>
      <c r="M72" s="71"/>
      <c r="N72" s="68"/>
      <c r="O72" s="68"/>
      <c r="P72" s="68" t="s">
        <v>54</v>
      </c>
      <c r="Q72" s="71"/>
      <c r="R72" s="71"/>
      <c r="S72" s="71"/>
      <c r="T72" s="71"/>
      <c r="U72" s="71"/>
      <c r="W72" s="23"/>
    </row>
    <row r="73" spans="1:23" ht="30" customHeight="1" x14ac:dyDescent="0.25">
      <c r="A73" s="182"/>
      <c r="B73" s="52" t="s">
        <v>119</v>
      </c>
      <c r="C73" s="71" t="s">
        <v>117</v>
      </c>
      <c r="D73" s="71"/>
      <c r="E73" s="71"/>
      <c r="F73" s="71"/>
      <c r="G73" s="71"/>
      <c r="H73" s="71"/>
      <c r="I73" s="71"/>
      <c r="J73" s="71"/>
      <c r="K73" s="71"/>
      <c r="L73" s="71"/>
      <c r="M73" s="71"/>
      <c r="N73" s="68"/>
      <c r="O73" s="68"/>
      <c r="P73" s="68" t="s">
        <v>54</v>
      </c>
      <c r="Q73" s="71"/>
      <c r="R73" s="71"/>
      <c r="S73" s="71"/>
      <c r="T73" s="71"/>
      <c r="U73" s="71"/>
      <c r="W73" s="23"/>
    </row>
    <row r="74" spans="1:23" ht="30" customHeight="1" x14ac:dyDescent="0.25">
      <c r="A74" s="182"/>
      <c r="B74" s="52" t="s">
        <v>120</v>
      </c>
      <c r="C74" s="71"/>
      <c r="D74" s="71"/>
      <c r="E74" s="71"/>
      <c r="F74" s="71"/>
      <c r="G74" s="71"/>
      <c r="H74" s="71"/>
      <c r="I74" s="71"/>
      <c r="J74" s="71"/>
      <c r="K74" s="71"/>
      <c r="L74" s="71"/>
      <c r="M74" s="71"/>
      <c r="N74" s="68"/>
      <c r="O74" s="68" t="s">
        <v>49</v>
      </c>
      <c r="P74" s="68"/>
      <c r="Q74" s="71"/>
      <c r="R74" s="71"/>
      <c r="S74" s="71"/>
      <c r="T74" s="71"/>
      <c r="U74" s="71"/>
      <c r="W74" s="23"/>
    </row>
    <row r="75" spans="1:23" ht="30" customHeight="1" x14ac:dyDescent="0.25">
      <c r="A75" s="182"/>
      <c r="B75" s="52" t="s">
        <v>121</v>
      </c>
      <c r="C75" s="71"/>
      <c r="D75" s="71"/>
      <c r="E75" s="71"/>
      <c r="F75" s="71"/>
      <c r="G75" s="71"/>
      <c r="H75" s="71"/>
      <c r="I75" s="71"/>
      <c r="J75" s="71"/>
      <c r="K75" s="71"/>
      <c r="L75" s="71"/>
      <c r="M75" s="71"/>
      <c r="N75" s="68" t="s">
        <v>49</v>
      </c>
      <c r="O75" s="68"/>
      <c r="P75" s="68"/>
      <c r="Q75" s="71"/>
      <c r="R75" s="71"/>
      <c r="S75" s="71"/>
      <c r="T75" s="71"/>
      <c r="U75" s="71"/>
      <c r="W75" s="23"/>
    </row>
    <row r="76" spans="1:23" ht="30" customHeight="1" x14ac:dyDescent="0.25">
      <c r="A76" s="182"/>
      <c r="B76" s="52" t="s">
        <v>122</v>
      </c>
      <c r="C76" s="71"/>
      <c r="D76" s="71"/>
      <c r="E76" s="71"/>
      <c r="F76" s="71"/>
      <c r="G76" s="71"/>
      <c r="H76" s="71"/>
      <c r="I76" s="71"/>
      <c r="J76" s="71"/>
      <c r="K76" s="71"/>
      <c r="L76" s="71"/>
      <c r="M76" s="71"/>
      <c r="N76" s="68"/>
      <c r="O76" s="68" t="s">
        <v>49</v>
      </c>
      <c r="P76" s="68"/>
      <c r="Q76" s="71"/>
      <c r="R76" s="71"/>
      <c r="S76" s="71"/>
      <c r="T76" s="71"/>
      <c r="U76" s="71"/>
      <c r="W76" s="23"/>
    </row>
    <row r="77" spans="1:23" ht="30" customHeight="1" x14ac:dyDescent="0.25">
      <c r="A77" s="182"/>
      <c r="B77" s="52" t="s">
        <v>123</v>
      </c>
      <c r="C77" s="71"/>
      <c r="D77" s="71"/>
      <c r="E77" s="71"/>
      <c r="F77" s="71"/>
      <c r="G77" s="71"/>
      <c r="H77" s="71"/>
      <c r="I77" s="71"/>
      <c r="J77" s="71"/>
      <c r="K77" s="71"/>
      <c r="L77" s="71"/>
      <c r="M77" s="71"/>
      <c r="N77" s="68" t="s">
        <v>49</v>
      </c>
      <c r="O77" s="68"/>
      <c r="P77" s="68"/>
      <c r="Q77" s="71"/>
      <c r="R77" s="71"/>
      <c r="S77" s="71"/>
      <c r="T77" s="71"/>
      <c r="U77" s="71"/>
      <c r="W77" s="23"/>
    </row>
    <row r="78" spans="1:23" ht="30" customHeight="1" x14ac:dyDescent="0.25">
      <c r="A78" s="182"/>
      <c r="B78" s="52" t="s">
        <v>124</v>
      </c>
      <c r="C78" s="71"/>
      <c r="D78" s="71"/>
      <c r="E78" s="71"/>
      <c r="F78" s="71"/>
      <c r="G78" s="71"/>
      <c r="H78" s="71"/>
      <c r="I78" s="71"/>
      <c r="J78" s="71"/>
      <c r="K78" s="71"/>
      <c r="L78" s="71"/>
      <c r="M78" s="71"/>
      <c r="N78" s="68"/>
      <c r="O78" s="68"/>
      <c r="P78" s="68" t="s">
        <v>49</v>
      </c>
      <c r="Q78" s="71"/>
      <c r="R78" s="71"/>
      <c r="S78" s="71"/>
      <c r="T78" s="71"/>
      <c r="U78" s="71"/>
      <c r="W78" s="23"/>
    </row>
    <row r="79" spans="1:23" ht="30" customHeight="1" x14ac:dyDescent="0.25">
      <c r="A79" s="182"/>
      <c r="B79" s="52" t="s">
        <v>125</v>
      </c>
      <c r="C79" s="71"/>
      <c r="D79" s="71"/>
      <c r="E79" s="71"/>
      <c r="F79" s="71"/>
      <c r="G79" s="71"/>
      <c r="H79" s="71"/>
      <c r="I79" s="71"/>
      <c r="J79" s="71"/>
      <c r="K79" s="71"/>
      <c r="L79" s="71"/>
      <c r="M79" s="71"/>
      <c r="N79" s="68" t="s">
        <v>49</v>
      </c>
      <c r="O79" s="68"/>
      <c r="P79" s="68"/>
      <c r="Q79" s="71"/>
      <c r="R79" s="71"/>
      <c r="S79" s="71"/>
      <c r="T79" s="71"/>
      <c r="U79" s="71"/>
      <c r="W79" s="23"/>
    </row>
    <row r="80" spans="1:23" ht="30" customHeight="1" x14ac:dyDescent="0.25">
      <c r="A80" s="182"/>
      <c r="B80" s="52" t="s">
        <v>126</v>
      </c>
      <c r="C80" s="71"/>
      <c r="D80" s="71"/>
      <c r="E80" s="71"/>
      <c r="F80" s="71"/>
      <c r="G80" s="71"/>
      <c r="H80" s="71"/>
      <c r="I80" s="71"/>
      <c r="J80" s="71"/>
      <c r="K80" s="71"/>
      <c r="L80" s="71"/>
      <c r="M80" s="71"/>
      <c r="N80" s="68"/>
      <c r="O80" s="68" t="s">
        <v>49</v>
      </c>
      <c r="P80" s="68"/>
      <c r="Q80" s="71"/>
      <c r="R80" s="71"/>
      <c r="S80" s="71"/>
      <c r="T80" s="71"/>
      <c r="U80" s="71"/>
      <c r="W80" s="23"/>
    </row>
    <row r="81" spans="1:23" ht="30" customHeight="1" x14ac:dyDescent="0.25">
      <c r="A81" s="182"/>
      <c r="B81" s="52" t="s">
        <v>127</v>
      </c>
      <c r="C81" s="71"/>
      <c r="D81" s="71"/>
      <c r="E81" s="71"/>
      <c r="F81" s="71"/>
      <c r="G81" s="71"/>
      <c r="H81" s="71"/>
      <c r="I81" s="71"/>
      <c r="J81" s="71"/>
      <c r="K81" s="71"/>
      <c r="L81" s="71"/>
      <c r="M81" s="71"/>
      <c r="N81" s="68"/>
      <c r="O81" s="68"/>
      <c r="P81" s="68" t="s">
        <v>49</v>
      </c>
      <c r="Q81" s="71"/>
      <c r="R81" s="71"/>
      <c r="S81" s="71"/>
      <c r="T81" s="71"/>
      <c r="U81" s="71"/>
      <c r="W81" s="23"/>
    </row>
    <row r="82" spans="1:23" ht="30" customHeight="1" x14ac:dyDescent="0.25">
      <c r="A82" s="182"/>
      <c r="B82" s="52" t="s">
        <v>128</v>
      </c>
      <c r="C82" s="71"/>
      <c r="D82" s="71"/>
      <c r="E82" s="71"/>
      <c r="F82" s="71"/>
      <c r="G82" s="71"/>
      <c r="H82" s="71"/>
      <c r="I82" s="71"/>
      <c r="J82" s="71"/>
      <c r="K82" s="71"/>
      <c r="L82" s="71"/>
      <c r="M82" s="71"/>
      <c r="N82" s="68"/>
      <c r="O82" s="68" t="s">
        <v>49</v>
      </c>
      <c r="P82" s="68"/>
      <c r="Q82" s="71"/>
      <c r="R82" s="71"/>
      <c r="S82" s="71"/>
      <c r="T82" s="71"/>
      <c r="U82" s="71"/>
      <c r="W82" s="23"/>
    </row>
    <row r="83" spans="1:23" ht="30" customHeight="1" x14ac:dyDescent="0.25">
      <c r="A83" s="182"/>
      <c r="B83" s="52" t="s">
        <v>129</v>
      </c>
      <c r="C83" s="71"/>
      <c r="D83" s="71"/>
      <c r="E83" s="71"/>
      <c r="F83" s="71"/>
      <c r="G83" s="71"/>
      <c r="H83" s="71"/>
      <c r="I83" s="71"/>
      <c r="J83" s="71"/>
      <c r="K83" s="71"/>
      <c r="L83" s="71"/>
      <c r="M83" s="71"/>
      <c r="N83" s="68" t="s">
        <v>49</v>
      </c>
      <c r="O83" s="68"/>
      <c r="P83" s="68"/>
      <c r="Q83" s="71"/>
      <c r="R83" s="71"/>
      <c r="S83" s="71"/>
      <c r="T83" s="71"/>
      <c r="U83" s="71"/>
      <c r="W83" s="23"/>
    </row>
    <row r="84" spans="1:23" ht="30" customHeight="1" x14ac:dyDescent="0.25">
      <c r="A84" s="182"/>
      <c r="B84" s="52" t="s">
        <v>130</v>
      </c>
      <c r="C84" s="71"/>
      <c r="D84" s="71"/>
      <c r="E84" s="71"/>
      <c r="F84" s="71"/>
      <c r="G84" s="71"/>
      <c r="H84" s="71"/>
      <c r="I84" s="71"/>
      <c r="J84" s="71"/>
      <c r="K84" s="71"/>
      <c r="L84" s="71"/>
      <c r="M84" s="71"/>
      <c r="N84" s="68"/>
      <c r="O84" s="68"/>
      <c r="P84" s="68" t="s">
        <v>49</v>
      </c>
      <c r="Q84" s="71"/>
      <c r="R84" s="71"/>
      <c r="S84" s="71"/>
      <c r="T84" s="71"/>
      <c r="U84" s="71"/>
      <c r="W84" s="23"/>
    </row>
    <row r="85" spans="1:23" ht="30" customHeight="1" x14ac:dyDescent="0.25">
      <c r="A85" s="183"/>
      <c r="B85" s="52" t="s">
        <v>131</v>
      </c>
      <c r="C85" s="71"/>
      <c r="D85" s="71"/>
      <c r="E85" s="71"/>
      <c r="F85" s="71"/>
      <c r="G85" s="71"/>
      <c r="H85" s="71"/>
      <c r="I85" s="71"/>
      <c r="J85" s="71"/>
      <c r="K85" s="71"/>
      <c r="L85" s="71"/>
      <c r="M85" s="71"/>
      <c r="N85" s="68"/>
      <c r="O85" s="68" t="s">
        <v>49</v>
      </c>
      <c r="P85" s="68"/>
      <c r="Q85" s="71"/>
      <c r="R85" s="71"/>
      <c r="S85" s="71"/>
      <c r="T85" s="71"/>
      <c r="U85" s="71"/>
      <c r="W85" s="23"/>
    </row>
    <row r="86" spans="1:23" ht="30" customHeight="1" x14ac:dyDescent="0.25">
      <c r="A86" s="181" t="s">
        <v>132</v>
      </c>
      <c r="B86" s="52" t="s">
        <v>133</v>
      </c>
      <c r="C86" s="71" t="s">
        <v>134</v>
      </c>
      <c r="D86" s="71"/>
      <c r="E86" s="71"/>
      <c r="F86" s="71"/>
      <c r="G86" s="71"/>
      <c r="H86" s="71"/>
      <c r="I86" s="71"/>
      <c r="J86" s="71"/>
      <c r="K86" s="71"/>
      <c r="L86" s="71"/>
      <c r="M86" s="71"/>
      <c r="N86" s="68"/>
      <c r="O86" s="68"/>
      <c r="P86" s="68" t="s">
        <v>54</v>
      </c>
      <c r="Q86" s="71"/>
      <c r="R86" s="71"/>
      <c r="S86" s="71"/>
      <c r="T86" s="71"/>
      <c r="U86" s="71"/>
      <c r="W86" s="23"/>
    </row>
    <row r="87" spans="1:23" ht="30" customHeight="1" x14ac:dyDescent="0.25">
      <c r="A87" s="182"/>
      <c r="B87" s="52" t="s">
        <v>135</v>
      </c>
      <c r="C87" s="71" t="s">
        <v>134</v>
      </c>
      <c r="D87" s="71"/>
      <c r="E87" s="71"/>
      <c r="F87" s="71"/>
      <c r="G87" s="71"/>
      <c r="H87" s="71"/>
      <c r="I87" s="71"/>
      <c r="J87" s="71"/>
      <c r="K87" s="71"/>
      <c r="L87" s="71"/>
      <c r="M87" s="71"/>
      <c r="N87" s="68"/>
      <c r="O87" s="68"/>
      <c r="P87" s="68" t="s">
        <v>54</v>
      </c>
      <c r="Q87" s="71"/>
      <c r="R87" s="71"/>
      <c r="S87" s="71"/>
      <c r="T87" s="71"/>
      <c r="U87" s="71"/>
      <c r="W87" s="23"/>
    </row>
    <row r="88" spans="1:23" ht="30" customHeight="1" x14ac:dyDescent="0.25">
      <c r="A88" s="182"/>
      <c r="B88" s="52" t="s">
        <v>136</v>
      </c>
      <c r="C88" s="71" t="s">
        <v>134</v>
      </c>
      <c r="D88" s="71"/>
      <c r="E88" s="71"/>
      <c r="F88" s="71"/>
      <c r="G88" s="71"/>
      <c r="H88" s="71"/>
      <c r="I88" s="71"/>
      <c r="J88" s="71"/>
      <c r="K88" s="71"/>
      <c r="L88" s="71"/>
      <c r="M88" s="71"/>
      <c r="N88" s="68"/>
      <c r="O88" s="68"/>
      <c r="P88" s="68" t="s">
        <v>54</v>
      </c>
      <c r="Q88" s="71"/>
      <c r="R88" s="71"/>
      <c r="S88" s="71"/>
      <c r="T88" s="71"/>
      <c r="U88" s="71"/>
      <c r="W88" s="23"/>
    </row>
    <row r="89" spans="1:23" ht="30" customHeight="1" x14ac:dyDescent="0.25">
      <c r="A89" s="182"/>
      <c r="B89" s="52" t="s">
        <v>137</v>
      </c>
      <c r="C89" s="71"/>
      <c r="D89" s="71"/>
      <c r="E89" s="71"/>
      <c r="F89" s="71"/>
      <c r="G89" s="71"/>
      <c r="H89" s="71"/>
      <c r="I89" s="71"/>
      <c r="J89" s="71"/>
      <c r="K89" s="71"/>
      <c r="L89" s="71"/>
      <c r="M89" s="71"/>
      <c r="N89" s="68" t="s">
        <v>49</v>
      </c>
      <c r="O89" s="68"/>
      <c r="P89" s="68"/>
      <c r="Q89" s="71"/>
      <c r="R89" s="71"/>
      <c r="S89" s="71"/>
      <c r="T89" s="71"/>
      <c r="U89" s="71"/>
      <c r="W89" s="23"/>
    </row>
    <row r="90" spans="1:23" ht="30" customHeight="1" x14ac:dyDescent="0.25">
      <c r="A90" s="182"/>
      <c r="B90" s="52" t="s">
        <v>138</v>
      </c>
      <c r="C90" s="71"/>
      <c r="D90" s="71"/>
      <c r="E90" s="71"/>
      <c r="F90" s="71"/>
      <c r="G90" s="71"/>
      <c r="H90" s="71"/>
      <c r="I90" s="71"/>
      <c r="J90" s="71"/>
      <c r="K90" s="71"/>
      <c r="L90" s="71"/>
      <c r="M90" s="71"/>
      <c r="N90" s="68"/>
      <c r="O90" s="68"/>
      <c r="P90" s="68" t="s">
        <v>49</v>
      </c>
      <c r="Q90" s="71"/>
      <c r="R90" s="71"/>
      <c r="S90" s="71"/>
      <c r="T90" s="71"/>
      <c r="U90" s="71"/>
      <c r="W90" s="23"/>
    </row>
    <row r="91" spans="1:23" ht="30" customHeight="1" x14ac:dyDescent="0.25">
      <c r="A91" s="182"/>
      <c r="B91" s="52" t="s">
        <v>139</v>
      </c>
      <c r="C91" s="71"/>
      <c r="D91" s="71"/>
      <c r="E91" s="71"/>
      <c r="F91" s="71"/>
      <c r="G91" s="71"/>
      <c r="H91" s="71"/>
      <c r="I91" s="71"/>
      <c r="J91" s="71"/>
      <c r="K91" s="71"/>
      <c r="L91" s="71"/>
      <c r="M91" s="71"/>
      <c r="N91" s="68"/>
      <c r="O91" s="68" t="s">
        <v>49</v>
      </c>
      <c r="P91" s="68"/>
      <c r="Q91" s="71"/>
      <c r="R91" s="71"/>
      <c r="S91" s="71"/>
      <c r="T91" s="71"/>
      <c r="U91" s="71"/>
      <c r="W91" s="23"/>
    </row>
    <row r="92" spans="1:23" ht="30" customHeight="1" x14ac:dyDescent="0.25">
      <c r="A92" s="182"/>
      <c r="B92" s="52" t="s">
        <v>140</v>
      </c>
      <c r="C92" s="71"/>
      <c r="D92" s="71"/>
      <c r="E92" s="71"/>
      <c r="F92" s="71"/>
      <c r="G92" s="71"/>
      <c r="H92" s="71"/>
      <c r="I92" s="71"/>
      <c r="J92" s="71"/>
      <c r="K92" s="71"/>
      <c r="L92" s="71"/>
      <c r="M92" s="71"/>
      <c r="N92" s="68" t="s">
        <v>49</v>
      </c>
      <c r="O92" s="68"/>
      <c r="P92" s="68"/>
      <c r="Q92" s="71"/>
      <c r="R92" s="71"/>
      <c r="S92" s="71"/>
      <c r="T92" s="71"/>
      <c r="U92" s="71"/>
      <c r="W92" s="23"/>
    </row>
    <row r="93" spans="1:23" ht="30" customHeight="1" x14ac:dyDescent="0.25">
      <c r="A93" s="182"/>
      <c r="B93" s="52" t="s">
        <v>141</v>
      </c>
      <c r="C93" s="71"/>
      <c r="D93" s="71"/>
      <c r="E93" s="71"/>
      <c r="F93" s="71"/>
      <c r="G93" s="71"/>
      <c r="H93" s="71"/>
      <c r="I93" s="71"/>
      <c r="J93" s="71"/>
      <c r="K93" s="71"/>
      <c r="L93" s="71"/>
      <c r="M93" s="71"/>
      <c r="N93" s="68"/>
      <c r="O93" s="68"/>
      <c r="P93" s="68" t="s">
        <v>49</v>
      </c>
      <c r="Q93" s="71"/>
      <c r="R93" s="71"/>
      <c r="S93" s="71"/>
      <c r="T93" s="71"/>
      <c r="U93" s="71"/>
      <c r="W93" s="23"/>
    </row>
    <row r="94" spans="1:23" ht="30" customHeight="1" x14ac:dyDescent="0.25">
      <c r="A94" s="182"/>
      <c r="B94" s="52" t="s">
        <v>142</v>
      </c>
      <c r="C94" s="71"/>
      <c r="D94" s="71"/>
      <c r="E94" s="71"/>
      <c r="F94" s="71"/>
      <c r="G94" s="71"/>
      <c r="H94" s="71"/>
      <c r="I94" s="71"/>
      <c r="J94" s="71"/>
      <c r="K94" s="71"/>
      <c r="L94" s="71"/>
      <c r="M94" s="71"/>
      <c r="N94" s="68"/>
      <c r="O94" s="68" t="s">
        <v>49</v>
      </c>
      <c r="P94" s="68"/>
      <c r="Q94" s="71"/>
      <c r="R94" s="71"/>
      <c r="S94" s="71"/>
      <c r="T94" s="71"/>
      <c r="U94" s="71"/>
      <c r="W94" s="23"/>
    </row>
    <row r="95" spans="1:23" ht="30" customHeight="1" x14ac:dyDescent="0.25">
      <c r="A95" s="182"/>
      <c r="B95" s="52" t="s">
        <v>143</v>
      </c>
      <c r="C95" s="71"/>
      <c r="D95" s="71"/>
      <c r="E95" s="71"/>
      <c r="F95" s="71"/>
      <c r="G95" s="71"/>
      <c r="H95" s="71"/>
      <c r="I95" s="71"/>
      <c r="J95" s="71"/>
      <c r="K95" s="71"/>
      <c r="L95" s="71"/>
      <c r="M95" s="71"/>
      <c r="N95" s="68"/>
      <c r="O95" s="68" t="s">
        <v>49</v>
      </c>
      <c r="P95" s="68"/>
      <c r="Q95" s="71"/>
      <c r="R95" s="71"/>
      <c r="S95" s="71"/>
      <c r="T95" s="71"/>
      <c r="U95" s="71"/>
      <c r="W95" s="23"/>
    </row>
    <row r="96" spans="1:23" ht="30" customHeight="1" x14ac:dyDescent="0.25">
      <c r="A96" s="182"/>
      <c r="B96" s="52" t="s">
        <v>144</v>
      </c>
      <c r="C96" s="71"/>
      <c r="D96" s="71"/>
      <c r="E96" s="71"/>
      <c r="F96" s="71"/>
      <c r="G96" s="71"/>
      <c r="H96" s="71"/>
      <c r="I96" s="71"/>
      <c r="J96" s="71"/>
      <c r="K96" s="71"/>
      <c r="L96" s="71"/>
      <c r="M96" s="71"/>
      <c r="N96" s="68" t="s">
        <v>49</v>
      </c>
      <c r="O96" s="68"/>
      <c r="P96" s="68"/>
      <c r="Q96" s="71"/>
      <c r="R96" s="71"/>
      <c r="S96" s="71"/>
      <c r="T96" s="71"/>
      <c r="U96" s="71"/>
      <c r="W96" s="23"/>
    </row>
    <row r="97" spans="1:23" ht="30" customHeight="1" x14ac:dyDescent="0.25">
      <c r="A97" s="182"/>
      <c r="B97" s="52" t="s">
        <v>145</v>
      </c>
      <c r="C97" s="71"/>
      <c r="D97" s="71"/>
      <c r="E97" s="71"/>
      <c r="F97" s="71"/>
      <c r="G97" s="71"/>
      <c r="H97" s="71"/>
      <c r="I97" s="71"/>
      <c r="J97" s="71"/>
      <c r="K97" s="71"/>
      <c r="L97" s="71"/>
      <c r="M97" s="71"/>
      <c r="N97" s="68"/>
      <c r="O97" s="68"/>
      <c r="P97" s="68" t="s">
        <v>49</v>
      </c>
      <c r="Q97" s="71"/>
      <c r="R97" s="71"/>
      <c r="S97" s="71"/>
      <c r="T97" s="71"/>
      <c r="U97" s="71"/>
      <c r="W97" s="23"/>
    </row>
    <row r="98" spans="1:23" ht="30" customHeight="1" x14ac:dyDescent="0.25">
      <c r="A98" s="182"/>
      <c r="B98" s="52" t="s">
        <v>146</v>
      </c>
      <c r="C98" s="71"/>
      <c r="D98" s="71"/>
      <c r="E98" s="71"/>
      <c r="F98" s="71"/>
      <c r="G98" s="71"/>
      <c r="H98" s="71"/>
      <c r="I98" s="71"/>
      <c r="J98" s="71"/>
      <c r="K98" s="71"/>
      <c r="L98" s="71"/>
      <c r="M98" s="71"/>
      <c r="N98" s="68"/>
      <c r="O98" s="68" t="s">
        <v>49</v>
      </c>
      <c r="P98" s="68"/>
      <c r="Q98" s="71"/>
      <c r="R98" s="71"/>
      <c r="S98" s="71"/>
      <c r="T98" s="71"/>
      <c r="U98" s="71"/>
      <c r="W98" s="23"/>
    </row>
    <row r="99" spans="1:23" ht="30" customHeight="1" x14ac:dyDescent="0.25">
      <c r="A99" s="182"/>
      <c r="B99" s="52" t="s">
        <v>147</v>
      </c>
      <c r="C99" s="71"/>
      <c r="D99" s="71"/>
      <c r="E99" s="71"/>
      <c r="F99" s="71"/>
      <c r="G99" s="71"/>
      <c r="H99" s="71"/>
      <c r="I99" s="71"/>
      <c r="J99" s="71"/>
      <c r="K99" s="71"/>
      <c r="L99" s="71"/>
      <c r="M99" s="71"/>
      <c r="N99" s="68" t="s">
        <v>49</v>
      </c>
      <c r="O99" s="68"/>
      <c r="P99" s="68"/>
      <c r="Q99" s="71"/>
      <c r="R99" s="71"/>
      <c r="S99" s="71"/>
      <c r="T99" s="71"/>
      <c r="U99" s="71"/>
      <c r="W99" s="23"/>
    </row>
    <row r="100" spans="1:23" ht="30" customHeight="1" x14ac:dyDescent="0.25">
      <c r="A100" s="183"/>
      <c r="B100" s="52" t="s">
        <v>148</v>
      </c>
      <c r="C100" s="71"/>
      <c r="D100" s="71"/>
      <c r="E100" s="71"/>
      <c r="F100" s="71"/>
      <c r="G100" s="71"/>
      <c r="H100" s="71"/>
      <c r="I100" s="71"/>
      <c r="J100" s="71"/>
      <c r="K100" s="71"/>
      <c r="L100" s="71"/>
      <c r="M100" s="71"/>
      <c r="N100" s="68"/>
      <c r="O100" s="68" t="s">
        <v>49</v>
      </c>
      <c r="P100" s="68"/>
      <c r="Q100" s="71"/>
      <c r="R100" s="71"/>
      <c r="S100" s="71"/>
      <c r="T100" s="71"/>
      <c r="U100" s="71"/>
      <c r="W100" s="23"/>
    </row>
    <row r="101" spans="1:23" ht="30" customHeight="1" x14ac:dyDescent="0.25">
      <c r="A101" s="181" t="s">
        <v>149</v>
      </c>
      <c r="B101" s="52" t="s">
        <v>150</v>
      </c>
      <c r="C101" s="71" t="s">
        <v>151</v>
      </c>
      <c r="D101" s="71"/>
      <c r="E101" s="71"/>
      <c r="F101" s="71"/>
      <c r="G101" s="71"/>
      <c r="H101" s="71"/>
      <c r="I101" s="71"/>
      <c r="J101" s="71"/>
      <c r="K101" s="71"/>
      <c r="L101" s="71"/>
      <c r="M101" s="71"/>
      <c r="N101" s="68"/>
      <c r="O101" s="68"/>
      <c r="P101" s="68" t="s">
        <v>54</v>
      </c>
      <c r="Q101" s="71"/>
      <c r="R101" s="71"/>
      <c r="S101" s="71"/>
      <c r="T101" s="71"/>
      <c r="U101" s="71"/>
      <c r="W101" s="23"/>
    </row>
    <row r="102" spans="1:23" ht="30" customHeight="1" x14ac:dyDescent="0.25">
      <c r="A102" s="182"/>
      <c r="B102" s="52" t="s">
        <v>152</v>
      </c>
      <c r="C102" s="71" t="s">
        <v>151</v>
      </c>
      <c r="D102" s="71"/>
      <c r="E102" s="71"/>
      <c r="F102" s="71"/>
      <c r="G102" s="71"/>
      <c r="H102" s="71"/>
      <c r="I102" s="71"/>
      <c r="J102" s="71"/>
      <c r="K102" s="71"/>
      <c r="L102" s="71"/>
      <c r="M102" s="71"/>
      <c r="N102" s="68"/>
      <c r="O102" s="68"/>
      <c r="P102" s="68" t="s">
        <v>54</v>
      </c>
      <c r="Q102" s="71"/>
      <c r="R102" s="71"/>
      <c r="S102" s="71"/>
      <c r="T102" s="71"/>
      <c r="U102" s="71"/>
      <c r="W102" s="23"/>
    </row>
    <row r="103" spans="1:23" ht="30" customHeight="1" x14ac:dyDescent="0.25">
      <c r="A103" s="182"/>
      <c r="B103" s="52" t="s">
        <v>153</v>
      </c>
      <c r="C103" s="71" t="s">
        <v>151</v>
      </c>
      <c r="D103" s="71"/>
      <c r="E103" s="71"/>
      <c r="F103" s="71"/>
      <c r="G103" s="71"/>
      <c r="H103" s="71"/>
      <c r="I103" s="71"/>
      <c r="J103" s="71"/>
      <c r="K103" s="71"/>
      <c r="L103" s="71"/>
      <c r="M103" s="71"/>
      <c r="N103" s="68"/>
      <c r="O103" s="68"/>
      <c r="P103" s="68" t="s">
        <v>54</v>
      </c>
      <c r="Q103" s="71"/>
      <c r="R103" s="71"/>
      <c r="S103" s="71"/>
      <c r="T103" s="71"/>
      <c r="U103" s="71"/>
      <c r="W103" s="23"/>
    </row>
    <row r="104" spans="1:23" ht="30" customHeight="1" x14ac:dyDescent="0.25">
      <c r="A104" s="182"/>
      <c r="B104" s="52" t="s">
        <v>154</v>
      </c>
      <c r="C104" s="71"/>
      <c r="D104" s="71"/>
      <c r="E104" s="71"/>
      <c r="F104" s="71"/>
      <c r="G104" s="71"/>
      <c r="H104" s="71"/>
      <c r="I104" s="71"/>
      <c r="J104" s="71"/>
      <c r="K104" s="71"/>
      <c r="L104" s="71"/>
      <c r="M104" s="71"/>
      <c r="N104" s="68"/>
      <c r="O104" s="68" t="s">
        <v>49</v>
      </c>
      <c r="P104" s="68"/>
      <c r="Q104" s="71"/>
      <c r="R104" s="71"/>
      <c r="S104" s="71"/>
      <c r="T104" s="71"/>
      <c r="U104" s="71"/>
      <c r="W104" s="23"/>
    </row>
    <row r="105" spans="1:23" ht="30" customHeight="1" x14ac:dyDescent="0.25">
      <c r="A105" s="182"/>
      <c r="B105" s="52" t="s">
        <v>155</v>
      </c>
      <c r="C105" s="71"/>
      <c r="D105" s="71"/>
      <c r="E105" s="71"/>
      <c r="F105" s="71"/>
      <c r="G105" s="71"/>
      <c r="H105" s="71"/>
      <c r="I105" s="71"/>
      <c r="J105" s="71"/>
      <c r="K105" s="71"/>
      <c r="L105" s="71"/>
      <c r="M105" s="71"/>
      <c r="N105" s="68"/>
      <c r="O105" s="68" t="s">
        <v>49</v>
      </c>
      <c r="P105" s="68"/>
      <c r="Q105" s="71"/>
      <c r="R105" s="71"/>
      <c r="S105" s="71"/>
      <c r="T105" s="71"/>
      <c r="U105" s="71"/>
      <c r="W105" s="23"/>
    </row>
    <row r="106" spans="1:23" ht="30" customHeight="1" x14ac:dyDescent="0.25">
      <c r="A106" s="182"/>
      <c r="B106" s="52" t="s">
        <v>156</v>
      </c>
      <c r="C106" s="71"/>
      <c r="D106" s="71"/>
      <c r="E106" s="71"/>
      <c r="F106" s="71"/>
      <c r="G106" s="71"/>
      <c r="H106" s="71"/>
      <c r="I106" s="71"/>
      <c r="J106" s="71"/>
      <c r="K106" s="71"/>
      <c r="L106" s="71"/>
      <c r="M106" s="71"/>
      <c r="N106" s="68"/>
      <c r="O106" s="68" t="s">
        <v>49</v>
      </c>
      <c r="P106" s="68"/>
      <c r="Q106" s="71"/>
      <c r="R106" s="71"/>
      <c r="S106" s="71"/>
      <c r="T106" s="71"/>
      <c r="U106" s="71"/>
      <c r="W106" s="23"/>
    </row>
    <row r="107" spans="1:23" ht="30" customHeight="1" x14ac:dyDescent="0.25">
      <c r="A107" s="182"/>
      <c r="B107" s="52" t="s">
        <v>157</v>
      </c>
      <c r="C107" s="71"/>
      <c r="D107" s="71"/>
      <c r="E107" s="71"/>
      <c r="F107" s="71"/>
      <c r="G107" s="71"/>
      <c r="H107" s="71"/>
      <c r="I107" s="71"/>
      <c r="J107" s="71"/>
      <c r="K107" s="71"/>
      <c r="L107" s="71"/>
      <c r="M107" s="71"/>
      <c r="N107" s="68"/>
      <c r="O107" s="68" t="s">
        <v>49</v>
      </c>
      <c r="P107" s="68"/>
      <c r="Q107" s="71"/>
      <c r="R107" s="71"/>
      <c r="S107" s="71"/>
      <c r="T107" s="71"/>
      <c r="U107" s="71"/>
      <c r="W107" s="23"/>
    </row>
    <row r="108" spans="1:23" ht="30" customHeight="1" x14ac:dyDescent="0.25">
      <c r="A108" s="182"/>
      <c r="B108" s="52" t="s">
        <v>158</v>
      </c>
      <c r="C108" s="71"/>
      <c r="D108" s="71"/>
      <c r="E108" s="71"/>
      <c r="F108" s="71"/>
      <c r="G108" s="71"/>
      <c r="H108" s="71"/>
      <c r="I108" s="71"/>
      <c r="J108" s="71"/>
      <c r="K108" s="71"/>
      <c r="L108" s="71"/>
      <c r="M108" s="71"/>
      <c r="N108" s="68"/>
      <c r="O108" s="68" t="s">
        <v>49</v>
      </c>
      <c r="P108" s="68"/>
      <c r="Q108" s="71"/>
      <c r="R108" s="71"/>
      <c r="S108" s="71"/>
      <c r="T108" s="71"/>
      <c r="U108" s="71"/>
      <c r="W108" s="23"/>
    </row>
    <row r="109" spans="1:23" ht="30" customHeight="1" x14ac:dyDescent="0.25">
      <c r="A109" s="182"/>
      <c r="B109" s="52" t="s">
        <v>159</v>
      </c>
      <c r="C109" s="71"/>
      <c r="D109" s="71"/>
      <c r="E109" s="71"/>
      <c r="F109" s="71"/>
      <c r="G109" s="71"/>
      <c r="H109" s="71"/>
      <c r="I109" s="71"/>
      <c r="J109" s="71"/>
      <c r="K109" s="71"/>
      <c r="L109" s="71"/>
      <c r="M109" s="71"/>
      <c r="N109" s="68"/>
      <c r="O109" s="68" t="s">
        <v>49</v>
      </c>
      <c r="P109" s="68"/>
      <c r="Q109" s="71"/>
      <c r="R109" s="71"/>
      <c r="S109" s="71"/>
      <c r="T109" s="71"/>
      <c r="U109" s="71"/>
      <c r="W109" s="23"/>
    </row>
    <row r="110" spans="1:23" ht="30" customHeight="1" x14ac:dyDescent="0.25">
      <c r="A110" s="182"/>
      <c r="B110" s="52" t="s">
        <v>160</v>
      </c>
      <c r="C110" s="71"/>
      <c r="D110" s="71"/>
      <c r="E110" s="71"/>
      <c r="F110" s="71"/>
      <c r="G110" s="71"/>
      <c r="H110" s="71"/>
      <c r="I110" s="71"/>
      <c r="J110" s="71"/>
      <c r="K110" s="71"/>
      <c r="L110" s="71"/>
      <c r="M110" s="71"/>
      <c r="N110" s="68"/>
      <c r="O110" s="68" t="s">
        <v>49</v>
      </c>
      <c r="P110" s="68"/>
      <c r="Q110" s="71"/>
      <c r="R110" s="71"/>
      <c r="S110" s="71"/>
      <c r="T110" s="71"/>
      <c r="U110" s="71"/>
      <c r="W110" s="23"/>
    </row>
    <row r="111" spans="1:23" ht="30" customHeight="1" x14ac:dyDescent="0.25">
      <c r="A111" s="182"/>
      <c r="B111" s="52" t="s">
        <v>161</v>
      </c>
      <c r="C111" s="71"/>
      <c r="D111" s="71"/>
      <c r="E111" s="71"/>
      <c r="F111" s="71"/>
      <c r="G111" s="71"/>
      <c r="H111" s="71"/>
      <c r="I111" s="71"/>
      <c r="J111" s="71"/>
      <c r="K111" s="71"/>
      <c r="L111" s="71"/>
      <c r="M111" s="71"/>
      <c r="N111" s="68"/>
      <c r="O111" s="68" t="s">
        <v>49</v>
      </c>
      <c r="P111" s="68"/>
      <c r="Q111" s="71"/>
      <c r="R111" s="71"/>
      <c r="S111" s="71"/>
      <c r="T111" s="71"/>
      <c r="U111" s="71"/>
      <c r="W111" s="23"/>
    </row>
    <row r="112" spans="1:23" ht="30" customHeight="1" x14ac:dyDescent="0.25">
      <c r="A112" s="182"/>
      <c r="B112" s="52" t="s">
        <v>162</v>
      </c>
      <c r="C112" s="71"/>
      <c r="D112" s="71"/>
      <c r="E112" s="71"/>
      <c r="F112" s="71"/>
      <c r="G112" s="71"/>
      <c r="H112" s="71"/>
      <c r="I112" s="71"/>
      <c r="J112" s="71"/>
      <c r="K112" s="71"/>
      <c r="L112" s="71"/>
      <c r="M112" s="71"/>
      <c r="N112" s="68"/>
      <c r="O112" s="68" t="s">
        <v>49</v>
      </c>
      <c r="P112" s="68"/>
      <c r="Q112" s="71"/>
      <c r="R112" s="71"/>
      <c r="S112" s="71"/>
      <c r="T112" s="71"/>
      <c r="U112" s="71"/>
      <c r="W112" s="23"/>
    </row>
    <row r="113" spans="1:23" ht="30" customHeight="1" x14ac:dyDescent="0.25">
      <c r="A113" s="182"/>
      <c r="B113" s="52" t="s">
        <v>163</v>
      </c>
      <c r="C113" s="71"/>
      <c r="D113" s="71"/>
      <c r="E113" s="71"/>
      <c r="F113" s="71"/>
      <c r="G113" s="71"/>
      <c r="H113" s="71"/>
      <c r="I113" s="71"/>
      <c r="J113" s="71"/>
      <c r="K113" s="71"/>
      <c r="L113" s="71"/>
      <c r="M113" s="71"/>
      <c r="N113" s="68"/>
      <c r="O113" s="68" t="s">
        <v>49</v>
      </c>
      <c r="P113" s="68"/>
      <c r="Q113" s="71"/>
      <c r="R113" s="71"/>
      <c r="S113" s="71"/>
      <c r="T113" s="71"/>
      <c r="U113" s="71"/>
      <c r="W113" s="23"/>
    </row>
    <row r="114" spans="1:23" ht="30" customHeight="1" x14ac:dyDescent="0.25">
      <c r="A114" s="182"/>
      <c r="B114" s="52" t="s">
        <v>164</v>
      </c>
      <c r="C114" s="71"/>
      <c r="D114" s="71"/>
      <c r="E114" s="71"/>
      <c r="F114" s="71"/>
      <c r="G114" s="71"/>
      <c r="H114" s="71"/>
      <c r="I114" s="71"/>
      <c r="J114" s="71"/>
      <c r="K114" s="71"/>
      <c r="L114" s="71"/>
      <c r="M114" s="71"/>
      <c r="N114" s="68"/>
      <c r="O114" s="68" t="s">
        <v>49</v>
      </c>
      <c r="P114" s="68"/>
      <c r="Q114" s="71"/>
      <c r="R114" s="71"/>
      <c r="S114" s="71"/>
      <c r="T114" s="71"/>
      <c r="U114" s="71"/>
      <c r="W114" s="23"/>
    </row>
    <row r="115" spans="1:23" ht="30" customHeight="1" x14ac:dyDescent="0.25">
      <c r="A115" s="183"/>
      <c r="B115" s="52" t="s">
        <v>165</v>
      </c>
      <c r="C115" s="71"/>
      <c r="D115" s="71"/>
      <c r="E115" s="71"/>
      <c r="F115" s="71"/>
      <c r="G115" s="71"/>
      <c r="H115" s="71"/>
      <c r="I115" s="71"/>
      <c r="J115" s="71"/>
      <c r="K115" s="71"/>
      <c r="L115" s="71"/>
      <c r="M115" s="71"/>
      <c r="N115" s="68"/>
      <c r="O115" s="68" t="s">
        <v>49</v>
      </c>
      <c r="P115" s="68"/>
      <c r="Q115" s="71"/>
      <c r="R115" s="71"/>
      <c r="S115" s="71"/>
      <c r="T115" s="71"/>
      <c r="U115" s="71"/>
      <c r="W115" s="23"/>
    </row>
    <row r="116" spans="1:23" ht="30" customHeight="1" x14ac:dyDescent="0.25">
      <c r="A116" s="181" t="s">
        <v>166</v>
      </c>
      <c r="B116" s="52" t="s">
        <v>167</v>
      </c>
      <c r="C116" s="71" t="s">
        <v>168</v>
      </c>
      <c r="D116" s="71"/>
      <c r="E116" s="71"/>
      <c r="F116" s="71"/>
      <c r="G116" s="71"/>
      <c r="H116" s="71"/>
      <c r="I116" s="71"/>
      <c r="J116" s="71"/>
      <c r="K116" s="71"/>
      <c r="L116" s="71"/>
      <c r="M116" s="71"/>
      <c r="N116" s="68"/>
      <c r="O116" s="68"/>
      <c r="P116" s="68" t="s">
        <v>54</v>
      </c>
      <c r="Q116" s="71"/>
      <c r="R116" s="71"/>
      <c r="S116" s="71"/>
      <c r="T116" s="71"/>
      <c r="U116" s="71"/>
      <c r="W116" s="23"/>
    </row>
    <row r="117" spans="1:23" ht="30" customHeight="1" x14ac:dyDescent="0.25">
      <c r="A117" s="182"/>
      <c r="B117" s="52" t="s">
        <v>169</v>
      </c>
      <c r="C117" s="71" t="s">
        <v>168</v>
      </c>
      <c r="D117" s="71"/>
      <c r="E117" s="71"/>
      <c r="F117" s="71"/>
      <c r="G117" s="71"/>
      <c r="H117" s="71"/>
      <c r="I117" s="71"/>
      <c r="J117" s="71"/>
      <c r="K117" s="71"/>
      <c r="L117" s="71"/>
      <c r="M117" s="71"/>
      <c r="N117" s="68"/>
      <c r="O117" s="68"/>
      <c r="P117" s="68" t="s">
        <v>54</v>
      </c>
      <c r="Q117" s="71"/>
      <c r="R117" s="71"/>
      <c r="S117" s="71"/>
      <c r="T117" s="71"/>
      <c r="U117" s="71"/>
      <c r="W117" s="23"/>
    </row>
    <row r="118" spans="1:23" ht="30" customHeight="1" x14ac:dyDescent="0.25">
      <c r="A118" s="182"/>
      <c r="B118" s="52" t="s">
        <v>170</v>
      </c>
      <c r="C118" s="71" t="s">
        <v>168</v>
      </c>
      <c r="D118" s="71"/>
      <c r="E118" s="71"/>
      <c r="F118" s="71"/>
      <c r="G118" s="71"/>
      <c r="H118" s="71"/>
      <c r="I118" s="71"/>
      <c r="J118" s="71"/>
      <c r="K118" s="71"/>
      <c r="L118" s="71"/>
      <c r="M118" s="71"/>
      <c r="N118" s="68"/>
      <c r="O118" s="68"/>
      <c r="P118" s="68" t="s">
        <v>54</v>
      </c>
      <c r="Q118" s="71"/>
      <c r="R118" s="71"/>
      <c r="S118" s="71"/>
      <c r="T118" s="71"/>
      <c r="U118" s="71"/>
      <c r="W118" s="23"/>
    </row>
    <row r="119" spans="1:23" ht="30" customHeight="1" x14ac:dyDescent="0.25">
      <c r="A119" s="182"/>
      <c r="B119" s="52" t="s">
        <v>171</v>
      </c>
      <c r="C119" s="71"/>
      <c r="D119" s="71"/>
      <c r="E119" s="71"/>
      <c r="F119" s="71"/>
      <c r="G119" s="71"/>
      <c r="H119" s="71"/>
      <c r="I119" s="71"/>
      <c r="J119" s="71"/>
      <c r="K119" s="71"/>
      <c r="L119" s="71"/>
      <c r="M119" s="71"/>
      <c r="N119" s="68" t="s">
        <v>49</v>
      </c>
      <c r="O119" s="68"/>
      <c r="P119" s="68"/>
      <c r="Q119" s="71"/>
      <c r="R119" s="71"/>
      <c r="S119" s="71"/>
      <c r="T119" s="71"/>
      <c r="U119" s="71"/>
      <c r="W119" s="23"/>
    </row>
    <row r="120" spans="1:23" ht="30" customHeight="1" x14ac:dyDescent="0.25">
      <c r="A120" s="182"/>
      <c r="B120" s="52" t="s">
        <v>172</v>
      </c>
      <c r="C120" s="71"/>
      <c r="D120" s="71"/>
      <c r="E120" s="71"/>
      <c r="F120" s="71"/>
      <c r="G120" s="71"/>
      <c r="H120" s="71"/>
      <c r="I120" s="71"/>
      <c r="J120" s="71"/>
      <c r="K120" s="71"/>
      <c r="L120" s="71"/>
      <c r="M120" s="71"/>
      <c r="N120" s="68"/>
      <c r="O120" s="68"/>
      <c r="P120" s="68" t="s">
        <v>49</v>
      </c>
      <c r="Q120" s="71"/>
      <c r="R120" s="71"/>
      <c r="S120" s="71"/>
      <c r="T120" s="71"/>
      <c r="U120" s="71"/>
      <c r="W120" s="23"/>
    </row>
    <row r="121" spans="1:23" ht="30" customHeight="1" x14ac:dyDescent="0.25">
      <c r="A121" s="182"/>
      <c r="B121" s="52" t="s">
        <v>173</v>
      </c>
      <c r="C121" s="71"/>
      <c r="D121" s="71"/>
      <c r="E121" s="71"/>
      <c r="F121" s="71"/>
      <c r="G121" s="71"/>
      <c r="H121" s="71"/>
      <c r="I121" s="71"/>
      <c r="J121" s="71"/>
      <c r="K121" s="71"/>
      <c r="L121" s="71"/>
      <c r="M121" s="71"/>
      <c r="N121" s="68" t="s">
        <v>49</v>
      </c>
      <c r="O121" s="68"/>
      <c r="P121" s="68"/>
      <c r="Q121" s="71"/>
      <c r="R121" s="71"/>
      <c r="S121" s="71"/>
      <c r="T121" s="71"/>
      <c r="U121" s="71"/>
      <c r="W121" s="23"/>
    </row>
    <row r="122" spans="1:23" ht="30" customHeight="1" x14ac:dyDescent="0.25">
      <c r="A122" s="182"/>
      <c r="B122" s="52" t="s">
        <v>174</v>
      </c>
      <c r="C122" s="71"/>
      <c r="D122" s="71"/>
      <c r="E122" s="71"/>
      <c r="F122" s="71"/>
      <c r="G122" s="71"/>
      <c r="H122" s="71"/>
      <c r="I122" s="71"/>
      <c r="J122" s="71"/>
      <c r="K122" s="71"/>
      <c r="L122" s="71"/>
      <c r="M122" s="71"/>
      <c r="N122" s="68"/>
      <c r="O122" s="68" t="s">
        <v>49</v>
      </c>
      <c r="P122" s="68"/>
      <c r="Q122" s="71"/>
      <c r="R122" s="71"/>
      <c r="S122" s="71"/>
      <c r="T122" s="71"/>
      <c r="U122" s="71"/>
      <c r="W122" s="23"/>
    </row>
    <row r="123" spans="1:23" ht="30" customHeight="1" x14ac:dyDescent="0.25">
      <c r="A123" s="182"/>
      <c r="B123" s="52" t="s">
        <v>175</v>
      </c>
      <c r="C123" s="71"/>
      <c r="D123" s="71"/>
      <c r="E123" s="71"/>
      <c r="F123" s="71"/>
      <c r="G123" s="71"/>
      <c r="H123" s="71"/>
      <c r="I123" s="71"/>
      <c r="J123" s="71"/>
      <c r="K123" s="71"/>
      <c r="L123" s="71"/>
      <c r="M123" s="71"/>
      <c r="N123" s="68"/>
      <c r="O123" s="68"/>
      <c r="P123" s="68" t="s">
        <v>49</v>
      </c>
      <c r="Q123" s="71"/>
      <c r="R123" s="71"/>
      <c r="S123" s="71"/>
      <c r="T123" s="71"/>
      <c r="U123" s="71"/>
      <c r="W123" s="23"/>
    </row>
    <row r="124" spans="1:23" ht="30" customHeight="1" x14ac:dyDescent="0.25">
      <c r="A124" s="182"/>
      <c r="B124" s="52" t="s">
        <v>176</v>
      </c>
      <c r="C124" s="71"/>
      <c r="D124" s="71"/>
      <c r="E124" s="71"/>
      <c r="F124" s="71"/>
      <c r="G124" s="71"/>
      <c r="H124" s="71"/>
      <c r="I124" s="71"/>
      <c r="J124" s="71"/>
      <c r="K124" s="71"/>
      <c r="L124" s="71"/>
      <c r="M124" s="71"/>
      <c r="N124" s="68"/>
      <c r="O124" s="68" t="s">
        <v>49</v>
      </c>
      <c r="P124" s="68"/>
      <c r="Q124" s="71"/>
      <c r="R124" s="71"/>
      <c r="S124" s="71"/>
      <c r="T124" s="71"/>
      <c r="U124" s="71"/>
      <c r="W124" s="23"/>
    </row>
    <row r="125" spans="1:23" ht="30" customHeight="1" x14ac:dyDescent="0.25">
      <c r="A125" s="182"/>
      <c r="B125" s="52" t="s">
        <v>177</v>
      </c>
      <c r="C125" s="71"/>
      <c r="D125" s="71"/>
      <c r="E125" s="71"/>
      <c r="F125" s="71"/>
      <c r="G125" s="71"/>
      <c r="H125" s="71"/>
      <c r="I125" s="71"/>
      <c r="J125" s="71"/>
      <c r="K125" s="71"/>
      <c r="L125" s="71"/>
      <c r="M125" s="71"/>
      <c r="N125" s="68"/>
      <c r="O125" s="68" t="s">
        <v>49</v>
      </c>
      <c r="P125" s="68"/>
      <c r="Q125" s="71"/>
      <c r="R125" s="71"/>
      <c r="S125" s="71"/>
      <c r="T125" s="71"/>
      <c r="U125" s="71"/>
      <c r="W125" s="23"/>
    </row>
    <row r="126" spans="1:23" ht="30" customHeight="1" x14ac:dyDescent="0.25">
      <c r="A126" s="182"/>
      <c r="B126" s="52" t="s">
        <v>178</v>
      </c>
      <c r="C126" s="71"/>
      <c r="D126" s="71"/>
      <c r="E126" s="71"/>
      <c r="F126" s="71"/>
      <c r="G126" s="71"/>
      <c r="H126" s="71"/>
      <c r="I126" s="71"/>
      <c r="J126" s="71"/>
      <c r="K126" s="71"/>
      <c r="L126" s="71"/>
      <c r="M126" s="71"/>
      <c r="N126" s="68"/>
      <c r="O126" s="68"/>
      <c r="P126" s="68" t="s">
        <v>49</v>
      </c>
      <c r="Q126" s="71"/>
      <c r="R126" s="71"/>
      <c r="S126" s="71"/>
      <c r="T126" s="71"/>
      <c r="U126" s="71"/>
      <c r="W126" s="23"/>
    </row>
    <row r="127" spans="1:23" ht="30" customHeight="1" x14ac:dyDescent="0.25">
      <c r="A127" s="182"/>
      <c r="B127" s="52" t="s">
        <v>179</v>
      </c>
      <c r="C127" s="71"/>
      <c r="D127" s="71"/>
      <c r="E127" s="71"/>
      <c r="F127" s="71"/>
      <c r="G127" s="71"/>
      <c r="H127" s="71"/>
      <c r="I127" s="71"/>
      <c r="J127" s="71"/>
      <c r="K127" s="71"/>
      <c r="L127" s="71"/>
      <c r="M127" s="71"/>
      <c r="N127" s="68" t="s">
        <v>49</v>
      </c>
      <c r="O127" s="68"/>
      <c r="P127" s="68"/>
      <c r="Q127" s="71"/>
      <c r="R127" s="71"/>
      <c r="S127" s="71"/>
      <c r="T127" s="71"/>
      <c r="U127" s="71"/>
      <c r="W127" s="23"/>
    </row>
    <row r="128" spans="1:23" ht="30" customHeight="1" x14ac:dyDescent="0.25">
      <c r="A128" s="182"/>
      <c r="B128" s="52" t="s">
        <v>180</v>
      </c>
      <c r="C128" s="71"/>
      <c r="D128" s="71"/>
      <c r="E128" s="71"/>
      <c r="F128" s="71"/>
      <c r="G128" s="71"/>
      <c r="H128" s="71"/>
      <c r="I128" s="71"/>
      <c r="J128" s="71"/>
      <c r="K128" s="71"/>
      <c r="L128" s="71"/>
      <c r="M128" s="71"/>
      <c r="N128" s="68"/>
      <c r="O128" s="68" t="s">
        <v>49</v>
      </c>
      <c r="P128" s="68"/>
      <c r="Q128" s="71"/>
      <c r="R128" s="71"/>
      <c r="S128" s="71"/>
      <c r="T128" s="71"/>
      <c r="U128" s="71"/>
      <c r="W128" s="23"/>
    </row>
    <row r="129" spans="1:23" ht="30" customHeight="1" x14ac:dyDescent="0.25">
      <c r="A129" s="182"/>
      <c r="B129" s="52" t="s">
        <v>181</v>
      </c>
      <c r="C129" s="71"/>
      <c r="D129" s="71"/>
      <c r="E129" s="71"/>
      <c r="F129" s="71"/>
      <c r="G129" s="71"/>
      <c r="H129" s="71"/>
      <c r="I129" s="71"/>
      <c r="J129" s="71"/>
      <c r="K129" s="71"/>
      <c r="L129" s="71"/>
      <c r="M129" s="71"/>
      <c r="N129" s="68"/>
      <c r="O129" s="68"/>
      <c r="P129" s="68" t="s">
        <v>49</v>
      </c>
      <c r="Q129" s="71"/>
      <c r="R129" s="71"/>
      <c r="S129" s="71"/>
      <c r="T129" s="71"/>
      <c r="U129" s="71"/>
      <c r="W129" s="23"/>
    </row>
    <row r="130" spans="1:23" ht="30" customHeight="1" x14ac:dyDescent="0.25">
      <c r="A130" s="183"/>
      <c r="B130" s="52" t="s">
        <v>182</v>
      </c>
      <c r="C130" s="71"/>
      <c r="D130" s="71"/>
      <c r="E130" s="71"/>
      <c r="F130" s="71"/>
      <c r="G130" s="71"/>
      <c r="H130" s="71"/>
      <c r="I130" s="71"/>
      <c r="J130" s="71"/>
      <c r="K130" s="71"/>
      <c r="L130" s="71"/>
      <c r="M130" s="71"/>
      <c r="N130" s="68"/>
      <c r="O130" s="68"/>
      <c r="P130" s="68" t="s">
        <v>49</v>
      </c>
      <c r="Q130" s="71"/>
      <c r="R130" s="71"/>
      <c r="S130" s="71"/>
      <c r="T130" s="71"/>
      <c r="U130" s="71"/>
      <c r="W130" s="23"/>
    </row>
    <row r="131" spans="1:23" ht="30" customHeight="1" x14ac:dyDescent="0.25">
      <c r="A131" s="181" t="s">
        <v>183</v>
      </c>
      <c r="B131" s="52" t="s">
        <v>184</v>
      </c>
      <c r="C131" s="71" t="s">
        <v>185</v>
      </c>
      <c r="D131" s="71"/>
      <c r="E131" s="71"/>
      <c r="F131" s="71"/>
      <c r="G131" s="71"/>
      <c r="H131" s="71"/>
      <c r="I131" s="71"/>
      <c r="J131" s="71"/>
      <c r="K131" s="71"/>
      <c r="L131" s="71"/>
      <c r="M131" s="71"/>
      <c r="N131" s="68"/>
      <c r="O131" s="68"/>
      <c r="P131" s="68" t="s">
        <v>54</v>
      </c>
      <c r="Q131" s="71"/>
      <c r="R131" s="71"/>
      <c r="S131" s="71"/>
      <c r="T131" s="71"/>
      <c r="U131" s="71"/>
      <c r="W131" s="23"/>
    </row>
    <row r="132" spans="1:23" ht="30" customHeight="1" x14ac:dyDescent="0.25">
      <c r="A132" s="182"/>
      <c r="B132" s="52" t="s">
        <v>186</v>
      </c>
      <c r="C132" s="71" t="s">
        <v>185</v>
      </c>
      <c r="D132" s="71"/>
      <c r="E132" s="71"/>
      <c r="F132" s="71"/>
      <c r="G132" s="71"/>
      <c r="H132" s="71"/>
      <c r="I132" s="71"/>
      <c r="J132" s="71"/>
      <c r="K132" s="71"/>
      <c r="L132" s="71"/>
      <c r="M132" s="71"/>
      <c r="N132" s="68"/>
      <c r="O132" s="68"/>
      <c r="P132" s="68" t="s">
        <v>54</v>
      </c>
      <c r="Q132" s="71"/>
      <c r="R132" s="71"/>
      <c r="S132" s="71"/>
      <c r="T132" s="71"/>
      <c r="U132" s="71"/>
      <c r="W132" s="23"/>
    </row>
    <row r="133" spans="1:23" ht="30" customHeight="1" x14ac:dyDescent="0.25">
      <c r="A133" s="182"/>
      <c r="B133" s="52" t="s">
        <v>187</v>
      </c>
      <c r="C133" s="71" t="s">
        <v>185</v>
      </c>
      <c r="D133" s="71"/>
      <c r="E133" s="71"/>
      <c r="F133" s="71"/>
      <c r="G133" s="71"/>
      <c r="H133" s="71"/>
      <c r="I133" s="71"/>
      <c r="J133" s="71"/>
      <c r="K133" s="71"/>
      <c r="L133" s="71"/>
      <c r="M133" s="71"/>
      <c r="N133" s="68"/>
      <c r="O133" s="68"/>
      <c r="P133" s="68" t="s">
        <v>54</v>
      </c>
      <c r="Q133" s="71"/>
      <c r="R133" s="71"/>
      <c r="S133" s="71"/>
      <c r="T133" s="71"/>
      <c r="U133" s="71"/>
      <c r="W133" s="23"/>
    </row>
    <row r="134" spans="1:23" ht="30" customHeight="1" x14ac:dyDescent="0.25">
      <c r="A134" s="182"/>
      <c r="B134" s="52" t="s">
        <v>188</v>
      </c>
      <c r="C134" s="71"/>
      <c r="D134" s="71"/>
      <c r="E134" s="71"/>
      <c r="F134" s="71"/>
      <c r="G134" s="71"/>
      <c r="H134" s="71"/>
      <c r="I134" s="71"/>
      <c r="J134" s="71"/>
      <c r="K134" s="71"/>
      <c r="L134" s="71"/>
      <c r="M134" s="71"/>
      <c r="N134" s="68" t="s">
        <v>49</v>
      </c>
      <c r="O134" s="68"/>
      <c r="P134" s="68"/>
      <c r="Q134" s="71"/>
      <c r="R134" s="71"/>
      <c r="S134" s="71"/>
      <c r="T134" s="71"/>
      <c r="U134" s="71"/>
      <c r="W134" s="23"/>
    </row>
    <row r="135" spans="1:23" ht="30" customHeight="1" x14ac:dyDescent="0.25">
      <c r="A135" s="182"/>
      <c r="B135" s="52" t="s">
        <v>189</v>
      </c>
      <c r="C135" s="71"/>
      <c r="D135" s="71"/>
      <c r="E135" s="71"/>
      <c r="F135" s="71"/>
      <c r="G135" s="71"/>
      <c r="H135" s="71"/>
      <c r="I135" s="71"/>
      <c r="J135" s="71"/>
      <c r="K135" s="71"/>
      <c r="L135" s="71"/>
      <c r="M135" s="71"/>
      <c r="N135" s="68"/>
      <c r="O135" s="68" t="s">
        <v>49</v>
      </c>
      <c r="P135" s="68"/>
      <c r="Q135" s="71"/>
      <c r="R135" s="71"/>
      <c r="S135" s="71"/>
      <c r="T135" s="71"/>
      <c r="U135" s="71"/>
      <c r="W135" s="23"/>
    </row>
    <row r="136" spans="1:23" ht="30" customHeight="1" x14ac:dyDescent="0.25">
      <c r="A136" s="182"/>
      <c r="B136" s="52" t="s">
        <v>190</v>
      </c>
      <c r="C136" s="71"/>
      <c r="D136" s="71"/>
      <c r="E136" s="71"/>
      <c r="F136" s="71"/>
      <c r="G136" s="71"/>
      <c r="H136" s="71"/>
      <c r="I136" s="71"/>
      <c r="J136" s="71"/>
      <c r="K136" s="71"/>
      <c r="L136" s="71"/>
      <c r="M136" s="71"/>
      <c r="N136" s="68"/>
      <c r="O136" s="68"/>
      <c r="P136" s="68" t="s">
        <v>49</v>
      </c>
      <c r="Q136" s="71"/>
      <c r="R136" s="71"/>
      <c r="S136" s="71"/>
      <c r="T136" s="71"/>
      <c r="U136" s="71"/>
      <c r="W136" s="23"/>
    </row>
    <row r="137" spans="1:23" ht="30" customHeight="1" x14ac:dyDescent="0.25">
      <c r="A137" s="182"/>
      <c r="B137" s="52" t="s">
        <v>191</v>
      </c>
      <c r="C137" s="71"/>
      <c r="D137" s="71"/>
      <c r="E137" s="71"/>
      <c r="F137" s="71"/>
      <c r="G137" s="71"/>
      <c r="H137" s="71"/>
      <c r="I137" s="71"/>
      <c r="J137" s="71"/>
      <c r="K137" s="71"/>
      <c r="L137" s="71"/>
      <c r="M137" s="71"/>
      <c r="N137" s="68" t="s">
        <v>49</v>
      </c>
      <c r="O137" s="68"/>
      <c r="P137" s="68"/>
      <c r="Q137" s="71"/>
      <c r="R137" s="71"/>
      <c r="S137" s="71"/>
      <c r="T137" s="71"/>
      <c r="U137" s="71"/>
      <c r="W137" s="23"/>
    </row>
    <row r="138" spans="1:23" ht="30" customHeight="1" x14ac:dyDescent="0.25">
      <c r="A138" s="182"/>
      <c r="B138" s="52" t="s">
        <v>192</v>
      </c>
      <c r="C138" s="71"/>
      <c r="D138" s="71"/>
      <c r="E138" s="71"/>
      <c r="F138" s="71"/>
      <c r="G138" s="71"/>
      <c r="H138" s="71"/>
      <c r="I138" s="71"/>
      <c r="J138" s="71"/>
      <c r="K138" s="71"/>
      <c r="L138" s="71"/>
      <c r="M138" s="71"/>
      <c r="N138" s="68"/>
      <c r="O138" s="68" t="s">
        <v>49</v>
      </c>
      <c r="P138" s="68"/>
      <c r="Q138" s="71"/>
      <c r="R138" s="71"/>
      <c r="S138" s="71"/>
      <c r="T138" s="71"/>
      <c r="U138" s="71"/>
      <c r="W138" s="23"/>
    </row>
    <row r="139" spans="1:23" ht="30" customHeight="1" x14ac:dyDescent="0.25">
      <c r="A139" s="182"/>
      <c r="B139" s="52" t="s">
        <v>193</v>
      </c>
      <c r="C139" s="71"/>
      <c r="D139" s="71"/>
      <c r="E139" s="71"/>
      <c r="F139" s="71"/>
      <c r="G139" s="71"/>
      <c r="H139" s="71"/>
      <c r="I139" s="71"/>
      <c r="J139" s="71"/>
      <c r="K139" s="71"/>
      <c r="L139" s="71"/>
      <c r="M139" s="71"/>
      <c r="N139" s="68"/>
      <c r="O139" s="68"/>
      <c r="P139" s="68" t="s">
        <v>49</v>
      </c>
      <c r="Q139" s="71"/>
      <c r="R139" s="71"/>
      <c r="S139" s="71"/>
      <c r="T139" s="71"/>
      <c r="U139" s="71"/>
      <c r="W139" s="23"/>
    </row>
    <row r="140" spans="1:23" ht="30" customHeight="1" x14ac:dyDescent="0.25">
      <c r="A140" s="182"/>
      <c r="B140" s="52" t="s">
        <v>194</v>
      </c>
      <c r="C140" s="71"/>
      <c r="D140" s="71"/>
      <c r="E140" s="71"/>
      <c r="F140" s="71"/>
      <c r="G140" s="71"/>
      <c r="H140" s="71"/>
      <c r="I140" s="71"/>
      <c r="J140" s="71"/>
      <c r="K140" s="71"/>
      <c r="L140" s="71"/>
      <c r="M140" s="71"/>
      <c r="N140" s="68"/>
      <c r="O140" s="68" t="s">
        <v>49</v>
      </c>
      <c r="P140" s="68"/>
      <c r="Q140" s="71"/>
      <c r="R140" s="71"/>
      <c r="S140" s="71"/>
      <c r="T140" s="71"/>
      <c r="U140" s="71"/>
      <c r="W140" s="23"/>
    </row>
    <row r="141" spans="1:23" ht="30" customHeight="1" x14ac:dyDescent="0.25">
      <c r="A141" s="182"/>
      <c r="B141" s="52" t="s">
        <v>195</v>
      </c>
      <c r="C141" s="71"/>
      <c r="D141" s="71"/>
      <c r="E141" s="71"/>
      <c r="F141" s="71"/>
      <c r="G141" s="71"/>
      <c r="H141" s="71"/>
      <c r="I141" s="71"/>
      <c r="J141" s="71"/>
      <c r="K141" s="71"/>
      <c r="L141" s="71"/>
      <c r="M141" s="71"/>
      <c r="N141" s="68" t="s">
        <v>49</v>
      </c>
      <c r="O141" s="68"/>
      <c r="P141" s="68"/>
      <c r="Q141" s="71"/>
      <c r="R141" s="71"/>
      <c r="S141" s="71"/>
      <c r="T141" s="71"/>
      <c r="U141" s="71"/>
      <c r="W141" s="23"/>
    </row>
    <row r="142" spans="1:23" ht="30" customHeight="1" x14ac:dyDescent="0.25">
      <c r="A142" s="182"/>
      <c r="B142" s="52" t="s">
        <v>196</v>
      </c>
      <c r="C142" s="71"/>
      <c r="D142" s="71"/>
      <c r="E142" s="71"/>
      <c r="F142" s="71"/>
      <c r="G142" s="71"/>
      <c r="H142" s="71"/>
      <c r="I142" s="71"/>
      <c r="J142" s="71"/>
      <c r="K142" s="71"/>
      <c r="L142" s="71"/>
      <c r="M142" s="71"/>
      <c r="N142" s="68"/>
      <c r="O142" s="68" t="s">
        <v>49</v>
      </c>
      <c r="P142" s="68"/>
      <c r="Q142" s="71"/>
      <c r="R142" s="71"/>
      <c r="S142" s="71"/>
      <c r="T142" s="71"/>
      <c r="U142" s="71"/>
      <c r="W142" s="23"/>
    </row>
    <row r="143" spans="1:23" ht="30" customHeight="1" x14ac:dyDescent="0.25">
      <c r="A143" s="182"/>
      <c r="B143" s="52" t="s">
        <v>197</v>
      </c>
      <c r="C143" s="71"/>
      <c r="D143" s="71"/>
      <c r="E143" s="71"/>
      <c r="F143" s="71"/>
      <c r="G143" s="71"/>
      <c r="H143" s="71"/>
      <c r="I143" s="71"/>
      <c r="J143" s="71"/>
      <c r="K143" s="71"/>
      <c r="L143" s="71"/>
      <c r="M143" s="71"/>
      <c r="N143" s="68"/>
      <c r="O143" s="68" t="s">
        <v>49</v>
      </c>
      <c r="P143" s="68"/>
      <c r="Q143" s="71"/>
      <c r="R143" s="71"/>
      <c r="S143" s="71"/>
      <c r="T143" s="71"/>
      <c r="U143" s="71"/>
      <c r="W143" s="23"/>
    </row>
    <row r="144" spans="1:23" ht="30" customHeight="1" x14ac:dyDescent="0.25">
      <c r="A144" s="182"/>
      <c r="B144" s="52" t="s">
        <v>198</v>
      </c>
      <c r="C144" s="71"/>
      <c r="D144" s="71"/>
      <c r="E144" s="71"/>
      <c r="F144" s="71"/>
      <c r="G144" s="71"/>
      <c r="H144" s="71"/>
      <c r="I144" s="71"/>
      <c r="J144" s="71"/>
      <c r="K144" s="71"/>
      <c r="L144" s="71"/>
      <c r="M144" s="71"/>
      <c r="N144" s="68"/>
      <c r="O144" s="68"/>
      <c r="P144" s="68" t="s">
        <v>49</v>
      </c>
      <c r="Q144" s="71"/>
      <c r="R144" s="71"/>
      <c r="S144" s="71"/>
      <c r="T144" s="71"/>
      <c r="U144" s="71"/>
      <c r="W144" s="23"/>
    </row>
    <row r="145" spans="1:23" ht="30" customHeight="1" x14ac:dyDescent="0.25">
      <c r="A145" s="183"/>
      <c r="B145" s="52" t="s">
        <v>199</v>
      </c>
      <c r="C145" s="71"/>
      <c r="D145" s="71"/>
      <c r="E145" s="71"/>
      <c r="F145" s="71"/>
      <c r="G145" s="71"/>
      <c r="H145" s="71"/>
      <c r="I145" s="71"/>
      <c r="J145" s="71"/>
      <c r="K145" s="71"/>
      <c r="L145" s="71"/>
      <c r="M145" s="71"/>
      <c r="N145" s="68" t="s">
        <v>49</v>
      </c>
      <c r="O145" s="68"/>
      <c r="P145" s="68"/>
      <c r="Q145" s="71"/>
      <c r="R145" s="71"/>
      <c r="S145" s="71"/>
      <c r="T145" s="71"/>
      <c r="U145" s="71"/>
      <c r="W145" s="23"/>
    </row>
    <row r="146" spans="1:23" ht="30" customHeight="1" x14ac:dyDescent="0.25">
      <c r="A146" s="181" t="s">
        <v>200</v>
      </c>
      <c r="B146" s="52" t="s">
        <v>201</v>
      </c>
      <c r="C146" s="71" t="s">
        <v>202</v>
      </c>
      <c r="D146" s="71"/>
      <c r="E146" s="71"/>
      <c r="F146" s="71"/>
      <c r="G146" s="71"/>
      <c r="H146" s="71"/>
      <c r="I146" s="71"/>
      <c r="J146" s="71"/>
      <c r="K146" s="71"/>
      <c r="L146" s="71"/>
      <c r="M146" s="71"/>
      <c r="N146" s="68"/>
      <c r="O146" s="68"/>
      <c r="P146" s="68" t="s">
        <v>54</v>
      </c>
      <c r="Q146" s="71"/>
      <c r="R146" s="71"/>
      <c r="S146" s="71"/>
      <c r="T146" s="71"/>
      <c r="U146" s="71"/>
      <c r="W146" s="23"/>
    </row>
    <row r="147" spans="1:23" ht="30" customHeight="1" x14ac:dyDescent="0.25">
      <c r="A147" s="182"/>
      <c r="B147" s="52" t="s">
        <v>203</v>
      </c>
      <c r="C147" s="71" t="s">
        <v>202</v>
      </c>
      <c r="D147" s="71"/>
      <c r="E147" s="71"/>
      <c r="F147" s="71"/>
      <c r="G147" s="71"/>
      <c r="H147" s="71"/>
      <c r="I147" s="71"/>
      <c r="J147" s="71"/>
      <c r="K147" s="71"/>
      <c r="L147" s="71"/>
      <c r="M147" s="71"/>
      <c r="N147" s="68"/>
      <c r="O147" s="68"/>
      <c r="P147" s="68" t="s">
        <v>54</v>
      </c>
      <c r="Q147" s="71"/>
      <c r="R147" s="71"/>
      <c r="S147" s="71"/>
      <c r="T147" s="71"/>
      <c r="U147" s="71"/>
      <c r="W147" s="23"/>
    </row>
    <row r="148" spans="1:23" ht="30" customHeight="1" x14ac:dyDescent="0.25">
      <c r="A148" s="182"/>
      <c r="B148" s="52" t="s">
        <v>204</v>
      </c>
      <c r="C148" s="71" t="s">
        <v>202</v>
      </c>
      <c r="D148" s="71"/>
      <c r="E148" s="71"/>
      <c r="F148" s="71"/>
      <c r="G148" s="71"/>
      <c r="H148" s="71"/>
      <c r="I148" s="71"/>
      <c r="J148" s="71"/>
      <c r="K148" s="71"/>
      <c r="L148" s="71"/>
      <c r="M148" s="71"/>
      <c r="N148" s="68"/>
      <c r="O148" s="68"/>
      <c r="P148" s="68" t="s">
        <v>54</v>
      </c>
      <c r="Q148" s="71"/>
      <c r="R148" s="71"/>
      <c r="S148" s="71"/>
      <c r="T148" s="71"/>
      <c r="U148" s="71"/>
      <c r="W148" s="23"/>
    </row>
    <row r="149" spans="1:23" ht="30" customHeight="1" x14ac:dyDescent="0.25">
      <c r="A149" s="182"/>
      <c r="B149" s="52" t="s">
        <v>205</v>
      </c>
      <c r="C149" s="71"/>
      <c r="D149" s="71"/>
      <c r="E149" s="71"/>
      <c r="F149" s="71"/>
      <c r="G149" s="71"/>
      <c r="H149" s="71"/>
      <c r="I149" s="71"/>
      <c r="J149" s="71"/>
      <c r="K149" s="71"/>
      <c r="L149" s="71"/>
      <c r="M149" s="71"/>
      <c r="N149" s="68"/>
      <c r="O149" s="68" t="s">
        <v>49</v>
      </c>
      <c r="P149" s="68"/>
      <c r="Q149" s="71"/>
      <c r="R149" s="71"/>
      <c r="S149" s="71"/>
      <c r="T149" s="71"/>
      <c r="U149" s="71"/>
      <c r="W149" s="23"/>
    </row>
    <row r="150" spans="1:23" ht="30" customHeight="1" x14ac:dyDescent="0.25">
      <c r="A150" s="182"/>
      <c r="B150" s="52" t="s">
        <v>206</v>
      </c>
      <c r="C150" s="71"/>
      <c r="D150" s="71"/>
      <c r="E150" s="71"/>
      <c r="F150" s="71"/>
      <c r="G150" s="71"/>
      <c r="H150" s="71"/>
      <c r="I150" s="71"/>
      <c r="J150" s="71"/>
      <c r="K150" s="71"/>
      <c r="L150" s="71"/>
      <c r="M150" s="71"/>
      <c r="N150" s="68" t="s">
        <v>49</v>
      </c>
      <c r="O150" s="68"/>
      <c r="P150" s="68"/>
      <c r="Q150" s="71"/>
      <c r="R150" s="71"/>
      <c r="S150" s="71"/>
      <c r="T150" s="71"/>
      <c r="U150" s="71"/>
      <c r="W150" s="23"/>
    </row>
    <row r="151" spans="1:23" ht="30" customHeight="1" x14ac:dyDescent="0.25">
      <c r="A151" s="182"/>
      <c r="B151" s="52" t="s">
        <v>207</v>
      </c>
      <c r="C151" s="71"/>
      <c r="D151" s="71"/>
      <c r="E151" s="71"/>
      <c r="F151" s="71"/>
      <c r="G151" s="71"/>
      <c r="H151" s="71"/>
      <c r="I151" s="71"/>
      <c r="J151" s="71"/>
      <c r="K151" s="71"/>
      <c r="L151" s="71"/>
      <c r="M151" s="71"/>
      <c r="N151" s="68"/>
      <c r="O151" s="68" t="s">
        <v>49</v>
      </c>
      <c r="P151" s="68"/>
      <c r="Q151" s="71"/>
      <c r="R151" s="71"/>
      <c r="S151" s="71"/>
      <c r="T151" s="71"/>
      <c r="U151" s="71"/>
      <c r="W151" s="23"/>
    </row>
    <row r="152" spans="1:23" ht="30" customHeight="1" x14ac:dyDescent="0.25">
      <c r="A152" s="182"/>
      <c r="B152" s="52" t="s">
        <v>208</v>
      </c>
      <c r="C152" s="71"/>
      <c r="D152" s="71"/>
      <c r="E152" s="71"/>
      <c r="F152" s="71"/>
      <c r="G152" s="71"/>
      <c r="H152" s="71"/>
      <c r="I152" s="71"/>
      <c r="J152" s="71"/>
      <c r="K152" s="71"/>
      <c r="L152" s="71"/>
      <c r="M152" s="71"/>
      <c r="N152" s="68"/>
      <c r="O152" s="68" t="s">
        <v>49</v>
      </c>
      <c r="P152" s="68"/>
      <c r="Q152" s="71"/>
      <c r="R152" s="71"/>
      <c r="S152" s="71"/>
      <c r="T152" s="71"/>
      <c r="U152" s="71"/>
      <c r="W152" s="23"/>
    </row>
    <row r="153" spans="1:23" ht="30" customHeight="1" x14ac:dyDescent="0.25">
      <c r="A153" s="182"/>
      <c r="B153" s="52" t="s">
        <v>209</v>
      </c>
      <c r="C153" s="71"/>
      <c r="D153" s="71"/>
      <c r="E153" s="71"/>
      <c r="F153" s="71"/>
      <c r="G153" s="71"/>
      <c r="H153" s="71"/>
      <c r="I153" s="71"/>
      <c r="J153" s="71"/>
      <c r="K153" s="71"/>
      <c r="L153" s="71"/>
      <c r="M153" s="71"/>
      <c r="N153" s="68"/>
      <c r="O153" s="68"/>
      <c r="P153" s="68" t="s">
        <v>49</v>
      </c>
      <c r="Q153" s="71"/>
      <c r="R153" s="71"/>
      <c r="S153" s="71"/>
      <c r="T153" s="71"/>
      <c r="U153" s="71"/>
      <c r="W153" s="23"/>
    </row>
    <row r="154" spans="1:23" ht="30" customHeight="1" x14ac:dyDescent="0.25">
      <c r="A154" s="182"/>
      <c r="B154" s="52" t="s">
        <v>210</v>
      </c>
      <c r="C154" s="71"/>
      <c r="D154" s="71"/>
      <c r="E154" s="71"/>
      <c r="F154" s="71"/>
      <c r="G154" s="71"/>
      <c r="H154" s="71"/>
      <c r="I154" s="71"/>
      <c r="J154" s="71"/>
      <c r="K154" s="71"/>
      <c r="L154" s="71"/>
      <c r="M154" s="71"/>
      <c r="N154" s="68" t="s">
        <v>49</v>
      </c>
      <c r="O154" s="68"/>
      <c r="P154" s="68"/>
      <c r="Q154" s="71"/>
      <c r="R154" s="71"/>
      <c r="S154" s="71"/>
      <c r="T154" s="71"/>
      <c r="U154" s="71"/>
      <c r="W154" s="23"/>
    </row>
    <row r="155" spans="1:23" ht="30" customHeight="1" x14ac:dyDescent="0.25">
      <c r="A155" s="182"/>
      <c r="B155" s="52" t="s">
        <v>211</v>
      </c>
      <c r="C155" s="71"/>
      <c r="D155" s="71"/>
      <c r="E155" s="71"/>
      <c r="F155" s="71"/>
      <c r="G155" s="71"/>
      <c r="H155" s="71"/>
      <c r="I155" s="71"/>
      <c r="J155" s="71"/>
      <c r="K155" s="71"/>
      <c r="L155" s="71"/>
      <c r="M155" s="71"/>
      <c r="N155" s="68"/>
      <c r="O155" s="68" t="s">
        <v>49</v>
      </c>
      <c r="P155" s="68"/>
      <c r="Q155" s="71"/>
      <c r="R155" s="71"/>
      <c r="S155" s="71"/>
      <c r="T155" s="71"/>
      <c r="U155" s="71"/>
      <c r="W155" s="23"/>
    </row>
    <row r="156" spans="1:23" ht="30" customHeight="1" x14ac:dyDescent="0.25">
      <c r="A156" s="182"/>
      <c r="B156" s="52" t="s">
        <v>212</v>
      </c>
      <c r="C156" s="71"/>
      <c r="D156" s="71"/>
      <c r="E156" s="71"/>
      <c r="F156" s="71"/>
      <c r="G156" s="71"/>
      <c r="H156" s="71"/>
      <c r="I156" s="71"/>
      <c r="J156" s="71"/>
      <c r="K156" s="71"/>
      <c r="L156" s="71"/>
      <c r="M156" s="71"/>
      <c r="N156" s="68"/>
      <c r="O156" s="68" t="s">
        <v>49</v>
      </c>
      <c r="P156" s="68"/>
      <c r="Q156" s="71"/>
      <c r="R156" s="71"/>
      <c r="S156" s="71"/>
      <c r="T156" s="71"/>
      <c r="U156" s="71"/>
      <c r="W156" s="23"/>
    </row>
    <row r="157" spans="1:23" ht="30" customHeight="1" x14ac:dyDescent="0.25">
      <c r="A157" s="182"/>
      <c r="B157" s="52" t="s">
        <v>213</v>
      </c>
      <c r="C157" s="71"/>
      <c r="D157" s="71"/>
      <c r="E157" s="71"/>
      <c r="F157" s="71"/>
      <c r="G157" s="71"/>
      <c r="H157" s="71"/>
      <c r="I157" s="71"/>
      <c r="J157" s="71"/>
      <c r="K157" s="71"/>
      <c r="L157" s="71"/>
      <c r="M157" s="71"/>
      <c r="N157" s="68"/>
      <c r="O157" s="68"/>
      <c r="P157" s="68" t="s">
        <v>49</v>
      </c>
      <c r="Q157" s="71"/>
      <c r="R157" s="71"/>
      <c r="S157" s="71"/>
      <c r="T157" s="71"/>
      <c r="U157" s="71"/>
      <c r="W157" s="23"/>
    </row>
    <row r="158" spans="1:23" ht="30" customHeight="1" x14ac:dyDescent="0.25">
      <c r="A158" s="182"/>
      <c r="B158" s="52" t="s">
        <v>214</v>
      </c>
      <c r="C158" s="71"/>
      <c r="D158" s="71"/>
      <c r="E158" s="71"/>
      <c r="F158" s="71"/>
      <c r="G158" s="71"/>
      <c r="H158" s="71"/>
      <c r="I158" s="71"/>
      <c r="J158" s="71"/>
      <c r="K158" s="71"/>
      <c r="L158" s="71"/>
      <c r="M158" s="71"/>
      <c r="N158" s="68"/>
      <c r="O158" s="68"/>
      <c r="P158" s="68" t="s">
        <v>49</v>
      </c>
      <c r="Q158" s="71"/>
      <c r="R158" s="71"/>
      <c r="S158" s="71"/>
      <c r="T158" s="71"/>
      <c r="U158" s="71"/>
      <c r="W158" s="23"/>
    </row>
    <row r="159" spans="1:23" ht="30" customHeight="1" x14ac:dyDescent="0.25">
      <c r="A159" s="182"/>
      <c r="B159" s="52" t="s">
        <v>215</v>
      </c>
      <c r="C159" s="71"/>
      <c r="D159" s="71"/>
      <c r="E159" s="71"/>
      <c r="F159" s="71"/>
      <c r="G159" s="71"/>
      <c r="H159" s="71"/>
      <c r="I159" s="71"/>
      <c r="J159" s="71"/>
      <c r="K159" s="71"/>
      <c r="L159" s="71"/>
      <c r="M159" s="71"/>
      <c r="N159" s="68"/>
      <c r="O159" s="68"/>
      <c r="P159" s="68" t="s">
        <v>49</v>
      </c>
      <c r="Q159" s="71"/>
      <c r="R159" s="71"/>
      <c r="S159" s="71"/>
      <c r="T159" s="71"/>
      <c r="U159" s="71"/>
      <c r="W159" s="23"/>
    </row>
    <row r="160" spans="1:23" ht="30" customHeight="1" x14ac:dyDescent="0.25">
      <c r="A160" s="183"/>
      <c r="B160" s="52" t="s">
        <v>216</v>
      </c>
      <c r="C160" s="71"/>
      <c r="D160" s="71"/>
      <c r="E160" s="71"/>
      <c r="F160" s="71"/>
      <c r="G160" s="71"/>
      <c r="H160" s="71"/>
      <c r="I160" s="71"/>
      <c r="J160" s="71"/>
      <c r="K160" s="71"/>
      <c r="L160" s="71"/>
      <c r="M160" s="71"/>
      <c r="N160" s="68"/>
      <c r="O160" s="68"/>
      <c r="P160" s="68" t="s">
        <v>49</v>
      </c>
      <c r="Q160" s="71"/>
      <c r="R160" s="71"/>
      <c r="S160" s="71"/>
      <c r="T160" s="71"/>
      <c r="U160" s="71"/>
      <c r="W160" s="23"/>
    </row>
    <row r="161" spans="1:23" x14ac:dyDescent="0.25">
      <c r="W161" s="23"/>
    </row>
    <row r="162" spans="1:23" x14ac:dyDescent="0.25">
      <c r="A162" s="23"/>
      <c r="B162" s="23"/>
      <c r="C162" s="23"/>
      <c r="D162" s="23"/>
      <c r="E162" s="23"/>
      <c r="F162" s="23"/>
      <c r="G162" s="23"/>
      <c r="H162" s="23"/>
      <c r="I162" s="23"/>
      <c r="J162" s="23"/>
      <c r="K162" s="23"/>
      <c r="L162" s="23"/>
      <c r="M162" s="23"/>
      <c r="N162" s="63"/>
      <c r="O162" s="63"/>
      <c r="P162" s="63"/>
      <c r="Q162" s="23"/>
      <c r="R162" s="23"/>
      <c r="S162" s="23"/>
      <c r="T162" s="23"/>
      <c r="U162" s="23"/>
      <c r="V162" s="23"/>
      <c r="W162" s="23"/>
    </row>
    <row r="163" spans="1:23" x14ac:dyDescent="0.25">
      <c r="A163" s="63"/>
      <c r="B163" s="63"/>
      <c r="C163" s="63"/>
      <c r="D163" s="23"/>
      <c r="E163" s="23"/>
      <c r="F163" s="23"/>
      <c r="G163" s="23"/>
      <c r="H163" s="23"/>
      <c r="I163" s="23"/>
      <c r="J163" s="23"/>
      <c r="K163" s="23"/>
      <c r="L163" s="23"/>
      <c r="M163" s="23"/>
      <c r="N163" s="23"/>
      <c r="O163" s="23"/>
      <c r="P163" s="23"/>
      <c r="Q163" s="23"/>
      <c r="R163" s="23"/>
      <c r="S163" s="23"/>
      <c r="T163" s="23"/>
      <c r="U163" s="23"/>
      <c r="V163" s="23"/>
      <c r="W163" s="23"/>
    </row>
    <row r="164" spans="1:23" x14ac:dyDescent="0.25">
      <c r="A164" s="66"/>
      <c r="B164" s="66"/>
      <c r="C164" s="66"/>
      <c r="N164" s="15"/>
      <c r="O164" s="15"/>
      <c r="P164" s="15"/>
    </row>
    <row r="165" spans="1:23" ht="26.25" customHeight="1" x14ac:dyDescent="0.25">
      <c r="A165" s="66"/>
      <c r="B165" s="66"/>
      <c r="C165" s="66"/>
      <c r="N165" s="15"/>
      <c r="O165" s="15"/>
      <c r="P165" s="15"/>
    </row>
    <row r="166" spans="1:23" ht="26.25" customHeight="1" x14ac:dyDescent="0.25">
      <c r="A166" s="66"/>
      <c r="B166" s="66"/>
      <c r="C166" s="66"/>
      <c r="N166" s="15"/>
      <c r="O166" s="15"/>
      <c r="P166" s="15"/>
    </row>
    <row r="167" spans="1:23" ht="43.5" customHeight="1" x14ac:dyDescent="0.25">
      <c r="A167" s="66"/>
      <c r="B167" s="66"/>
      <c r="C167" s="66"/>
      <c r="N167" s="15"/>
      <c r="O167" s="15"/>
      <c r="P167" s="15"/>
    </row>
    <row r="168" spans="1:23" x14ac:dyDescent="0.25">
      <c r="A168" s="66"/>
      <c r="B168" s="66"/>
      <c r="C168" s="66"/>
      <c r="N168" s="15"/>
      <c r="O168" s="15"/>
      <c r="P168" s="15"/>
    </row>
    <row r="169" spans="1:23" ht="15.75" customHeight="1" x14ac:dyDescent="0.25">
      <c r="A169" s="66"/>
      <c r="B169" s="66"/>
      <c r="C169" s="66"/>
      <c r="N169" s="15"/>
      <c r="O169" s="15"/>
      <c r="P169" s="15"/>
    </row>
    <row r="170" spans="1:23" x14ac:dyDescent="0.25">
      <c r="A170" s="66"/>
      <c r="B170" s="66"/>
      <c r="C170" s="66"/>
      <c r="N170" s="15"/>
      <c r="O170" s="15"/>
      <c r="P170" s="15"/>
    </row>
    <row r="171" spans="1:23" x14ac:dyDescent="0.25">
      <c r="A171" s="66"/>
      <c r="B171" s="66"/>
      <c r="C171" s="66"/>
      <c r="N171" s="15"/>
      <c r="O171" s="15"/>
      <c r="P171" s="15"/>
    </row>
    <row r="172" spans="1:23" x14ac:dyDescent="0.25">
      <c r="A172" s="66"/>
      <c r="B172" s="66"/>
      <c r="C172" s="66"/>
      <c r="N172" s="15"/>
      <c r="O172" s="15"/>
      <c r="P172" s="15"/>
    </row>
    <row r="173" spans="1:23" x14ac:dyDescent="0.25">
      <c r="A173" s="66"/>
      <c r="B173" s="66"/>
      <c r="C173" s="66"/>
      <c r="N173" s="15"/>
      <c r="O173" s="15"/>
      <c r="P173" s="15"/>
    </row>
    <row r="174" spans="1:23" x14ac:dyDescent="0.25">
      <c r="A174" s="66"/>
      <c r="B174" s="66"/>
      <c r="C174" s="66"/>
      <c r="N174" s="15"/>
      <c r="O174" s="15"/>
      <c r="P174" s="15"/>
    </row>
    <row r="175" spans="1:23" x14ac:dyDescent="0.25">
      <c r="A175" s="66"/>
      <c r="B175" s="66"/>
      <c r="C175" s="66"/>
      <c r="N175" s="15"/>
      <c r="O175" s="15"/>
      <c r="P175" s="15"/>
    </row>
    <row r="176" spans="1:23" x14ac:dyDescent="0.25">
      <c r="A176" s="66"/>
      <c r="B176" s="66"/>
      <c r="C176" s="66"/>
      <c r="N176" s="15"/>
      <c r="O176" s="15"/>
      <c r="P176" s="15"/>
    </row>
    <row r="177" spans="1:16" x14ac:dyDescent="0.25">
      <c r="A177" s="66"/>
      <c r="B177" s="66"/>
      <c r="C177" s="66"/>
      <c r="N177" s="15"/>
      <c r="O177" s="15"/>
      <c r="P177" s="15"/>
    </row>
    <row r="178" spans="1:16" x14ac:dyDescent="0.25">
      <c r="A178" s="66"/>
      <c r="B178" s="66"/>
      <c r="C178" s="66"/>
      <c r="N178" s="15"/>
      <c r="O178" s="15"/>
      <c r="P178" s="15"/>
    </row>
    <row r="179" spans="1:16" x14ac:dyDescent="0.25">
      <c r="A179" s="66"/>
      <c r="B179" s="66"/>
      <c r="C179" s="66"/>
      <c r="N179" s="15"/>
      <c r="O179" s="15"/>
      <c r="P179" s="15"/>
    </row>
    <row r="180" spans="1:16" s="47" customFormat="1" x14ac:dyDescent="0.25">
      <c r="A180" s="73"/>
      <c r="B180" s="73"/>
      <c r="C180" s="73"/>
    </row>
    <row r="181" spans="1:16" ht="15.75" customHeight="1" x14ac:dyDescent="0.25">
      <c r="A181" s="66"/>
      <c r="B181" s="66"/>
      <c r="C181" s="66"/>
      <c r="N181" s="15"/>
      <c r="O181" s="15"/>
      <c r="P181" s="15"/>
    </row>
    <row r="182" spans="1:16" ht="15" customHeight="1" x14ac:dyDescent="0.25">
      <c r="A182" s="66"/>
      <c r="B182" s="66"/>
      <c r="C182" s="66"/>
      <c r="N182" s="15"/>
      <c r="O182" s="15"/>
      <c r="P182" s="15"/>
    </row>
    <row r="183" spans="1:16" x14ac:dyDescent="0.25">
      <c r="A183" s="66"/>
      <c r="B183" s="66"/>
      <c r="C183" s="66"/>
      <c r="N183" s="15"/>
      <c r="O183" s="15"/>
      <c r="P183" s="15"/>
    </row>
    <row r="184" spans="1:16" x14ac:dyDescent="0.25">
      <c r="A184" s="66"/>
      <c r="B184" s="66"/>
      <c r="C184" s="66"/>
      <c r="N184" s="15"/>
      <c r="O184" s="15"/>
      <c r="P184" s="15"/>
    </row>
    <row r="185" spans="1:16" x14ac:dyDescent="0.25">
      <c r="A185" s="66"/>
      <c r="B185" s="66"/>
      <c r="C185" s="66"/>
      <c r="N185" s="15"/>
      <c r="O185" s="15"/>
      <c r="P185" s="15"/>
    </row>
    <row r="186" spans="1:16" x14ac:dyDescent="0.25">
      <c r="A186" s="66"/>
      <c r="B186" s="66"/>
      <c r="C186" s="66"/>
      <c r="N186" s="15"/>
      <c r="O186" s="15"/>
      <c r="P186" s="15"/>
    </row>
    <row r="187" spans="1:16" x14ac:dyDescent="0.25">
      <c r="A187" s="66"/>
      <c r="B187" s="66"/>
      <c r="C187" s="66"/>
      <c r="N187" s="15"/>
      <c r="O187" s="15"/>
      <c r="P187" s="15"/>
    </row>
    <row r="188" spans="1:16" x14ac:dyDescent="0.25">
      <c r="A188" s="66"/>
      <c r="B188" s="66"/>
      <c r="C188" s="66"/>
      <c r="N188" s="15"/>
      <c r="O188" s="15"/>
      <c r="P188" s="15"/>
    </row>
    <row r="189" spans="1:16" x14ac:dyDescent="0.25">
      <c r="A189" s="66"/>
      <c r="B189" s="66"/>
      <c r="C189" s="66"/>
      <c r="N189" s="15"/>
      <c r="O189" s="15"/>
      <c r="P189" s="15"/>
    </row>
    <row r="190" spans="1:16" x14ac:dyDescent="0.25">
      <c r="A190" s="66"/>
      <c r="B190" s="66"/>
      <c r="C190" s="66"/>
      <c r="N190" s="15"/>
      <c r="O190" s="15"/>
      <c r="P190" s="15"/>
    </row>
    <row r="191" spans="1:16" x14ac:dyDescent="0.25">
      <c r="A191" s="66"/>
      <c r="B191" s="66"/>
      <c r="C191" s="66"/>
      <c r="N191" s="15"/>
      <c r="O191" s="15"/>
      <c r="P191" s="15"/>
    </row>
    <row r="192" spans="1:16" x14ac:dyDescent="0.25">
      <c r="A192" s="66"/>
      <c r="B192" s="66"/>
      <c r="C192" s="66"/>
      <c r="N192" s="15"/>
      <c r="O192" s="15"/>
      <c r="P192" s="15"/>
    </row>
    <row r="193" spans="1:16" ht="15.75" customHeight="1" x14ac:dyDescent="0.25">
      <c r="A193" s="66"/>
      <c r="B193" s="66"/>
      <c r="C193" s="66"/>
      <c r="N193" s="15"/>
      <c r="O193" s="15"/>
      <c r="P193" s="15"/>
    </row>
    <row r="194" spans="1:16" ht="15" customHeight="1" x14ac:dyDescent="0.25">
      <c r="A194" s="66"/>
      <c r="B194" s="66"/>
      <c r="C194" s="66"/>
      <c r="N194" s="15"/>
      <c r="O194" s="15"/>
      <c r="P194" s="15"/>
    </row>
    <row r="195" spans="1:16" x14ac:dyDescent="0.25">
      <c r="A195" s="66"/>
      <c r="B195" s="66"/>
      <c r="C195" s="66"/>
      <c r="N195" s="15"/>
      <c r="O195" s="15"/>
      <c r="P195" s="15"/>
    </row>
    <row r="196" spans="1:16" x14ac:dyDescent="0.25">
      <c r="A196" s="66"/>
      <c r="B196" s="66"/>
      <c r="C196" s="66"/>
      <c r="N196" s="15"/>
      <c r="O196" s="15"/>
      <c r="P196" s="15"/>
    </row>
    <row r="197" spans="1:16" x14ac:dyDescent="0.25">
      <c r="A197" s="66"/>
      <c r="B197" s="66"/>
      <c r="C197" s="66"/>
      <c r="N197" s="15"/>
      <c r="O197" s="15"/>
      <c r="P197" s="15"/>
    </row>
    <row r="198" spans="1:16" x14ac:dyDescent="0.25">
      <c r="A198" s="66"/>
      <c r="B198" s="66"/>
      <c r="C198" s="66"/>
      <c r="N198" s="15"/>
      <c r="O198" s="15"/>
      <c r="P198" s="15"/>
    </row>
    <row r="199" spans="1:16" x14ac:dyDescent="0.25">
      <c r="A199" s="66"/>
      <c r="B199" s="66"/>
      <c r="C199" s="66"/>
      <c r="N199" s="15"/>
      <c r="O199" s="15"/>
      <c r="P199" s="15"/>
    </row>
    <row r="200" spans="1:16" x14ac:dyDescent="0.25">
      <c r="A200" s="66"/>
      <c r="B200" s="66"/>
      <c r="C200" s="66"/>
      <c r="N200" s="15"/>
      <c r="O200" s="15"/>
      <c r="P200" s="15"/>
    </row>
    <row r="201" spans="1:16" x14ac:dyDescent="0.25">
      <c r="A201" s="66"/>
      <c r="B201" s="66"/>
      <c r="C201" s="66"/>
      <c r="N201" s="15"/>
      <c r="O201" s="15"/>
      <c r="P201" s="15"/>
    </row>
    <row r="202" spans="1:16" x14ac:dyDescent="0.25">
      <c r="A202" s="66"/>
      <c r="B202" s="66"/>
      <c r="C202" s="66"/>
      <c r="N202" s="15"/>
      <c r="O202" s="15"/>
      <c r="P202" s="15"/>
    </row>
    <row r="203" spans="1:16" x14ac:dyDescent="0.25">
      <c r="A203" s="66"/>
      <c r="B203" s="66"/>
      <c r="C203" s="66"/>
      <c r="N203" s="15"/>
      <c r="O203" s="15"/>
      <c r="P203" s="15"/>
    </row>
    <row r="204" spans="1:16" s="47" customFormat="1" x14ac:dyDescent="0.25">
      <c r="A204" s="73"/>
      <c r="B204" s="73"/>
      <c r="C204" s="73"/>
    </row>
    <row r="205" spans="1:16" ht="15.75" customHeight="1" x14ac:dyDescent="0.25">
      <c r="A205" s="66"/>
      <c r="B205" s="66"/>
      <c r="C205" s="66"/>
      <c r="N205" s="15"/>
      <c r="O205" s="15"/>
      <c r="P205" s="15"/>
    </row>
    <row r="206" spans="1:16" x14ac:dyDescent="0.25">
      <c r="A206" s="66"/>
      <c r="B206" s="66"/>
      <c r="C206" s="66"/>
      <c r="N206" s="15"/>
      <c r="O206" s="15"/>
      <c r="P206" s="15"/>
    </row>
    <row r="207" spans="1:16" x14ac:dyDescent="0.25">
      <c r="A207" s="66"/>
      <c r="B207" s="66"/>
      <c r="C207" s="66"/>
      <c r="N207" s="15"/>
      <c r="O207" s="15"/>
      <c r="P207" s="15"/>
    </row>
    <row r="208" spans="1:16" x14ac:dyDescent="0.25">
      <c r="A208" s="66"/>
      <c r="B208" s="66"/>
      <c r="C208" s="66"/>
      <c r="N208" s="15"/>
      <c r="O208" s="15"/>
      <c r="P208" s="15"/>
    </row>
    <row r="209" spans="1:16" x14ac:dyDescent="0.25">
      <c r="A209" s="66"/>
      <c r="B209" s="66"/>
      <c r="C209" s="66"/>
      <c r="N209" s="15"/>
      <c r="O209" s="15"/>
      <c r="P209" s="15"/>
    </row>
    <row r="210" spans="1:16" x14ac:dyDescent="0.25">
      <c r="A210" s="66"/>
      <c r="B210" s="66"/>
      <c r="C210" s="66"/>
      <c r="N210" s="15"/>
      <c r="O210" s="15"/>
      <c r="P210" s="15"/>
    </row>
    <row r="211" spans="1:16" x14ac:dyDescent="0.25">
      <c r="A211" s="66"/>
      <c r="B211" s="66"/>
      <c r="C211" s="66"/>
      <c r="N211" s="15"/>
      <c r="O211" s="15"/>
      <c r="P211" s="15"/>
    </row>
    <row r="212" spans="1:16" x14ac:dyDescent="0.25">
      <c r="A212" s="66"/>
      <c r="B212" s="66"/>
      <c r="C212" s="66"/>
      <c r="N212" s="15"/>
      <c r="O212" s="15"/>
      <c r="P212" s="15"/>
    </row>
    <row r="213" spans="1:16" x14ac:dyDescent="0.25">
      <c r="A213" s="66"/>
      <c r="B213" s="66"/>
      <c r="C213" s="66"/>
      <c r="N213" s="15"/>
      <c r="O213" s="15"/>
      <c r="P213" s="15"/>
    </row>
    <row r="214" spans="1:16" x14ac:dyDescent="0.25">
      <c r="A214" s="66"/>
      <c r="B214" s="66"/>
      <c r="C214" s="66"/>
      <c r="N214" s="15"/>
      <c r="O214" s="15"/>
      <c r="P214" s="15"/>
    </row>
    <row r="215" spans="1:16" x14ac:dyDescent="0.25">
      <c r="A215" s="66"/>
      <c r="B215" s="66"/>
      <c r="C215" s="66"/>
      <c r="N215" s="15"/>
      <c r="O215" s="15"/>
      <c r="P215" s="15"/>
    </row>
    <row r="216" spans="1:16" x14ac:dyDescent="0.25">
      <c r="A216" s="66"/>
      <c r="B216" s="66"/>
      <c r="C216" s="66"/>
      <c r="N216" s="15"/>
      <c r="O216" s="15"/>
      <c r="P216" s="15"/>
    </row>
    <row r="217" spans="1:16" x14ac:dyDescent="0.25">
      <c r="A217" s="66"/>
      <c r="B217" s="66"/>
      <c r="C217" s="66"/>
      <c r="N217" s="15"/>
      <c r="O217" s="15"/>
      <c r="P217" s="15"/>
    </row>
    <row r="218" spans="1:16" x14ac:dyDescent="0.25">
      <c r="A218" s="66"/>
      <c r="B218" s="66"/>
      <c r="C218" s="66"/>
      <c r="N218" s="15"/>
      <c r="O218" s="15"/>
      <c r="P218" s="15"/>
    </row>
    <row r="219" spans="1:16" x14ac:dyDescent="0.25">
      <c r="A219" s="66"/>
      <c r="B219" s="66"/>
      <c r="C219" s="66"/>
      <c r="N219" s="15"/>
      <c r="O219" s="15"/>
      <c r="P219" s="15"/>
    </row>
    <row r="220" spans="1:16" x14ac:dyDescent="0.25">
      <c r="A220" s="66"/>
      <c r="B220" s="66"/>
      <c r="C220" s="66"/>
      <c r="N220" s="15"/>
      <c r="O220" s="15"/>
      <c r="P220" s="15"/>
    </row>
    <row r="221" spans="1:16" x14ac:dyDescent="0.25">
      <c r="A221" s="66"/>
      <c r="B221" s="66"/>
      <c r="C221" s="66"/>
      <c r="N221" s="15"/>
      <c r="O221" s="15"/>
      <c r="P221" s="15"/>
    </row>
    <row r="222" spans="1:16" x14ac:dyDescent="0.25">
      <c r="A222" s="66"/>
      <c r="B222" s="66"/>
      <c r="C222" s="66"/>
      <c r="N222" s="15"/>
      <c r="O222" s="15"/>
      <c r="P222" s="15"/>
    </row>
    <row r="223" spans="1:16" x14ac:dyDescent="0.25">
      <c r="A223" s="66"/>
      <c r="B223" s="66"/>
      <c r="C223" s="66"/>
      <c r="N223" s="15"/>
      <c r="O223" s="15"/>
      <c r="P223" s="15"/>
    </row>
    <row r="224" spans="1:16" x14ac:dyDescent="0.25">
      <c r="A224" s="66"/>
      <c r="B224" s="66"/>
      <c r="C224" s="66"/>
      <c r="N224" s="15"/>
      <c r="O224" s="15"/>
      <c r="P224" s="15"/>
    </row>
    <row r="225" spans="1:16" x14ac:dyDescent="0.25">
      <c r="A225" s="66"/>
      <c r="B225" s="66"/>
      <c r="C225" s="66"/>
      <c r="N225" s="15"/>
      <c r="O225" s="15"/>
      <c r="P225" s="15"/>
    </row>
    <row r="226" spans="1:16" x14ac:dyDescent="0.25">
      <c r="A226" s="66"/>
      <c r="B226" s="66"/>
      <c r="C226" s="66"/>
      <c r="N226" s="15"/>
      <c r="O226" s="15"/>
      <c r="P226" s="15"/>
    </row>
    <row r="227" spans="1:16" x14ac:dyDescent="0.25">
      <c r="A227" s="66"/>
      <c r="B227" s="66"/>
      <c r="C227" s="66"/>
      <c r="N227" s="15"/>
      <c r="O227" s="15"/>
      <c r="P227" s="15"/>
    </row>
    <row r="228" spans="1:16" x14ac:dyDescent="0.25">
      <c r="A228" s="66"/>
      <c r="B228" s="66"/>
      <c r="C228" s="66"/>
      <c r="N228" s="15"/>
      <c r="O228" s="15"/>
      <c r="P228" s="15"/>
    </row>
    <row r="229" spans="1:16" x14ac:dyDescent="0.25">
      <c r="A229" s="66"/>
      <c r="B229" s="66"/>
      <c r="C229" s="66"/>
      <c r="N229" s="15"/>
      <c r="O229" s="15"/>
      <c r="P229" s="15"/>
    </row>
    <row r="230" spans="1:16" x14ac:dyDescent="0.25">
      <c r="A230" s="66"/>
      <c r="B230" s="66"/>
      <c r="C230" s="66"/>
      <c r="N230" s="15"/>
      <c r="O230" s="15"/>
      <c r="P230" s="15"/>
    </row>
    <row r="231" spans="1:16" x14ac:dyDescent="0.25">
      <c r="A231" s="66"/>
      <c r="B231" s="66"/>
      <c r="C231" s="66"/>
      <c r="N231" s="15"/>
      <c r="O231" s="15"/>
      <c r="P231" s="15"/>
    </row>
    <row r="232" spans="1:16" x14ac:dyDescent="0.25">
      <c r="A232" s="66"/>
      <c r="B232" s="66"/>
      <c r="C232" s="66"/>
      <c r="N232" s="15"/>
      <c r="O232" s="15"/>
      <c r="P232" s="15"/>
    </row>
    <row r="233" spans="1:16" x14ac:dyDescent="0.25">
      <c r="A233" s="66"/>
      <c r="B233" s="66"/>
      <c r="C233" s="66"/>
      <c r="N233" s="15"/>
      <c r="O233" s="15"/>
      <c r="P233" s="15"/>
    </row>
    <row r="234" spans="1:16" x14ac:dyDescent="0.25">
      <c r="A234" s="66"/>
      <c r="B234" s="66"/>
      <c r="C234" s="66"/>
      <c r="N234" s="15"/>
      <c r="O234" s="15"/>
      <c r="P234" s="15"/>
    </row>
    <row r="235" spans="1:16" x14ac:dyDescent="0.25">
      <c r="A235" s="66"/>
      <c r="B235" s="66"/>
      <c r="C235" s="66"/>
      <c r="N235" s="15"/>
      <c r="O235" s="15"/>
      <c r="P235" s="15"/>
    </row>
    <row r="236" spans="1:16" x14ac:dyDescent="0.25">
      <c r="A236" s="66"/>
      <c r="B236" s="66"/>
      <c r="C236" s="66"/>
      <c r="N236" s="15"/>
      <c r="O236" s="15"/>
      <c r="P236" s="15"/>
    </row>
    <row r="237" spans="1:16" x14ac:dyDescent="0.25">
      <c r="A237" s="66"/>
      <c r="B237" s="66"/>
      <c r="C237" s="66"/>
      <c r="N237" s="15"/>
      <c r="O237" s="15"/>
      <c r="P237" s="15"/>
    </row>
    <row r="238" spans="1:16" x14ac:dyDescent="0.25">
      <c r="A238" s="66"/>
      <c r="B238" s="66"/>
      <c r="C238" s="66"/>
      <c r="N238" s="15"/>
      <c r="O238" s="15"/>
      <c r="P238" s="15"/>
    </row>
    <row r="239" spans="1:16" x14ac:dyDescent="0.25">
      <c r="A239" s="66"/>
      <c r="B239" s="66"/>
      <c r="C239" s="66"/>
      <c r="N239" s="15"/>
      <c r="O239" s="15"/>
      <c r="P239" s="15"/>
    </row>
    <row r="240" spans="1:16" x14ac:dyDescent="0.25">
      <c r="A240" s="66"/>
      <c r="B240" s="66"/>
      <c r="C240" s="66"/>
      <c r="N240" s="15"/>
      <c r="O240" s="15"/>
      <c r="P240" s="15"/>
    </row>
    <row r="241" spans="1:16" x14ac:dyDescent="0.25">
      <c r="A241" s="66"/>
      <c r="B241" s="66"/>
      <c r="C241" s="66"/>
      <c r="N241" s="15"/>
      <c r="O241" s="15"/>
      <c r="P241" s="15"/>
    </row>
    <row r="242" spans="1:16" x14ac:dyDescent="0.25">
      <c r="A242" s="66"/>
      <c r="B242" s="66"/>
      <c r="C242" s="66"/>
      <c r="N242" s="15"/>
      <c r="O242" s="15"/>
      <c r="P242" s="15"/>
    </row>
    <row r="243" spans="1:16" x14ac:dyDescent="0.25">
      <c r="A243" s="66"/>
      <c r="B243" s="66"/>
      <c r="C243" s="66"/>
      <c r="N243" s="15"/>
      <c r="O243" s="15"/>
      <c r="P243" s="15"/>
    </row>
    <row r="244" spans="1:16" x14ac:dyDescent="0.25">
      <c r="A244" s="66"/>
      <c r="B244" s="66"/>
      <c r="C244" s="66"/>
      <c r="N244" s="15"/>
      <c r="O244" s="15"/>
      <c r="P244" s="15"/>
    </row>
    <row r="245" spans="1:16" x14ac:dyDescent="0.25">
      <c r="A245" s="66"/>
      <c r="B245" s="66"/>
      <c r="C245" s="66"/>
      <c r="N245" s="15"/>
      <c r="O245" s="15"/>
      <c r="P245" s="15"/>
    </row>
    <row r="246" spans="1:16" x14ac:dyDescent="0.25">
      <c r="A246" s="66"/>
      <c r="B246" s="66"/>
      <c r="C246" s="66"/>
      <c r="N246" s="15"/>
      <c r="O246" s="15"/>
      <c r="P246" s="15"/>
    </row>
    <row r="247" spans="1:16" x14ac:dyDescent="0.25">
      <c r="A247" s="66"/>
      <c r="B247" s="66"/>
      <c r="C247" s="66"/>
      <c r="N247" s="15"/>
      <c r="O247" s="15"/>
      <c r="P247" s="15"/>
    </row>
    <row r="248" spans="1:16" x14ac:dyDescent="0.25">
      <c r="A248" s="66"/>
      <c r="B248" s="66"/>
      <c r="C248" s="66"/>
      <c r="N248" s="15"/>
      <c r="O248" s="15"/>
      <c r="P248" s="15"/>
    </row>
    <row r="249" spans="1:16" x14ac:dyDescent="0.25">
      <c r="A249" s="66"/>
      <c r="B249" s="66"/>
      <c r="C249" s="66"/>
      <c r="N249" s="15"/>
      <c r="O249" s="15"/>
      <c r="P249" s="15"/>
    </row>
    <row r="250" spans="1:16" x14ac:dyDescent="0.25">
      <c r="A250" s="66"/>
      <c r="B250" s="66"/>
      <c r="C250" s="66"/>
      <c r="N250" s="15"/>
      <c r="O250" s="15"/>
      <c r="P250" s="15"/>
    </row>
    <row r="251" spans="1:16" x14ac:dyDescent="0.25">
      <c r="A251" s="66"/>
      <c r="B251" s="66"/>
      <c r="C251" s="66"/>
      <c r="N251" s="15"/>
      <c r="O251" s="15"/>
      <c r="P251" s="15"/>
    </row>
    <row r="252" spans="1:16" x14ac:dyDescent="0.25">
      <c r="A252" s="66"/>
      <c r="B252" s="66"/>
      <c r="C252" s="66"/>
      <c r="N252" s="15"/>
      <c r="O252" s="15"/>
      <c r="P252" s="15"/>
    </row>
    <row r="253" spans="1:16" x14ac:dyDescent="0.25">
      <c r="A253" s="66"/>
      <c r="B253" s="66"/>
      <c r="C253" s="66"/>
      <c r="N253" s="15"/>
      <c r="O253" s="15"/>
      <c r="P253" s="15"/>
    </row>
    <row r="254" spans="1:16" x14ac:dyDescent="0.25">
      <c r="A254" s="66"/>
      <c r="B254" s="66"/>
      <c r="C254" s="66"/>
      <c r="N254" s="15"/>
      <c r="O254" s="15"/>
      <c r="P254" s="15"/>
    </row>
    <row r="255" spans="1:16" x14ac:dyDescent="0.25">
      <c r="A255" s="66"/>
      <c r="B255" s="66"/>
      <c r="C255" s="66"/>
      <c r="N255" s="15"/>
      <c r="O255" s="15"/>
      <c r="P255" s="15"/>
    </row>
    <row r="256" spans="1:16" x14ac:dyDescent="0.25">
      <c r="A256" s="66"/>
      <c r="B256" s="66"/>
      <c r="C256" s="66"/>
      <c r="N256" s="15"/>
      <c r="O256" s="15"/>
      <c r="P256" s="15"/>
    </row>
    <row r="257" spans="1:16" x14ac:dyDescent="0.25">
      <c r="A257" s="66"/>
      <c r="B257" s="66"/>
      <c r="C257" s="66"/>
      <c r="N257" s="15"/>
      <c r="O257" s="15"/>
      <c r="P257" s="15"/>
    </row>
    <row r="258" spans="1:16" x14ac:dyDescent="0.25">
      <c r="A258" s="66"/>
      <c r="B258" s="66"/>
      <c r="C258" s="66"/>
      <c r="N258" s="15"/>
      <c r="O258" s="15"/>
      <c r="P258" s="15"/>
    </row>
    <row r="259" spans="1:16" x14ac:dyDescent="0.25">
      <c r="A259" s="66"/>
      <c r="B259" s="66"/>
      <c r="C259" s="66"/>
      <c r="N259" s="15"/>
      <c r="O259" s="15"/>
      <c r="P259" s="15"/>
    </row>
    <row r="260" spans="1:16" x14ac:dyDescent="0.25">
      <c r="A260" s="66"/>
      <c r="B260" s="66"/>
      <c r="C260" s="66"/>
      <c r="N260" s="15"/>
      <c r="O260" s="15"/>
      <c r="P260" s="15"/>
    </row>
    <row r="261" spans="1:16" x14ac:dyDescent="0.25">
      <c r="A261" s="66"/>
      <c r="B261" s="66"/>
      <c r="C261" s="66"/>
      <c r="N261" s="15"/>
      <c r="O261" s="15"/>
      <c r="P261" s="15"/>
    </row>
    <row r="262" spans="1:16" x14ac:dyDescent="0.25">
      <c r="A262" s="66"/>
      <c r="B262" s="66"/>
      <c r="C262" s="66"/>
      <c r="N262" s="15"/>
      <c r="O262" s="15"/>
      <c r="P262" s="15"/>
    </row>
    <row r="263" spans="1:16" x14ac:dyDescent="0.25">
      <c r="A263" s="66"/>
      <c r="B263" s="66"/>
      <c r="C263" s="66"/>
      <c r="N263" s="15"/>
      <c r="O263" s="15"/>
      <c r="P263" s="15"/>
    </row>
    <row r="264" spans="1:16" x14ac:dyDescent="0.25">
      <c r="A264" s="66"/>
      <c r="B264" s="66"/>
      <c r="C264" s="66"/>
      <c r="N264" s="15"/>
      <c r="O264" s="15"/>
      <c r="P264" s="15"/>
    </row>
    <row r="265" spans="1:16" x14ac:dyDescent="0.25">
      <c r="A265" s="66"/>
      <c r="B265" s="66"/>
      <c r="C265" s="66"/>
      <c r="N265" s="15"/>
      <c r="O265" s="15"/>
      <c r="P265" s="15"/>
    </row>
    <row r="266" spans="1:16" x14ac:dyDescent="0.25">
      <c r="A266" s="66"/>
      <c r="B266" s="66"/>
      <c r="C266" s="66"/>
      <c r="N266" s="15"/>
      <c r="O266" s="15"/>
      <c r="P266" s="15"/>
    </row>
    <row r="267" spans="1:16" x14ac:dyDescent="0.25">
      <c r="A267" s="66"/>
      <c r="B267" s="66"/>
      <c r="C267" s="66"/>
      <c r="N267" s="15"/>
      <c r="O267" s="15"/>
      <c r="P267" s="15"/>
    </row>
    <row r="268" spans="1:16" x14ac:dyDescent="0.25">
      <c r="A268" s="66"/>
      <c r="B268" s="66"/>
      <c r="C268" s="66"/>
      <c r="N268" s="15"/>
      <c r="O268" s="15"/>
      <c r="P268" s="15"/>
    </row>
    <row r="269" spans="1:16" x14ac:dyDescent="0.25">
      <c r="A269" s="66"/>
      <c r="B269" s="66"/>
      <c r="C269" s="66"/>
      <c r="N269" s="15"/>
      <c r="O269" s="15"/>
      <c r="P269" s="15"/>
    </row>
    <row r="270" spans="1:16" x14ac:dyDescent="0.25">
      <c r="A270" s="66"/>
      <c r="B270" s="66"/>
      <c r="C270" s="66"/>
      <c r="N270" s="15"/>
      <c r="O270" s="15"/>
      <c r="P270" s="15"/>
    </row>
    <row r="271" spans="1:16" x14ac:dyDescent="0.25">
      <c r="A271" s="66"/>
      <c r="B271" s="66"/>
      <c r="C271" s="66"/>
      <c r="N271" s="15"/>
      <c r="O271" s="15"/>
      <c r="P271" s="15"/>
    </row>
    <row r="272" spans="1:16" x14ac:dyDescent="0.25">
      <c r="A272" s="66"/>
      <c r="B272" s="66"/>
      <c r="C272" s="66"/>
      <c r="N272" s="15"/>
      <c r="O272" s="15"/>
      <c r="P272" s="15"/>
    </row>
    <row r="273" spans="1:16" x14ac:dyDescent="0.25">
      <c r="A273" s="66"/>
      <c r="B273" s="66"/>
      <c r="C273" s="66"/>
      <c r="N273" s="15"/>
      <c r="O273" s="15"/>
      <c r="P273" s="15"/>
    </row>
    <row r="274" spans="1:16" x14ac:dyDescent="0.25">
      <c r="A274" s="66"/>
      <c r="B274" s="66"/>
      <c r="C274" s="66"/>
      <c r="N274" s="15"/>
      <c r="O274" s="15"/>
      <c r="P274" s="15"/>
    </row>
    <row r="275" spans="1:16" x14ac:dyDescent="0.25">
      <c r="A275" s="66"/>
      <c r="B275" s="66"/>
      <c r="C275" s="66"/>
      <c r="N275" s="15"/>
      <c r="O275" s="15"/>
      <c r="P275" s="15"/>
    </row>
    <row r="276" spans="1:16" x14ac:dyDescent="0.25">
      <c r="A276" s="66"/>
      <c r="B276" s="66"/>
      <c r="C276" s="66"/>
      <c r="N276" s="15"/>
      <c r="O276" s="15"/>
      <c r="P276" s="15"/>
    </row>
    <row r="277" spans="1:16" x14ac:dyDescent="0.25">
      <c r="A277" s="66"/>
      <c r="B277" s="66"/>
      <c r="C277" s="66"/>
      <c r="N277" s="15"/>
      <c r="O277" s="15"/>
      <c r="P277" s="15"/>
    </row>
    <row r="278" spans="1:16" x14ac:dyDescent="0.25">
      <c r="A278" s="66"/>
      <c r="B278" s="66"/>
      <c r="C278" s="66"/>
      <c r="N278" s="15"/>
      <c r="O278" s="15"/>
      <c r="P278" s="15"/>
    </row>
    <row r="279" spans="1:16" x14ac:dyDescent="0.25">
      <c r="A279" s="66"/>
      <c r="B279" s="66"/>
      <c r="C279" s="66"/>
      <c r="N279" s="15"/>
      <c r="O279" s="15"/>
      <c r="P279" s="15"/>
    </row>
    <row r="280" spans="1:16" x14ac:dyDescent="0.25">
      <c r="A280" s="66"/>
      <c r="B280" s="66"/>
      <c r="C280" s="66"/>
      <c r="N280" s="15"/>
      <c r="O280" s="15"/>
      <c r="P280" s="15"/>
    </row>
    <row r="281" spans="1:16" x14ac:dyDescent="0.25">
      <c r="A281" s="66"/>
      <c r="B281" s="66"/>
      <c r="C281" s="66"/>
      <c r="N281" s="15"/>
      <c r="O281" s="15"/>
      <c r="P281" s="15"/>
    </row>
    <row r="282" spans="1:16" x14ac:dyDescent="0.25">
      <c r="A282" s="66"/>
      <c r="B282" s="66"/>
      <c r="C282" s="66"/>
      <c r="N282" s="15"/>
      <c r="O282" s="15"/>
      <c r="P282" s="15"/>
    </row>
    <row r="283" spans="1:16" x14ac:dyDescent="0.25">
      <c r="A283" s="66"/>
      <c r="B283" s="66"/>
      <c r="C283" s="66"/>
      <c r="N283" s="15"/>
      <c r="O283" s="15"/>
      <c r="P283" s="15"/>
    </row>
    <row r="284" spans="1:16" x14ac:dyDescent="0.25">
      <c r="A284" s="66"/>
      <c r="B284" s="66"/>
      <c r="C284" s="66"/>
      <c r="N284" s="15"/>
      <c r="O284" s="15"/>
      <c r="P284" s="15"/>
    </row>
    <row r="285" spans="1:16" x14ac:dyDescent="0.25">
      <c r="A285" s="66"/>
      <c r="B285" s="66"/>
      <c r="C285" s="66"/>
      <c r="N285" s="15"/>
      <c r="O285" s="15"/>
      <c r="P285" s="15"/>
    </row>
    <row r="286" spans="1:16" x14ac:dyDescent="0.25">
      <c r="A286" s="66"/>
      <c r="B286" s="66"/>
      <c r="C286" s="66"/>
      <c r="N286" s="15"/>
      <c r="O286" s="15"/>
      <c r="P286" s="15"/>
    </row>
    <row r="287" spans="1:16" x14ac:dyDescent="0.25">
      <c r="A287" s="66"/>
      <c r="B287" s="66"/>
      <c r="C287" s="66"/>
      <c r="N287" s="15"/>
      <c r="O287" s="15"/>
      <c r="P287" s="15"/>
    </row>
    <row r="288" spans="1:16" x14ac:dyDescent="0.25">
      <c r="A288" s="66"/>
      <c r="B288" s="66"/>
      <c r="C288" s="66"/>
      <c r="N288" s="15"/>
      <c r="O288" s="15"/>
      <c r="P288" s="15"/>
    </row>
    <row r="289" spans="1:16" x14ac:dyDescent="0.25">
      <c r="A289" s="66"/>
      <c r="B289" s="66"/>
      <c r="C289" s="66"/>
      <c r="N289" s="15"/>
      <c r="O289" s="15"/>
      <c r="P289" s="15"/>
    </row>
    <row r="290" spans="1:16" x14ac:dyDescent="0.25">
      <c r="A290" s="66"/>
      <c r="B290" s="66"/>
      <c r="C290" s="66"/>
      <c r="N290" s="15"/>
      <c r="O290" s="15"/>
      <c r="P290" s="15"/>
    </row>
    <row r="291" spans="1:16" x14ac:dyDescent="0.25">
      <c r="A291" s="66"/>
      <c r="B291" s="66"/>
      <c r="C291" s="66"/>
      <c r="N291" s="15"/>
      <c r="O291" s="15"/>
      <c r="P291" s="15"/>
    </row>
    <row r="292" spans="1:16" x14ac:dyDescent="0.25">
      <c r="A292" s="66"/>
      <c r="B292" s="66"/>
      <c r="C292" s="66"/>
      <c r="N292" s="15"/>
      <c r="O292" s="15"/>
      <c r="P292" s="15"/>
    </row>
    <row r="293" spans="1:16" x14ac:dyDescent="0.25">
      <c r="A293" s="66"/>
      <c r="B293" s="66"/>
      <c r="C293" s="66"/>
      <c r="N293" s="15"/>
      <c r="O293" s="15"/>
      <c r="P293" s="15"/>
    </row>
    <row r="294" spans="1:16" x14ac:dyDescent="0.25">
      <c r="A294" s="66"/>
      <c r="B294" s="66"/>
      <c r="C294" s="66"/>
      <c r="N294" s="15"/>
      <c r="O294" s="15"/>
      <c r="P294" s="15"/>
    </row>
    <row r="295" spans="1:16" x14ac:dyDescent="0.25">
      <c r="A295" s="66"/>
      <c r="B295" s="66"/>
      <c r="C295" s="66"/>
      <c r="N295" s="15"/>
      <c r="O295" s="15"/>
      <c r="P295" s="15"/>
    </row>
    <row r="296" spans="1:16" x14ac:dyDescent="0.25">
      <c r="A296" s="66"/>
      <c r="B296" s="66"/>
      <c r="C296" s="66"/>
      <c r="N296" s="15"/>
      <c r="O296" s="15"/>
      <c r="P296" s="15"/>
    </row>
    <row r="297" spans="1:16" x14ac:dyDescent="0.25">
      <c r="A297" s="66"/>
      <c r="B297" s="66"/>
      <c r="C297" s="66"/>
      <c r="N297" s="15"/>
      <c r="O297" s="15"/>
      <c r="P297" s="15"/>
    </row>
    <row r="298" spans="1:16" x14ac:dyDescent="0.25">
      <c r="A298" s="66"/>
      <c r="B298" s="66"/>
      <c r="C298" s="66"/>
      <c r="N298" s="15"/>
      <c r="O298" s="15"/>
      <c r="P298" s="15"/>
    </row>
    <row r="299" spans="1:16" x14ac:dyDescent="0.25">
      <c r="A299" s="66"/>
      <c r="B299" s="66"/>
      <c r="C299" s="66"/>
      <c r="N299" s="15"/>
      <c r="O299" s="15"/>
      <c r="P299" s="15"/>
    </row>
    <row r="300" spans="1:16" x14ac:dyDescent="0.25">
      <c r="A300" s="66"/>
      <c r="B300" s="66"/>
      <c r="C300" s="66"/>
      <c r="N300" s="15"/>
      <c r="O300" s="15"/>
      <c r="P300" s="15"/>
    </row>
    <row r="301" spans="1:16" x14ac:dyDescent="0.25">
      <c r="A301" s="66"/>
      <c r="B301" s="66"/>
      <c r="C301" s="66"/>
      <c r="N301" s="15"/>
      <c r="O301" s="15"/>
      <c r="P301" s="15"/>
    </row>
    <row r="302" spans="1:16" x14ac:dyDescent="0.25">
      <c r="A302" s="66"/>
      <c r="B302" s="66"/>
      <c r="C302" s="66"/>
      <c r="N302" s="15"/>
      <c r="O302" s="15"/>
      <c r="P302" s="15"/>
    </row>
    <row r="303" spans="1:16" x14ac:dyDescent="0.25">
      <c r="A303" s="66"/>
      <c r="B303" s="66"/>
      <c r="C303" s="66"/>
      <c r="N303" s="15"/>
      <c r="O303" s="15"/>
      <c r="P303" s="15"/>
    </row>
    <row r="304" spans="1:16" x14ac:dyDescent="0.25">
      <c r="A304" s="66"/>
      <c r="B304" s="66"/>
      <c r="C304" s="66"/>
      <c r="N304" s="15"/>
      <c r="O304" s="15"/>
      <c r="P304" s="15"/>
    </row>
    <row r="305" spans="1:16" x14ac:dyDescent="0.25">
      <c r="A305" s="66"/>
      <c r="B305" s="66"/>
      <c r="C305" s="66"/>
      <c r="N305" s="15"/>
      <c r="O305" s="15"/>
      <c r="P305" s="15"/>
    </row>
    <row r="306" spans="1:16" x14ac:dyDescent="0.25">
      <c r="A306" s="66"/>
      <c r="B306" s="66"/>
      <c r="C306" s="66"/>
      <c r="N306" s="15"/>
      <c r="O306" s="15"/>
      <c r="P306" s="15"/>
    </row>
    <row r="307" spans="1:16" x14ac:dyDescent="0.25">
      <c r="A307" s="66"/>
      <c r="B307" s="66"/>
      <c r="C307" s="66"/>
      <c r="N307" s="15"/>
      <c r="O307" s="15"/>
      <c r="P307" s="15"/>
    </row>
    <row r="308" spans="1:16" x14ac:dyDescent="0.25">
      <c r="A308" s="66"/>
      <c r="B308" s="66"/>
      <c r="C308" s="66"/>
      <c r="N308" s="15"/>
      <c r="O308" s="15"/>
      <c r="P308" s="15"/>
    </row>
    <row r="309" spans="1:16" x14ac:dyDescent="0.25">
      <c r="A309" s="66"/>
      <c r="B309" s="66"/>
      <c r="C309" s="66"/>
      <c r="N309" s="15"/>
      <c r="O309" s="15"/>
      <c r="P309" s="15"/>
    </row>
    <row r="310" spans="1:16" x14ac:dyDescent="0.25">
      <c r="A310" s="66"/>
      <c r="B310" s="66"/>
      <c r="C310" s="66"/>
      <c r="N310" s="15"/>
      <c r="O310" s="15"/>
      <c r="P310" s="15"/>
    </row>
    <row r="311" spans="1:16" x14ac:dyDescent="0.25">
      <c r="A311" s="66"/>
      <c r="B311" s="66"/>
      <c r="C311" s="66"/>
      <c r="N311" s="15"/>
      <c r="O311" s="15"/>
      <c r="P311" s="15"/>
    </row>
    <row r="312" spans="1:16" x14ac:dyDescent="0.25">
      <c r="A312" s="66"/>
      <c r="B312" s="66"/>
      <c r="C312" s="66"/>
      <c r="N312" s="15"/>
      <c r="O312" s="15"/>
      <c r="P312" s="15"/>
    </row>
    <row r="313" spans="1:16" x14ac:dyDescent="0.25">
      <c r="A313" s="66"/>
      <c r="B313" s="66"/>
      <c r="C313" s="66"/>
      <c r="N313" s="15"/>
      <c r="O313" s="15"/>
      <c r="P313" s="15"/>
    </row>
    <row r="314" spans="1:16" x14ac:dyDescent="0.25">
      <c r="A314" s="66"/>
      <c r="B314" s="66"/>
      <c r="C314" s="66"/>
      <c r="N314" s="15"/>
      <c r="O314" s="15"/>
      <c r="P314" s="15"/>
    </row>
    <row r="315" spans="1:16" x14ac:dyDescent="0.25">
      <c r="A315" s="66"/>
      <c r="B315" s="66"/>
      <c r="C315" s="66"/>
      <c r="N315" s="15"/>
      <c r="O315" s="15"/>
      <c r="P315" s="15"/>
    </row>
    <row r="316" spans="1:16" x14ac:dyDescent="0.25">
      <c r="A316" s="66"/>
      <c r="B316" s="66"/>
      <c r="C316" s="66"/>
      <c r="N316" s="15"/>
      <c r="O316" s="15"/>
      <c r="P316" s="15"/>
    </row>
    <row r="317" spans="1:16" x14ac:dyDescent="0.25">
      <c r="A317" s="66"/>
      <c r="B317" s="66"/>
      <c r="C317" s="66"/>
      <c r="N317" s="15"/>
      <c r="O317" s="15"/>
      <c r="P317" s="15"/>
    </row>
    <row r="318" spans="1:16" x14ac:dyDescent="0.25">
      <c r="A318" s="66"/>
      <c r="B318" s="66"/>
      <c r="C318" s="66"/>
      <c r="N318" s="15"/>
      <c r="O318" s="15"/>
      <c r="P318" s="15"/>
    </row>
    <row r="319" spans="1:16" x14ac:dyDescent="0.25">
      <c r="A319" s="66"/>
      <c r="B319" s="66"/>
      <c r="C319" s="66"/>
      <c r="N319" s="15"/>
      <c r="O319" s="15"/>
      <c r="P319" s="15"/>
    </row>
    <row r="320" spans="1:16" x14ac:dyDescent="0.25">
      <c r="A320" s="66"/>
      <c r="B320" s="66"/>
      <c r="C320" s="66"/>
      <c r="N320" s="15"/>
      <c r="O320" s="15"/>
      <c r="P320" s="15"/>
    </row>
    <row r="321" spans="1:16" x14ac:dyDescent="0.25">
      <c r="A321" s="66"/>
      <c r="B321" s="66"/>
      <c r="C321" s="66"/>
      <c r="N321" s="15"/>
      <c r="O321" s="15"/>
      <c r="P321" s="15"/>
    </row>
    <row r="322" spans="1:16" x14ac:dyDescent="0.25">
      <c r="A322" s="66"/>
      <c r="B322" s="66"/>
      <c r="C322" s="66"/>
      <c r="N322" s="15"/>
      <c r="O322" s="15"/>
      <c r="P322" s="15"/>
    </row>
    <row r="323" spans="1:16" x14ac:dyDescent="0.25">
      <c r="A323" s="66"/>
      <c r="B323" s="66"/>
      <c r="C323" s="66"/>
      <c r="N323" s="15"/>
      <c r="O323" s="15"/>
      <c r="P323" s="15"/>
    </row>
    <row r="324" spans="1:16" x14ac:dyDescent="0.25">
      <c r="A324" s="66"/>
      <c r="B324" s="66"/>
      <c r="C324" s="66"/>
      <c r="N324" s="15"/>
      <c r="O324" s="15"/>
      <c r="P324" s="15"/>
    </row>
  </sheetData>
  <mergeCells count="25">
    <mergeCell ref="F9:G9"/>
    <mergeCell ref="H9:H10"/>
    <mergeCell ref="I9:I10"/>
    <mergeCell ref="A9:A10"/>
    <mergeCell ref="B9:B10"/>
    <mergeCell ref="C9:C10"/>
    <mergeCell ref="D9:D10"/>
    <mergeCell ref="E9:E10"/>
    <mergeCell ref="A1:M1"/>
    <mergeCell ref="A2:M2"/>
    <mergeCell ref="B4:G4"/>
    <mergeCell ref="B6:C6"/>
    <mergeCell ref="A8:M8"/>
    <mergeCell ref="S9:S10"/>
    <mergeCell ref="O9:O10"/>
    <mergeCell ref="N8:U8"/>
    <mergeCell ref="J9:J10"/>
    <mergeCell ref="T9:T10"/>
    <mergeCell ref="U9:U10"/>
    <mergeCell ref="P9:P10"/>
    <mergeCell ref="K9:L9"/>
    <mergeCell ref="M9:M10"/>
    <mergeCell ref="N9:N10"/>
    <mergeCell ref="Q9:Q10"/>
    <mergeCell ref="R9:R10"/>
  </mergeCells>
  <conditionalFormatting sqref="Z6:Z7">
    <cfRule type="cellIs" dxfId="4" priority="10" stopIfTrue="1" operator="equal">
      <formula>$Z$6</formula>
    </cfRule>
  </conditionalFormatting>
  <conditionalFormatting sqref="N11:N160">
    <cfRule type="cellIs" dxfId="3" priority="8" operator="equal">
      <formula>"x"</formula>
    </cfRule>
  </conditionalFormatting>
  <conditionalFormatting sqref="P11:P160">
    <cfRule type="cellIs" dxfId="2" priority="5" operator="equal">
      <formula>"x"</formula>
    </cfRule>
  </conditionalFormatting>
  <conditionalFormatting sqref="O11:O160">
    <cfRule type="cellIs" dxfId="1" priority="1" operator="equal">
      <formula>"x"</formula>
    </cfRule>
  </conditionalFormatting>
  <pageMargins left="0.511811024" right="0.511811024" top="0.78740157499999996" bottom="0.78740157499999996" header="0.31496062000000002" footer="0.31496062000000002"/>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0" zoomScaleNormal="80" zoomScalePageLayoutView="70" workbookViewId="0">
      <selection activeCell="X14" sqref="X14"/>
    </sheetView>
  </sheetViews>
  <sheetFormatPr defaultRowHeight="15" x14ac:dyDescent="0.25"/>
  <cols>
    <col min="1" max="1" width="2.85546875" customWidth="1"/>
    <col min="2" max="2" width="3.85546875" customWidth="1"/>
    <col min="3" max="3" width="49.5703125" bestFit="1" customWidth="1"/>
    <col min="4" max="4" width="14.28515625" customWidth="1"/>
    <col min="5" max="5" width="9.5703125" customWidth="1"/>
    <col min="6" max="6" width="9.42578125" customWidth="1"/>
    <col min="7" max="7" width="9.5703125" customWidth="1"/>
    <col min="18" max="18" width="2.85546875" customWidth="1"/>
  </cols>
  <sheetData>
    <row r="1" spans="1:18" x14ac:dyDescent="0.25">
      <c r="A1" s="12"/>
      <c r="B1" s="12"/>
      <c r="C1" s="12"/>
      <c r="D1" s="12"/>
      <c r="E1" s="12"/>
      <c r="F1" s="12"/>
      <c r="G1" s="12"/>
      <c r="H1" s="12"/>
      <c r="I1" s="12"/>
      <c r="J1" s="12"/>
      <c r="K1" s="12"/>
      <c r="L1" s="12"/>
      <c r="M1" s="12"/>
      <c r="N1" s="12"/>
      <c r="O1" s="12"/>
      <c r="P1" s="12"/>
      <c r="Q1" s="12"/>
      <c r="R1" s="12"/>
    </row>
    <row r="2" spans="1:18" s="18" customFormat="1" ht="33.75" customHeight="1" x14ac:dyDescent="0.25">
      <c r="A2" s="19"/>
      <c r="B2" s="474" t="s">
        <v>0</v>
      </c>
      <c r="C2" s="474"/>
      <c r="D2" s="474"/>
      <c r="E2" s="474"/>
      <c r="F2" s="474"/>
      <c r="G2" s="474"/>
      <c r="H2" s="474"/>
      <c r="I2" s="474"/>
      <c r="J2" s="474"/>
      <c r="K2" s="474"/>
      <c r="L2" s="474"/>
      <c r="M2" s="474"/>
      <c r="N2" s="474"/>
      <c r="O2" s="474"/>
      <c r="P2" s="474"/>
      <c r="Q2" s="474"/>
      <c r="R2" s="19"/>
    </row>
    <row r="3" spans="1:18" s="20" customFormat="1" ht="33.75" customHeight="1" x14ac:dyDescent="0.35">
      <c r="A3" s="22"/>
      <c r="B3" s="475" t="str">
        <f>'Monitoria Anual - 1'!A2</f>
        <v>Plano de Ação Nacional para a Conservação das Aves da Mata Atlântica - PAN Aves da Mata Atlântica</v>
      </c>
      <c r="C3" s="475"/>
      <c r="D3" s="475"/>
      <c r="E3" s="475"/>
      <c r="F3" s="475"/>
      <c r="G3" s="475"/>
      <c r="H3" s="475"/>
      <c r="I3" s="475"/>
      <c r="J3" s="475"/>
      <c r="K3" s="475"/>
      <c r="L3" s="475"/>
      <c r="M3" s="475"/>
      <c r="N3" s="475"/>
      <c r="O3" s="475"/>
      <c r="P3" s="475"/>
      <c r="Q3" s="475"/>
      <c r="R3" s="22"/>
    </row>
    <row r="4" spans="1:18" s="13" customFormat="1" x14ac:dyDescent="0.25">
      <c r="A4" s="12"/>
      <c r="H4" s="14"/>
      <c r="I4" s="14"/>
      <c r="J4" s="14"/>
      <c r="K4" s="14"/>
      <c r="R4" s="12"/>
    </row>
    <row r="5" spans="1:18" s="15" customFormat="1" ht="45" customHeight="1" x14ac:dyDescent="0.25">
      <c r="A5" s="23"/>
      <c r="B5" s="476" t="s">
        <v>221</v>
      </c>
      <c r="C5" s="476"/>
      <c r="D5" s="477" t="str">
        <f>'Monitoria Anual - 1'!B4</f>
        <v>Estabelecer e implementar medidas para manutenção e recuperação das populações de espécies do PAN Aves da Mata Atlântica em 5 anos.</v>
      </c>
      <c r="E5" s="477"/>
      <c r="F5" s="477"/>
      <c r="G5" s="477"/>
      <c r="H5" s="477"/>
      <c r="I5" s="478"/>
      <c r="J5" s="16"/>
      <c r="K5" s="16"/>
      <c r="L5" s="16"/>
      <c r="M5" s="16"/>
      <c r="N5" s="16"/>
      <c r="R5" s="23"/>
    </row>
    <row r="6" spans="1:18" s="13" customFormat="1" x14ac:dyDescent="0.25">
      <c r="A6" s="12"/>
      <c r="H6" s="14"/>
      <c r="I6" s="14"/>
      <c r="J6" s="14"/>
      <c r="K6" s="14"/>
      <c r="R6" s="12"/>
    </row>
    <row r="7" spans="1:18" s="13" customFormat="1" ht="26.25" customHeight="1" x14ac:dyDescent="0.25">
      <c r="A7" s="12"/>
      <c r="B7" s="476" t="s">
        <v>3</v>
      </c>
      <c r="C7" s="476"/>
      <c r="D7" s="485" t="str">
        <f>'Monitoria Anual - 1'!B6</f>
        <v>26/09/2017 - 28/09/2017 (presencial)</v>
      </c>
      <c r="E7" s="485"/>
      <c r="F7" s="485"/>
      <c r="G7" s="485"/>
      <c r="H7" s="485"/>
      <c r="I7" s="486"/>
      <c r="J7" s="48"/>
      <c r="K7" s="48"/>
      <c r="L7" s="48"/>
      <c r="M7" s="48"/>
      <c r="N7" s="48"/>
      <c r="O7" s="48"/>
      <c r="P7" s="48"/>
      <c r="Q7" s="48"/>
      <c r="R7" s="12"/>
    </row>
    <row r="8" spans="1:18" x14ac:dyDescent="0.25">
      <c r="A8" s="12"/>
      <c r="R8" s="12"/>
    </row>
    <row r="9" spans="1:18" ht="31.5" customHeight="1" x14ac:dyDescent="0.25">
      <c r="A9" s="12"/>
      <c r="B9" s="466" t="s">
        <v>222</v>
      </c>
      <c r="C9" s="466"/>
      <c r="D9" s="466"/>
      <c r="E9" s="466"/>
      <c r="F9" s="466"/>
      <c r="G9" s="466"/>
      <c r="H9" s="466"/>
      <c r="I9" s="466"/>
      <c r="J9" s="466"/>
      <c r="K9" s="466"/>
      <c r="L9" s="466"/>
      <c r="M9" s="466"/>
      <c r="N9" s="466"/>
      <c r="O9" s="466"/>
      <c r="P9" s="466"/>
      <c r="Q9" s="466"/>
      <c r="R9" s="12"/>
    </row>
    <row r="10" spans="1:18" x14ac:dyDescent="0.25">
      <c r="A10" s="12"/>
      <c r="F10" s="11"/>
      <c r="G10" s="11"/>
      <c r="R10" s="12"/>
    </row>
    <row r="11" spans="1:18" ht="18" customHeight="1" x14ac:dyDescent="0.25">
      <c r="A11" s="12"/>
      <c r="B11" s="464" t="s">
        <v>223</v>
      </c>
      <c r="C11" s="465"/>
      <c r="D11" s="48"/>
      <c r="E11" s="48"/>
      <c r="F11" s="48"/>
      <c r="G11" s="48"/>
      <c r="H11" s="48"/>
      <c r="I11" s="48"/>
      <c r="J11" s="48"/>
      <c r="K11" s="48"/>
      <c r="L11" s="48"/>
      <c r="M11" s="48"/>
      <c r="N11" s="48"/>
      <c r="O11" s="48"/>
      <c r="P11" s="48"/>
      <c r="Q11" s="48"/>
      <c r="R11" s="12"/>
    </row>
    <row r="12" spans="1:18" ht="15.75" thickBot="1" x14ac:dyDescent="0.3">
      <c r="A12" s="12"/>
      <c r="E12" s="6"/>
      <c r="F12" s="185"/>
      <c r="R12" s="12"/>
    </row>
    <row r="13" spans="1:18" ht="60.75" customHeight="1" thickBot="1" x14ac:dyDescent="0.3">
      <c r="A13" s="12"/>
      <c r="C13" s="468" t="s">
        <v>252</v>
      </c>
      <c r="D13" s="469"/>
      <c r="E13" s="470"/>
      <c r="F13" s="3"/>
      <c r="R13" s="12"/>
    </row>
    <row r="14" spans="1:18" s="2" customFormat="1" ht="31.9" customHeight="1" thickBot="1" x14ac:dyDescent="0.3">
      <c r="A14" s="23"/>
      <c r="C14" s="31" t="s">
        <v>225</v>
      </c>
      <c r="D14" s="8" t="s">
        <v>226</v>
      </c>
      <c r="E14" s="10" t="s">
        <v>227</v>
      </c>
      <c r="F14" s="7"/>
      <c r="R14" s="23"/>
    </row>
    <row r="15" spans="1:18" ht="15.75" x14ac:dyDescent="0.25">
      <c r="A15" s="12"/>
      <c r="C15" s="43" t="s">
        <v>253</v>
      </c>
      <c r="D15" s="33">
        <f>COUNTA('Monitoria Final'!N11:N160)</f>
        <v>45</v>
      </c>
      <c r="E15" s="34">
        <f>D15/$D$18</f>
        <v>0.29605263157894735</v>
      </c>
      <c r="F15" s="4"/>
      <c r="R15" s="12"/>
    </row>
    <row r="16" spans="1:18" ht="15.75" x14ac:dyDescent="0.25">
      <c r="A16" s="12"/>
      <c r="C16" s="44" t="s">
        <v>254</v>
      </c>
      <c r="D16" s="33">
        <f>COUNTA('Monitoria Final'!O11:O160)</f>
        <v>54</v>
      </c>
      <c r="E16" s="34">
        <f>D16/$D$18</f>
        <v>0.35526315789473684</v>
      </c>
      <c r="F16" s="4"/>
      <c r="R16" s="12"/>
    </row>
    <row r="17" spans="1:18" ht="16.5" thickBot="1" x14ac:dyDescent="0.3">
      <c r="A17" s="12"/>
      <c r="C17" s="45" t="s">
        <v>255</v>
      </c>
      <c r="D17" s="33">
        <f>COUNTA('Monitoria Final'!P11:P160)</f>
        <v>53</v>
      </c>
      <c r="E17" s="34">
        <f>D17/$D$18</f>
        <v>0.34868421052631576</v>
      </c>
      <c r="F17" s="4"/>
      <c r="R17" s="12"/>
    </row>
    <row r="18" spans="1:18" ht="15.75" thickBot="1" x14ac:dyDescent="0.3">
      <c r="A18" s="12"/>
      <c r="C18" s="46" t="s">
        <v>256</v>
      </c>
      <c r="D18" s="36">
        <f>SUM(D15:D17)</f>
        <v>152</v>
      </c>
      <c r="E18" s="37">
        <f>SUM(E15:E17)</f>
        <v>1</v>
      </c>
      <c r="F18" s="5"/>
      <c r="R18" s="12"/>
    </row>
    <row r="19" spans="1:18" x14ac:dyDescent="0.25">
      <c r="A19" s="12"/>
      <c r="R19" s="12"/>
    </row>
    <row r="20" spans="1:18" ht="15.75" x14ac:dyDescent="0.25">
      <c r="A20" s="12"/>
      <c r="B20" s="49" t="s">
        <v>239</v>
      </c>
      <c r="C20" s="50"/>
      <c r="D20" s="51"/>
      <c r="E20" s="51"/>
      <c r="F20" s="51"/>
      <c r="G20" s="51"/>
      <c r="H20" s="51"/>
      <c r="I20" s="51"/>
      <c r="J20" s="51"/>
      <c r="K20" s="51"/>
      <c r="L20" s="51"/>
      <c r="M20" s="51"/>
      <c r="N20" s="51"/>
      <c r="O20" s="51"/>
      <c r="P20" s="51"/>
      <c r="Q20" s="51"/>
      <c r="R20" s="12"/>
    </row>
    <row r="21" spans="1:18" s="13" customFormat="1" ht="16.5" thickBot="1" x14ac:dyDescent="0.3">
      <c r="A21" s="12"/>
      <c r="B21" s="21"/>
      <c r="C21" s="21"/>
      <c r="D21" s="21"/>
      <c r="E21" s="21"/>
      <c r="F21" s="21"/>
      <c r="G21" s="21"/>
      <c r="H21" s="21"/>
      <c r="I21" s="21"/>
      <c r="J21" s="21"/>
      <c r="K21" s="21"/>
      <c r="L21" s="21"/>
      <c r="M21" s="21"/>
      <c r="N21" s="21"/>
      <c r="O21" s="21"/>
      <c r="P21" s="21"/>
      <c r="Q21" s="21"/>
      <c r="R21" s="12"/>
    </row>
    <row r="22" spans="1:18" ht="36" customHeight="1" thickBot="1" x14ac:dyDescent="0.3">
      <c r="A22" s="12"/>
      <c r="C22" s="38" t="s">
        <v>240</v>
      </c>
      <c r="D22" s="76">
        <f>COUNTA('Monitoria Final'!A11:A160)</f>
        <v>10</v>
      </c>
      <c r="R22" s="12"/>
    </row>
    <row r="23" spans="1:18" ht="15.75" thickBot="1" x14ac:dyDescent="0.3">
      <c r="A23" s="12"/>
      <c r="R23" s="12"/>
    </row>
    <row r="24" spans="1:18" ht="15.75" thickBot="1" x14ac:dyDescent="0.3">
      <c r="A24" s="12"/>
      <c r="C24" s="86" t="s">
        <v>241</v>
      </c>
      <c r="D24" s="86" t="s">
        <v>242</v>
      </c>
      <c r="E24" s="26"/>
      <c r="F24" s="27"/>
      <c r="G24" s="30"/>
      <c r="R24" s="12"/>
    </row>
    <row r="25" spans="1:18" x14ac:dyDescent="0.25">
      <c r="A25" s="12"/>
      <c r="C25" s="84" t="s">
        <v>243</v>
      </c>
      <c r="D25" s="109">
        <f>SUM(E25:G25)</f>
        <v>15</v>
      </c>
      <c r="E25" s="39">
        <f>COUNTA('Monitoria Final'!N11:N25)</f>
        <v>5</v>
      </c>
      <c r="F25" s="74">
        <f>COUNTA('Monitoria Final'!O11:O25)</f>
        <v>5</v>
      </c>
      <c r="G25" s="75">
        <f>COUNTA('Monitoria Final'!P11:P25)</f>
        <v>5</v>
      </c>
      <c r="R25" s="12"/>
    </row>
    <row r="26" spans="1:18" x14ac:dyDescent="0.25">
      <c r="A26" s="12"/>
      <c r="C26" s="85" t="s">
        <v>244</v>
      </c>
      <c r="D26" s="84">
        <f t="shared" ref="D26:D31" si="0">SUM(E26:G26)</f>
        <v>17</v>
      </c>
      <c r="E26" s="40">
        <f>COUNTA('Monitoria Final'!N26:N40)</f>
        <v>8</v>
      </c>
      <c r="F26" s="41">
        <f>COUNTA('Monitoria Final'!O26:O40)</f>
        <v>4</v>
      </c>
      <c r="G26" s="42">
        <f>COUNTA('Monitoria Final'!P26:P40)</f>
        <v>5</v>
      </c>
      <c r="R26" s="12"/>
    </row>
    <row r="27" spans="1:18" x14ac:dyDescent="0.25">
      <c r="A27" s="12"/>
      <c r="C27" s="85" t="s">
        <v>245</v>
      </c>
      <c r="D27" s="84">
        <f t="shared" si="0"/>
        <v>15</v>
      </c>
      <c r="E27" s="40">
        <f>COUNTA('Monitoria Final'!N41:N55)</f>
        <v>8</v>
      </c>
      <c r="F27" s="41">
        <f>COUNTA('Monitoria Final'!O41:O55)</f>
        <v>4</v>
      </c>
      <c r="G27" s="42">
        <f>COUNTA('Monitoria Final'!P41:P55)</f>
        <v>3</v>
      </c>
      <c r="R27" s="12"/>
    </row>
    <row r="28" spans="1:18" x14ac:dyDescent="0.25">
      <c r="A28" s="12"/>
      <c r="C28" s="85" t="s">
        <v>246</v>
      </c>
      <c r="D28" s="84">
        <f t="shared" si="0"/>
        <v>15</v>
      </c>
      <c r="E28" s="40">
        <f>COUNTA('Monitoria Final'!N56:N70)</f>
        <v>7</v>
      </c>
      <c r="F28" s="41">
        <f>COUNTA('Monitoria Final'!O56:O70)</f>
        <v>5</v>
      </c>
      <c r="G28" s="42">
        <f>COUNTA('Monitoria Final'!P56:P70)</f>
        <v>3</v>
      </c>
      <c r="R28" s="12"/>
    </row>
    <row r="29" spans="1:18" x14ac:dyDescent="0.25">
      <c r="A29" s="12"/>
      <c r="C29" s="85" t="s">
        <v>247</v>
      </c>
      <c r="D29" s="84">
        <f t="shared" si="0"/>
        <v>15</v>
      </c>
      <c r="E29" s="40">
        <f>COUNTA('Monitoria Final'!N71:N85)</f>
        <v>4</v>
      </c>
      <c r="F29" s="41">
        <f>COUNTA('Monitoria Final'!O71:O85)</f>
        <v>5</v>
      </c>
      <c r="G29" s="42">
        <f>COUNTA('Monitoria Final'!P71:P85)</f>
        <v>6</v>
      </c>
      <c r="R29" s="12"/>
    </row>
    <row r="30" spans="1:18" x14ac:dyDescent="0.25">
      <c r="A30" s="12"/>
      <c r="C30" s="85" t="s">
        <v>248</v>
      </c>
      <c r="D30" s="84">
        <f t="shared" si="0"/>
        <v>15</v>
      </c>
      <c r="E30" s="40">
        <f>COUNTA('Monitoria Final'!N86:N100)</f>
        <v>4</v>
      </c>
      <c r="F30" s="41">
        <f>COUNTA('Monitoria Final'!O86:O100)</f>
        <v>5</v>
      </c>
      <c r="G30" s="42">
        <f>COUNTA('Monitoria Final'!P86:P100)</f>
        <v>6</v>
      </c>
      <c r="R30" s="12"/>
    </row>
    <row r="31" spans="1:18" x14ac:dyDescent="0.25">
      <c r="A31" s="12"/>
      <c r="C31" s="85" t="s">
        <v>249</v>
      </c>
      <c r="D31" s="84">
        <f t="shared" si="0"/>
        <v>15</v>
      </c>
      <c r="E31" s="40">
        <f>COUNTA('Monitoria Final'!N101:N115)</f>
        <v>0</v>
      </c>
      <c r="F31" s="41">
        <f>COUNTA('Monitoria Final'!O101:O115)</f>
        <v>12</v>
      </c>
      <c r="G31" s="42">
        <f>COUNTA('Monitoria Final'!P101:P115)</f>
        <v>3</v>
      </c>
      <c r="R31" s="12"/>
    </row>
    <row r="32" spans="1:18" x14ac:dyDescent="0.25">
      <c r="A32" s="12"/>
      <c r="R32" s="12"/>
    </row>
    <row r="33" spans="1:18" x14ac:dyDescent="0.25">
      <c r="A33" s="12"/>
      <c r="B33" s="12"/>
      <c r="C33" s="12"/>
      <c r="D33" s="12"/>
      <c r="E33" s="12"/>
      <c r="F33" s="12"/>
      <c r="G33" s="12"/>
      <c r="H33" s="12"/>
      <c r="I33" s="12"/>
      <c r="J33" s="12"/>
      <c r="K33" s="12"/>
      <c r="L33" s="12"/>
      <c r="M33" s="12"/>
      <c r="N33" s="12"/>
      <c r="O33" s="12"/>
      <c r="P33" s="12"/>
      <c r="Q33" s="12"/>
      <c r="R33" s="12"/>
    </row>
  </sheetData>
  <sheetProtection algorithmName="SHA-512" hashValue="sxwEBBrvLWWRl3d1t8jHFrObhtasmWt8GHeSIM3vLwW0hJbH10y1TtV1NVY7mP+8SmYtIhUx5798pu7Nmj2iqA==" saltValue="R/3lyWgTY00oh3gB2bUdFw==" spinCount="100000" sheet="1" objects="1" scenarios="1"/>
  <mergeCells count="9">
    <mergeCell ref="B9:Q9"/>
    <mergeCell ref="B11:C11"/>
    <mergeCell ref="C13:E13"/>
    <mergeCell ref="B2:Q2"/>
    <mergeCell ref="B3:Q3"/>
    <mergeCell ref="B5:C5"/>
    <mergeCell ref="D5:I5"/>
    <mergeCell ref="B7:C7"/>
    <mergeCell ref="D7:I7"/>
  </mergeCells>
  <conditionalFormatting sqref="F25:G31 E25:G25">
    <cfRule type="cellIs" dxfId="0" priority="5" stopIfTrue="1" operator="equal">
      <formula>0</formula>
    </cfRule>
  </conditionalFormatting>
  <pageMargins left="0.25" right="0.25" top="0.75" bottom="0.75" header="0.3" footer="0.3"/>
  <pageSetup paperSize="9" scale="52" fitToHeight="0" orientation="landscape"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3DB5B91534F143B255C3736349DE39" ma:contentTypeVersion="4" ma:contentTypeDescription="Crie um novo documento." ma:contentTypeScope="" ma:versionID="0aa2ac3df147e66de59bb41f17c3653b">
  <xsd:schema xmlns:xsd="http://www.w3.org/2001/XMLSchema" xmlns:xs="http://www.w3.org/2001/XMLSchema" xmlns:p="http://schemas.microsoft.com/office/2006/metadata/properties" xmlns:ns2="d43c36c4-2f63-438d-b580-cdaa82dd720d" xmlns:ns3="c633ef57-6cdf-4a57-99aa-44ee9da07c08" targetNamespace="http://schemas.microsoft.com/office/2006/metadata/properties" ma:root="true" ma:fieldsID="30fa142ef2d44d77ec56fa9d24b3e68b" ns2:_="" ns3:_="">
    <xsd:import namespace="d43c36c4-2f63-438d-b580-cdaa82dd720d"/>
    <xsd:import namespace="c633ef57-6cdf-4a57-99aa-44ee9da07c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c36c4-2f63-438d-b580-cdaa82dd7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33ef57-6cdf-4a57-99aa-44ee9da07c08"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9EC3F-FAE2-4B1A-8918-BA52A78E7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c36c4-2f63-438d-b580-cdaa82dd720d"/>
    <ds:schemaRef ds:uri="c633ef57-6cdf-4a57-99aa-44ee9da07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1A8DFE-5975-46F4-96A4-620A4B444F7A}">
  <ds:schemaRefs>
    <ds:schemaRef ds:uri="http://schemas.microsoft.com/office/2006/documentManagement/types"/>
    <ds:schemaRef ds:uri="http://purl.org/dc/dcmitype/"/>
    <ds:schemaRef ds:uri="http://schemas.microsoft.com/office/infopath/2007/PartnerControls"/>
    <ds:schemaRef ds:uri="c633ef57-6cdf-4a57-99aa-44ee9da07c08"/>
    <ds:schemaRef ds:uri="http://purl.org/dc/elements/1.1/"/>
    <ds:schemaRef ds:uri="http://schemas.microsoft.com/office/2006/metadata/properties"/>
    <ds:schemaRef ds:uri="http://purl.org/dc/terms/"/>
    <ds:schemaRef ds:uri="http://schemas.openxmlformats.org/package/2006/metadata/core-properties"/>
    <ds:schemaRef ds:uri="d43c36c4-2f63-438d-b580-cdaa82dd720d"/>
    <ds:schemaRef ds:uri="http://www.w3.org/XML/1998/namespace"/>
  </ds:schemaRefs>
</ds:datastoreItem>
</file>

<file path=customXml/itemProps3.xml><?xml version="1.0" encoding="utf-8"?>
<ds:datastoreItem xmlns:ds="http://schemas.openxmlformats.org/officeDocument/2006/customXml" ds:itemID="{BF56BC1B-C63A-46AE-B212-F4F37C3699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Navega</dc:creator>
  <cp:lastModifiedBy>Usuário do Windows</cp:lastModifiedBy>
  <cp:revision/>
  <dcterms:created xsi:type="dcterms:W3CDTF">2012-07-30T00:05:19Z</dcterms:created>
  <dcterms:modified xsi:type="dcterms:W3CDTF">2020-05-19T17:54:53Z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0x0101009B3DB5B91534F143B255C3736349DE39</vt:lpwstr>
  </property>
</Properties>
</file>