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drawings/drawing7.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Elizabeth\Downloads\"/>
    </mc:Choice>
  </mc:AlternateContent>
  <xr:revisionPtr revIDLastSave="0" documentId="13_ncr:1_{59E3E142-ED1C-43FA-BD66-404053298960}" xr6:coauthVersionLast="47" xr6:coauthVersionMax="47" xr10:uidLastSave="{00000000-0000-0000-0000-000000000000}"/>
  <bookViews>
    <workbookView xWindow="-120" yWindow="-120" windowWidth="20730" windowHeight="11160" firstSheet="6" activeTab="8" xr2:uid="{00000000-000D-0000-FFFF-FFFF00000000}"/>
  </bookViews>
  <sheets>
    <sheet name="Monitoria Anual - 1" sheetId="1" r:id="rId1"/>
    <sheet name="Painel de Gestão - 1" sheetId="2" r:id="rId2"/>
    <sheet name="Monitoria Anual - 2" sheetId="3" r:id="rId3"/>
    <sheet name="Painel de Gestão - 2" sheetId="4" r:id="rId4"/>
    <sheet name="Monitoria Anual - 3" sheetId="5" r:id="rId5"/>
    <sheet name="Painel de Gestão - 3" sheetId="6" r:id="rId6"/>
    <sheet name="Monitoria Anual - 4" sheetId="7" r:id="rId7"/>
    <sheet name="Painel de Gestão - 4" sheetId="8" r:id="rId8"/>
    <sheet name="Monitoria Final" sheetId="9" r:id="rId9"/>
    <sheet name="Painel de Gestão Final" sheetId="10"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4" roundtripDataSignature="AMtx7mgqM1THngI0Lbv02oLOJJ43aeI6bg=="/>
    </ext>
  </extLst>
</workbook>
</file>

<file path=xl/calcChain.xml><?xml version="1.0" encoding="utf-8"?>
<calcChain xmlns="http://schemas.openxmlformats.org/spreadsheetml/2006/main">
  <c r="C5" i="10" l="1"/>
  <c r="F25" i="10"/>
  <c r="E25" i="10"/>
  <c r="D25" i="10"/>
  <c r="C25" i="10" s="1"/>
  <c r="F24" i="10"/>
  <c r="E24" i="10"/>
  <c r="D24" i="10"/>
  <c r="F23" i="10"/>
  <c r="E23" i="10"/>
  <c r="D23" i="10"/>
  <c r="F22" i="10"/>
  <c r="E22" i="10"/>
  <c r="D22" i="10"/>
  <c r="C19" i="10"/>
  <c r="C14" i="10"/>
  <c r="C13" i="10"/>
  <c r="C12" i="10"/>
  <c r="C4" i="10"/>
  <c r="A3" i="10"/>
  <c r="B3" i="9"/>
  <c r="J32" i="8"/>
  <c r="I32" i="8"/>
  <c r="H32" i="8"/>
  <c r="G32" i="8"/>
  <c r="D32" i="8" s="1"/>
  <c r="F32" i="8"/>
  <c r="E32" i="8"/>
  <c r="J31" i="8"/>
  <c r="I31" i="8"/>
  <c r="H31" i="8"/>
  <c r="G31" i="8"/>
  <c r="F31" i="8"/>
  <c r="E31" i="8"/>
  <c r="J30" i="8"/>
  <c r="I30" i="8"/>
  <c r="H30" i="8"/>
  <c r="G30" i="8"/>
  <c r="F30" i="8"/>
  <c r="E30" i="8"/>
  <c r="J29" i="8"/>
  <c r="I29" i="8"/>
  <c r="H29" i="8"/>
  <c r="G29" i="8"/>
  <c r="F29" i="8"/>
  <c r="E29" i="8"/>
  <c r="D26" i="8"/>
  <c r="D21" i="8"/>
  <c r="D20" i="8"/>
  <c r="AA17" i="8" a="1"/>
  <c r="AA17" i="8" s="1"/>
  <c r="Z17" i="8" a="1"/>
  <c r="Z17" i="8" s="1"/>
  <c r="D17" i="8"/>
  <c r="AA16" i="8" a="1"/>
  <c r="AA16" i="8" s="1"/>
  <c r="Z16" i="8" a="1"/>
  <c r="Z16" i="8" s="1"/>
  <c r="D16" i="8"/>
  <c r="AA15" i="8" a="1"/>
  <c r="AA15" i="8" s="1"/>
  <c r="Z15" i="8" a="1"/>
  <c r="Z15" i="8" s="1"/>
  <c r="D15" i="8"/>
  <c r="AA14" i="8" a="1"/>
  <c r="AA14" i="8" s="1"/>
  <c r="Z14" i="8" a="1"/>
  <c r="Z14" i="8" s="1"/>
  <c r="AB14" i="8" s="1"/>
  <c r="D14" i="8"/>
  <c r="AA13" i="8"/>
  <c r="AB13" i="8" s="1"/>
  <c r="Z13" i="8"/>
  <c r="D13" i="8"/>
  <c r="F12" i="8"/>
  <c r="D5" i="8"/>
  <c r="D4" i="8"/>
  <c r="B3" i="8"/>
  <c r="C101" i="7"/>
  <c r="F18" i="8" s="1"/>
  <c r="J32" i="6"/>
  <c r="I32" i="6"/>
  <c r="H32" i="6"/>
  <c r="G32" i="6"/>
  <c r="F32" i="6"/>
  <c r="E32" i="6"/>
  <c r="J31" i="6"/>
  <c r="I31" i="6"/>
  <c r="H31" i="6"/>
  <c r="G31" i="6"/>
  <c r="F31" i="6"/>
  <c r="D31" i="6" s="1"/>
  <c r="E31" i="6"/>
  <c r="J30" i="6"/>
  <c r="I30" i="6"/>
  <c r="H30" i="6"/>
  <c r="G30" i="6"/>
  <c r="F30" i="6"/>
  <c r="E30" i="6"/>
  <c r="J29" i="6"/>
  <c r="I29" i="6"/>
  <c r="H29" i="6"/>
  <c r="G29" i="6"/>
  <c r="F29" i="6"/>
  <c r="E29" i="6"/>
  <c r="D26" i="6"/>
  <c r="D21" i="6"/>
  <c r="D20" i="6"/>
  <c r="AA17" i="6" a="1"/>
  <c r="AA17" i="6" s="1"/>
  <c r="Z17" i="6" a="1"/>
  <c r="Z17" i="6" s="1"/>
  <c r="AB17" i="6" s="1"/>
  <c r="D17" i="6"/>
  <c r="AA16" i="6" a="1"/>
  <c r="AA16" i="6" s="1"/>
  <c r="Z16" i="6" a="1"/>
  <c r="Z16" i="6" s="1"/>
  <c r="D16" i="6"/>
  <c r="AA15" i="6" a="1"/>
  <c r="AA15" i="6" s="1"/>
  <c r="Z15" i="6" a="1"/>
  <c r="Z15" i="6" s="1"/>
  <c r="D15" i="6"/>
  <c r="AA14" i="6" a="1"/>
  <c r="AA14" i="6" s="1"/>
  <c r="Z14" i="6" a="1"/>
  <c r="Z14" i="6" s="1"/>
  <c r="D14" i="6"/>
  <c r="AA13" i="6"/>
  <c r="Z13" i="6"/>
  <c r="AB13" i="6" s="1"/>
  <c r="F13" i="6" s="1"/>
  <c r="D13" i="6"/>
  <c r="F12" i="6"/>
  <c r="D5" i="6"/>
  <c r="D4" i="6"/>
  <c r="B3" i="6"/>
  <c r="C87" i="5"/>
  <c r="F18" i="6" s="1"/>
  <c r="J32" i="4"/>
  <c r="I32" i="4"/>
  <c r="H32" i="4"/>
  <c r="G32" i="4"/>
  <c r="F32" i="4"/>
  <c r="E32" i="4"/>
  <c r="J31" i="4"/>
  <c r="I31" i="4"/>
  <c r="H31" i="4"/>
  <c r="G31" i="4"/>
  <c r="F31" i="4"/>
  <c r="E31" i="4"/>
  <c r="J30" i="4"/>
  <c r="I30" i="4"/>
  <c r="H30" i="4"/>
  <c r="G30" i="4"/>
  <c r="F30" i="4"/>
  <c r="E30" i="4"/>
  <c r="J29" i="4"/>
  <c r="I29" i="4"/>
  <c r="H29" i="4"/>
  <c r="G29" i="4"/>
  <c r="F29" i="4"/>
  <c r="E29" i="4"/>
  <c r="D26" i="4"/>
  <c r="D21" i="4"/>
  <c r="D20" i="4"/>
  <c r="AA17" i="4" a="1"/>
  <c r="AA17" i="4" s="1"/>
  <c r="Z17" i="4" a="1"/>
  <c r="Z17" i="4" s="1"/>
  <c r="D17" i="4"/>
  <c r="AA16" i="4" a="1"/>
  <c r="AA16" i="4"/>
  <c r="Z16" i="4" a="1"/>
  <c r="Z16" i="4" s="1"/>
  <c r="D16" i="4"/>
  <c r="AA15" i="4" a="1"/>
  <c r="AA15" i="4" s="1"/>
  <c r="Z15" i="4" a="1"/>
  <c r="Z15" i="4" s="1"/>
  <c r="D15" i="4"/>
  <c r="AA14" i="4" a="1"/>
  <c r="AA14" i="4" s="1"/>
  <c r="Z14" i="4" a="1"/>
  <c r="Z14" i="4" s="1"/>
  <c r="D14" i="4"/>
  <c r="AA13" i="4"/>
  <c r="Z13" i="4"/>
  <c r="D13" i="4"/>
  <c r="F12" i="4"/>
  <c r="D5" i="4"/>
  <c r="D4" i="4"/>
  <c r="B3" i="4"/>
  <c r="C82" i="3"/>
  <c r="F18" i="4" s="1"/>
  <c r="J38" i="2"/>
  <c r="I38" i="2"/>
  <c r="H38" i="2"/>
  <c r="G38" i="2"/>
  <c r="F38" i="2"/>
  <c r="E38" i="2"/>
  <c r="J37" i="2"/>
  <c r="I37" i="2"/>
  <c r="H37" i="2"/>
  <c r="G37" i="2"/>
  <c r="F37" i="2"/>
  <c r="D37" i="2" s="1"/>
  <c r="E37" i="2"/>
  <c r="J36" i="2"/>
  <c r="I36" i="2"/>
  <c r="H36" i="2"/>
  <c r="G36" i="2"/>
  <c r="F36" i="2"/>
  <c r="E36" i="2"/>
  <c r="J35" i="2"/>
  <c r="I35" i="2"/>
  <c r="H35" i="2"/>
  <c r="G35" i="2"/>
  <c r="F35" i="2"/>
  <c r="D35" i="2" s="1"/>
  <c r="E35" i="2"/>
  <c r="J34" i="2"/>
  <c r="I34" i="2"/>
  <c r="H34" i="2"/>
  <c r="G34" i="2"/>
  <c r="F34" i="2"/>
  <c r="E34" i="2"/>
  <c r="J33" i="2"/>
  <c r="I33" i="2"/>
  <c r="H33" i="2"/>
  <c r="G33" i="2"/>
  <c r="F33" i="2"/>
  <c r="E33" i="2"/>
  <c r="J32" i="2"/>
  <c r="I32" i="2"/>
  <c r="H32" i="2"/>
  <c r="D32" i="2" s="1"/>
  <c r="G32" i="2"/>
  <c r="F32" i="2"/>
  <c r="E32" i="2"/>
  <c r="J31" i="2"/>
  <c r="I31" i="2"/>
  <c r="H31" i="2"/>
  <c r="G31" i="2"/>
  <c r="F31" i="2"/>
  <c r="E31" i="2"/>
  <c r="J30" i="2"/>
  <c r="I30" i="2"/>
  <c r="H30" i="2"/>
  <c r="G30" i="2"/>
  <c r="F30" i="2"/>
  <c r="E30" i="2"/>
  <c r="J29" i="2"/>
  <c r="I29" i="2"/>
  <c r="H29" i="2"/>
  <c r="G29" i="2"/>
  <c r="F29" i="2"/>
  <c r="E29" i="2"/>
  <c r="D26" i="2"/>
  <c r="D21" i="2"/>
  <c r="D20" i="2"/>
  <c r="AA17" i="2" a="1"/>
  <c r="AA17" i="2" s="1"/>
  <c r="Z17" i="2" a="1"/>
  <c r="Z17" i="2" s="1"/>
  <c r="AB17" i="2" s="1"/>
  <c r="F17" i="2" s="1"/>
  <c r="D17" i="2"/>
  <c r="AA16" i="2" a="1"/>
  <c r="AA16" i="2" s="1"/>
  <c r="Z16" i="2" a="1"/>
  <c r="Z16" i="2" s="1"/>
  <c r="D16" i="2"/>
  <c r="AA15" i="2" a="1"/>
  <c r="AA15" i="2" s="1"/>
  <c r="Z15" i="2" a="1"/>
  <c r="Z15" i="2" s="1"/>
  <c r="D15" i="2"/>
  <c r="AA14" i="2" a="1"/>
  <c r="AA14" i="2" s="1"/>
  <c r="Z14" i="2" a="1"/>
  <c r="Z14" i="2" s="1"/>
  <c r="D14" i="2"/>
  <c r="AA13" i="2"/>
  <c r="AB13" i="2" s="1"/>
  <c r="F13" i="2" s="1"/>
  <c r="Z13" i="2"/>
  <c r="F12" i="2"/>
  <c r="D5" i="2"/>
  <c r="D4" i="2"/>
  <c r="B3" i="2"/>
  <c r="C83" i="1"/>
  <c r="F18" i="2" s="1"/>
  <c r="AB16" i="2" l="1"/>
  <c r="AB15" i="2"/>
  <c r="F15" i="2" s="1"/>
  <c r="AB16" i="4"/>
  <c r="D30" i="4"/>
  <c r="D32" i="4"/>
  <c r="D32" i="6"/>
  <c r="AB15" i="8"/>
  <c r="F15" i="8" s="1"/>
  <c r="AB14" i="4"/>
  <c r="D31" i="8"/>
  <c r="D31" i="2"/>
  <c r="AB14" i="6"/>
  <c r="F14" i="6" s="1"/>
  <c r="F17" i="6"/>
  <c r="D30" i="2"/>
  <c r="D38" i="2"/>
  <c r="C22" i="10"/>
  <c r="C23" i="10"/>
  <c r="C15" i="10"/>
  <c r="D12" i="10" s="1"/>
  <c r="D19" i="2"/>
  <c r="E17" i="2" s="1"/>
  <c r="D34" i="2"/>
  <c r="AB13" i="4"/>
  <c r="F13" i="4" s="1"/>
  <c r="AB15" i="4"/>
  <c r="F15" i="4" s="1"/>
  <c r="D29" i="4"/>
  <c r="D31" i="4"/>
  <c r="D19" i="6"/>
  <c r="E14" i="6" s="1"/>
  <c r="AB15" i="6"/>
  <c r="F15" i="6" s="1"/>
  <c r="D30" i="6"/>
  <c r="D29" i="8"/>
  <c r="AB16" i="8"/>
  <c r="F16" i="8" s="1"/>
  <c r="AB17" i="8"/>
  <c r="F17" i="8" s="1"/>
  <c r="D30" i="8"/>
  <c r="C24" i="10"/>
  <c r="D33" i="2"/>
  <c r="F14" i="4"/>
  <c r="AB14" i="2"/>
  <c r="F14" i="2" s="1"/>
  <c r="D29" i="2"/>
  <c r="D36" i="2"/>
  <c r="D19" i="4"/>
  <c r="D29" i="6"/>
  <c r="D19" i="8"/>
  <c r="E15" i="8" s="1"/>
  <c r="F14" i="8"/>
  <c r="D13" i="10"/>
  <c r="AB16" i="6"/>
  <c r="F16" i="6" s="1"/>
  <c r="E13" i="2"/>
  <c r="F16" i="2"/>
  <c r="F16" i="4"/>
  <c r="AB17" i="4"/>
  <c r="F17" i="4" s="1"/>
  <c r="E16" i="6"/>
  <c r="E15" i="6"/>
  <c r="E13" i="4"/>
  <c r="E17" i="4"/>
  <c r="E15" i="4"/>
  <c r="E16" i="2"/>
  <c r="F13" i="8"/>
  <c r="E14" i="4"/>
  <c r="E16" i="4"/>
  <c r="E14" i="8" l="1"/>
  <c r="E13" i="8"/>
  <c r="E16" i="8"/>
  <c r="E19" i="8" s="1"/>
  <c r="E17" i="8"/>
  <c r="F19" i="2"/>
  <c r="E15" i="2"/>
  <c r="E14" i="2"/>
  <c r="D14" i="10"/>
  <c r="D15" i="10" s="1"/>
  <c r="G17" i="2"/>
  <c r="G13" i="2"/>
  <c r="E17" i="6"/>
  <c r="E19" i="6" s="1"/>
  <c r="E13" i="6"/>
  <c r="E19" i="4"/>
  <c r="F19" i="4"/>
  <c r="G17" i="4" s="1"/>
  <c r="G14" i="2"/>
  <c r="G18" i="2"/>
  <c r="F19" i="6"/>
  <c r="G16" i="6" s="1"/>
  <c r="G16" i="2"/>
  <c r="G15" i="2"/>
  <c r="G12" i="2"/>
  <c r="F19" i="8"/>
  <c r="G16" i="8" s="1"/>
  <c r="G13" i="8"/>
  <c r="E19" i="2"/>
  <c r="G19" i="2" l="1"/>
  <c r="G12" i="6"/>
  <c r="G15" i="6"/>
  <c r="G14" i="6"/>
  <c r="G18" i="6"/>
  <c r="G17" i="6"/>
  <c r="G13" i="6"/>
  <c r="G12" i="8"/>
  <c r="G15" i="8"/>
  <c r="G17" i="8"/>
  <c r="G14" i="8"/>
  <c r="G18" i="8"/>
  <c r="G12" i="4"/>
  <c r="G15" i="4"/>
  <c r="G14" i="4"/>
  <c r="G18" i="4"/>
  <c r="G16" i="4"/>
  <c r="G13" i="4"/>
  <c r="G19" i="8" l="1"/>
  <c r="G19" i="6"/>
  <c r="G19" i="4"/>
</calcChain>
</file>

<file path=xl/sharedStrings.xml><?xml version="1.0" encoding="utf-8"?>
<sst xmlns="http://schemas.openxmlformats.org/spreadsheetml/2006/main" count="5642" uniqueCount="2038">
  <si>
    <t>PLANO DE AÇÃO NACIONAL DE CONSERVAÇÃO DE ESPÉCIES AMEAÇADAS DE EXTINÇÃO - PAN</t>
  </si>
  <si>
    <t>Plano de Ação Nacional para Conservação das Aves da Caatinga</t>
  </si>
  <si>
    <t>Objetivo geral do PAN</t>
  </si>
  <si>
    <t xml:space="preserve">Redução da perda e alteração de ambientes naturais, da pressão de caça e do tráfico, visando a manutenção ou recuperação das populações e hábitats das espécies alvo deste, nos próximos cinco anos. </t>
  </si>
  <si>
    <t>Data da monitoria</t>
  </si>
  <si>
    <t>30/10/2018 - 30/11/2018 (virtual)</t>
  </si>
  <si>
    <t>Agrupada</t>
  </si>
  <si>
    <t>PLANEJAMENTO DO PAN</t>
  </si>
  <si>
    <t xml:space="preserve">SITUAÇÃO ATUAL </t>
  </si>
  <si>
    <t>REPROGRAMAÇÃO DO PAN</t>
  </si>
  <si>
    <t>Excluída</t>
  </si>
  <si>
    <t>Nº</t>
  </si>
  <si>
    <t>Ação</t>
  </si>
  <si>
    <t>Produto</t>
  </si>
  <si>
    <t>Resultados esperados</t>
  </si>
  <si>
    <t>Período</t>
  </si>
  <si>
    <t>Articulador</t>
  </si>
  <si>
    <t>Custo estimado (R$)</t>
  </si>
  <si>
    <t>Colaboradores</t>
  </si>
  <si>
    <t>Localização</t>
  </si>
  <si>
    <t>Observações</t>
  </si>
  <si>
    <t>Ação cujo início planejado é posterior ao período monitorado</t>
  </si>
  <si>
    <t>Ação não iniciada no período previsto</t>
  </si>
  <si>
    <t>Ação em andamento com problemas de realização</t>
  </si>
  <si>
    <t xml:space="preserve">Ação em andamento no período previsto </t>
  </si>
  <si>
    <t>Ação concluída</t>
  </si>
  <si>
    <t>Ação excluída ou agrupada</t>
  </si>
  <si>
    <t>Descrição do andamento da ação</t>
  </si>
  <si>
    <t>Produto obtido</t>
  </si>
  <si>
    <t>Problemas enfrentados que justificam a não execução, a execução parcial da ação, a exclusão ou o agrupamento</t>
  </si>
  <si>
    <t>Responsável pela informação sobre o andamento da ação</t>
  </si>
  <si>
    <t xml:space="preserve">Recomendações ou Observações </t>
  </si>
  <si>
    <t>Revisão do texto da ação</t>
  </si>
  <si>
    <t>Revisão do produto da ação</t>
  </si>
  <si>
    <t>Revisão do Resultado Esperado</t>
  </si>
  <si>
    <t>Revisão da Data de Início</t>
  </si>
  <si>
    <t>Revisão da Data de Término</t>
  </si>
  <si>
    <t>Revisão do articulador da ação</t>
  </si>
  <si>
    <t>Revisão da estimativa do custo global</t>
  </si>
  <si>
    <t>Revisão dos colaboradores</t>
  </si>
  <si>
    <t>Revisão das localidades</t>
  </si>
  <si>
    <t>Revisão Área de Relevância</t>
  </si>
  <si>
    <t>Recomendações e observações</t>
  </si>
  <si>
    <t>Início</t>
  </si>
  <si>
    <t>Fim</t>
  </si>
  <si>
    <t>Localidades</t>
  </si>
  <si>
    <t>Área de relevância</t>
  </si>
  <si>
    <t>1. Redução da perda e alteração dos ambientes naturais</t>
  </si>
  <si>
    <t>1.1</t>
  </si>
  <si>
    <t>Desenvolver novos modelos agropecuários mais eficientes e adequados à realidade da Caatinga.</t>
  </si>
  <si>
    <t>Modelos agropecuários elaborados</t>
  </si>
  <si>
    <t>Aumentar a produtividade agropecuária por unidade de área com redução de impactos ao ambiente</t>
  </si>
  <si>
    <t>Delmiro Dantas (Fazenda São Paulo -FASP)</t>
  </si>
  <si>
    <t>Universidades, Embrapa, INCRA, MAPA, MMA,  Daniel Duarte (INSA), IPA/PE, ITERPE, EMEPA</t>
  </si>
  <si>
    <t xml:space="preserve">Propriedades rurais das áreas de ocorrência das espécies foco do PAN e em sua área de influência </t>
  </si>
  <si>
    <t>Áreas de ocorrência das espécies do PAN</t>
  </si>
  <si>
    <t>x</t>
  </si>
  <si>
    <t>O articulador não fez contato com outros produtores ou instituições que desenvolvem modelos sustentáveis na Caatinga. Contudo, enviou para o CEMAVE um texto descrevendo em linhas gerais o modelo que desenvolveu na Fazenda São Paulo, Prata/PB.</t>
  </si>
  <si>
    <t>Emanuel (Cemave)</t>
  </si>
  <si>
    <t>1.2</t>
  </si>
  <si>
    <t>Realizar um seminário integrado para discutir e divulgar modelos agropecuários mais eficientes e adequados a realidade da Caatinga.</t>
  </si>
  <si>
    <t>Seminário realizado</t>
  </si>
  <si>
    <t xml:space="preserve"> Disseminação das informações sobre modelos agropecuários mais eficientes e adequados à realidade da Caatinga</t>
  </si>
  <si>
    <t xml:space="preserve"> Daniel Duarte (INSA)</t>
  </si>
  <si>
    <t>Delmiro Dantas (FASP), Universidades, Embrapa, INCRA, MAPA, MMA, IPA/PE, ITERPE, EMEPA, EMATER, ASA, ANA - Articulação Nacional Agroecologia, Frans Pareyn (APNE), Albert Aguiar (SAVE Brasil), Helder Araujo (UFPB)</t>
  </si>
  <si>
    <t>A ação não avançou, uma vez que não conseguimos contatar o articulador, apesar de várias tentativas. Sugere-se substituir o articulador por Elivan, que conhece outras pessoas do INSA e o Daniel Duarte pode ficar como colaborador</t>
  </si>
  <si>
    <t>Elivan Souza (CEMAVE)</t>
  </si>
  <si>
    <t>Daniel Duarte (INSA)</t>
  </si>
  <si>
    <t>1.3</t>
  </si>
  <si>
    <t>Articular para que seja criada uma linha de crédito para práticas de produção que sigam os modelos da ação 1.2.</t>
  </si>
  <si>
    <t>Linha de crédito criada</t>
  </si>
  <si>
    <t>Implantação de modelos agropecuários mais eficientes e adequados à realidade da Caatinga</t>
  </si>
  <si>
    <t>Antônio Emanuel Barreto (ICMBio/Cemave)</t>
  </si>
  <si>
    <t>Sem custo</t>
  </si>
  <si>
    <t>Delmiro Dantas (FASP), Universidades, Embrapa, INCRA, MAPA, MMA, INSA, IPA/PE, ITERPE, EMEPA, EMATER, ASA, ANA - Articulação Nacional Agroecologia, Frans Pareyn (APNE), Albert Aguiar (SAVE Brasil), Helder Araujo (UFPB)</t>
  </si>
  <si>
    <t>Ação dependente da anterior.  Sugere-se substituir o articulador por Elivan</t>
  </si>
  <si>
    <t>1.4</t>
  </si>
  <si>
    <t>Propor ações de capacitação para prevenção de ocorrência de incêndios.</t>
  </si>
  <si>
    <t>Cursos de queima controlada para agricultores; oficinas de Educação Ambiental; cursos de alternativa ao uso do fogo.</t>
  </si>
  <si>
    <t>comunidades capacitadas</t>
  </si>
  <si>
    <t>Luiz Otávio (IBAMA/PREVFOGO)</t>
  </si>
  <si>
    <t>Gabriel Zacarias (IBAMA/PREVFOGO), INCRA, FUNAI, Polícia Militar, Prefeituras, Governos Estaduais, Corpo de Bombeiros, Defesa Civíl, Christian Berlink (Coord. Emerg. Ambientais/ICMBIO), Paulo Maier (APA/Chapada do Araripe), Weber Girão(Aquasis)</t>
  </si>
  <si>
    <t>Chapada Diamantina, Serra de Baturité, Chapada do Araripe, Serra do Machado, Quixadá, Rio de Contas, Jaíba/MG, Boqueirão do Onça, Floresta/PE, Raso da Catarina, Serra do Teixeira, Serra de Santa Catarina</t>
  </si>
  <si>
    <t>Áreas prioritárias do PAN</t>
  </si>
  <si>
    <t>CEMAVE encaminhou ofício para as Superintendências do IBAMA solicitando apoio na implementação desta ação.</t>
  </si>
  <si>
    <t>Ofício Circular SEI n°42/2018 - CEMAVE/DIBIO/ICMBio (Processo SEI nº 02061.000050/2018-35)</t>
  </si>
  <si>
    <t>1.5</t>
  </si>
  <si>
    <t>Realizar capacitação de atores locais como combatentes aos incêndios florestais.</t>
  </si>
  <si>
    <t>formação de brigadas; cursos de capacitação para bombeiros militares</t>
  </si>
  <si>
    <t>cidadãos capacitados</t>
  </si>
  <si>
    <t>luiz Otávio (IBAMA/PREVFOGO)</t>
  </si>
  <si>
    <t>1.6</t>
  </si>
  <si>
    <t>Formar instrutores para ministrar cursos de combate e prevenção de incêndio.</t>
  </si>
  <si>
    <t>curso de formação de instrutores</t>
  </si>
  <si>
    <t>cidadãos capacitados para atuarem como multiplicadores</t>
  </si>
  <si>
    <t>1.7</t>
  </si>
  <si>
    <t>Articular a coibição da coleta de bromélias, recurso importante para reprodução de Tangara cyanocephala cearensis.</t>
  </si>
  <si>
    <t>Ações de fiscalização direcionada na área de ocorrência</t>
  </si>
  <si>
    <t>reduzir o extrativismo vegetal para uso em ornamentação e fins medicinais.</t>
  </si>
  <si>
    <t>Ileyne Lopes (Aquasis)</t>
  </si>
  <si>
    <t xml:space="preserve"> APA da Serra do Baturité/SEMA, Fabio (Aquasis)</t>
  </si>
  <si>
    <t>Serra de Baturité</t>
  </si>
  <si>
    <t>Esse problema foi tema de uma apresentação ao Conselho Consultivo da APA da Serra de Baturité, mas ainda não houveram ações direcionadas. Uma nova tentativa será feita com a gestão da APA da Serra de Baturité e BPMA. Tendo em vista que Ileyne Lopes não reside mais no Ceará, Fábio Nunes se dispõe a ser o novo articulador da ação.</t>
  </si>
  <si>
    <t>Fábio Nunes (Aquasis)</t>
  </si>
  <si>
    <t>Fábio nunes (AQUASIS)</t>
  </si>
  <si>
    <t>1.8</t>
  </si>
  <si>
    <t>Encaminhar ao MMA Carta de apoio à criação de Ucs na região do Boqueirão da Onça</t>
  </si>
  <si>
    <t>Documento encaminhado</t>
  </si>
  <si>
    <t>UC criada</t>
  </si>
  <si>
    <t>Thiago Filadelfo (Qualis Ambiental)</t>
  </si>
  <si>
    <t>Sem custos</t>
  </si>
  <si>
    <t>Sara Alves (INEMA/BA)</t>
  </si>
  <si>
    <t>Boqueirão do Onça</t>
  </si>
  <si>
    <t>Proponho a exclusão da ação, uma vez que as UC's do Boqueirão da Onça foram criadas.</t>
  </si>
  <si>
    <t>1.9</t>
  </si>
  <si>
    <t>Realizar estudos sobre o efeito do manejo florestal sobre as espécies foco do PAN.</t>
  </si>
  <si>
    <t>relatórios técnicos</t>
  </si>
  <si>
    <t>subsídios para plano de manejo florestal</t>
  </si>
  <si>
    <t>Luciano Naka (UFPE)</t>
  </si>
  <si>
    <t>UFPA (Marcos Pérsio), Weber Girão (Aquasis), APNE (Frans Pareyn), Marcio Efe (UFAL)</t>
  </si>
  <si>
    <t xml:space="preserve">áreas de ocorrência das espécies do PAN </t>
  </si>
  <si>
    <t>O Aluno Jonathan Ramos Ribeiro defendeu dissertação de mestrado com o tema "Densidade populacional e índices acústicos: efeitos do manejo florestal em duas diferentes escalas em uma comunidade de aves na Caatinga", sob orientação do Prof. Luciano Naka. Uma cópia da dissertação foi enviada ao CEMAVE.</t>
  </si>
  <si>
    <t>1.10</t>
  </si>
  <si>
    <t>Divulgar o PAN AVES DA CAATINGA para a sociedade civil.</t>
  </si>
  <si>
    <t>ações de divulgação</t>
  </si>
  <si>
    <t>sociedade informada sobre o PAN</t>
  </si>
  <si>
    <t>sem custos</t>
  </si>
  <si>
    <t>ICMBio, MMA, SBO,</t>
  </si>
  <si>
    <t>Os documentos do PAN estão disponíveis no site do ICMBio. Conseguimos um espaço para divulgar o PAN no I CONADIS (Congresso Nacional da Diversidade do Semiárido), em Natal-RN, no período de 12 a 14/12/18.  Fizemos uma apresentação sobre o PAN no dia 12/12 e montamos uma exposição composta por seis banners em um stand disponibilizado para o CEMAVE. Falta contudo fazer uma ação de divulgação mais direta, com encaminhamento por ofício às organizações da sociedade civil. Devendo alterar o cronograma desta ação, com prazo final para dezembro/22, para promovermos a divulagção em outros foruns.</t>
  </si>
  <si>
    <t>1.11</t>
  </si>
  <si>
    <t>Divulgar o PAN AVES DA CAATINGA para os órgãos ambientais.</t>
  </si>
  <si>
    <t>órgãos ambientais devidamente informados sobre o PAN</t>
  </si>
  <si>
    <t>Ofício encaminhado aos OEMAS e superintendências do IBAMA nos estados que compõem o Bioma Caatinga</t>
  </si>
  <si>
    <t>1.12</t>
  </si>
  <si>
    <t>Realizar seminário integrado para mapeamento estratégico de uso da madeira em pólos ceramista, gesseiro e carvoeiro.</t>
  </si>
  <si>
    <t>Uso sustentável da caatinga para fins energéticos e adoção de medidas que reduzem os impactos</t>
  </si>
  <si>
    <t>Frans Pareyn (APNE)</t>
  </si>
  <si>
    <t>Serviço Florestal Brasileiro, MCTIC-INT, Federação de Indústrias, IBAMA, OEMAs</t>
  </si>
  <si>
    <t>Apesar da ação estar planejada para iniciar em 2019, o articulador informou que foi publicado o livro "Biomassa para energia no Nordeste: atualidades e perspectivas" (MMA 2018). Além disso, o referido documento foi apresentado e discutido em 5 eventos no Nordeste.</t>
  </si>
  <si>
    <t>1.13</t>
  </si>
  <si>
    <t>Buscar meios para fomentar pesquisa visando a implementação de área de florestamento adequado e  sustentável para suprir demandas de produção de produtos florestais.</t>
  </si>
  <si>
    <t>Ofício encaminhado às agências de fomento à pesquisa e instituições de pesquisa</t>
  </si>
  <si>
    <t>linhas de crédito disponíveis para pesquisa</t>
  </si>
  <si>
    <t>Universidades, INCRA, Embrapa, MMA, órgãos estaduais, APNE</t>
  </si>
  <si>
    <t>Chapada do Araripe, Serido, Sudoeste da Bahia, Norte de Minas, sul do Piauí, MONA São Francisco</t>
  </si>
  <si>
    <t>Ação dependente da anterior</t>
  </si>
  <si>
    <t>1.14</t>
  </si>
  <si>
    <t>Buscar meios para fomentar a cadeia produtiva de madeira de origem sustentável para suprir demandas de uso de carvão vegetal e lenha.</t>
  </si>
  <si>
    <t>Ofício encaminhado aos Bancos e ao Fundo Nacional de Desenvolvimento Florestal (FNDF/SBF)</t>
  </si>
  <si>
    <t>linhas de crédito disponíveis para financiar a produção de madeira sustentável</t>
  </si>
  <si>
    <t>Ação dependente da ação 1.12</t>
  </si>
  <si>
    <t>2. Manutenção e recuperação dos habitats das espécies alvo</t>
  </si>
  <si>
    <t>2.1</t>
  </si>
  <si>
    <t>Criar mapa com proposta para criação de corredores que beneficiem as espécies  do PAN.</t>
  </si>
  <si>
    <t>Mapas com corredores identificados</t>
  </si>
  <si>
    <t>Propostas concretas de corredores, prioridades para criação de RPPNs, articulação com CAR na localização de Reservas Legais</t>
  </si>
  <si>
    <t>Joaquim Araújo (SOS Sertão)</t>
  </si>
  <si>
    <t>OEMAS, Helder Araujo (UPPB), Luciano Naka (UFPE), Maurício Santos (Cemave)</t>
  </si>
  <si>
    <t>Não obtivemos resposta do articulador</t>
  </si>
  <si>
    <t>2.2</t>
  </si>
  <si>
    <t>Prospectar proprietários de terras para propor a criação de RPPNs em áreas de ocorrência das espécies do PAN.</t>
  </si>
  <si>
    <t>Áreas potenciais para criação de RPPN identificadas</t>
  </si>
  <si>
    <t>Lista de áreas específicas com prioridade para criação de RPPNs</t>
  </si>
  <si>
    <t>Samuel Portela (Associação Caatinga)</t>
  </si>
  <si>
    <t>Insituto SOS Caatinga/AL; Joaquim Araújo (SOS Sertão); Jorge Velloso (Instituto Água Boa/BA)</t>
  </si>
  <si>
    <t>Maciço de Baturité, Ibaretama, Quixadá, Cariri Cearense e Serra da Ibiapaba/CE e Sul do CE</t>
  </si>
  <si>
    <t>Durante o período de 2017-2018 foram Sensibilizados proprietários de terras nas regiões do Maciço de Baturité, Quixadá e Canindé para criação de RPPNs, no intuito de ampliar as áreas legalmente protegidas que abrigassem as espécies do PAN. Obtivemos sucesso nos municípios de Quixadá e Guaramiranga com a criação de 2 novas RPPNs. Além disso uma nova RPPN está sendo criada na região do Cariri Cearense (RPPN Oasis Araripe II)</t>
  </si>
  <si>
    <t>2.3</t>
  </si>
  <si>
    <t>Fomentar a criação de RPPNs em áreas de ocorrência das espécies do PAN.</t>
  </si>
  <si>
    <t>Propostas protocoladas nos órgãos competentes</t>
  </si>
  <si>
    <t>RPPNs criadas</t>
  </si>
  <si>
    <t>Weber Andrande, Fábio Nunes (Aquasis), Jorge Velloso (Instituto Água Boa/BA), Cosme Castro (CPRH), Epitácio Corrêa (IMA)</t>
  </si>
  <si>
    <t>Durante o període de 2017-2018 foram criadas 2 RPPNs em áreas de  ocorrência das espécies do PAN, em especial Periquito-da-cara-suja. As RPPNs estão localizadas no município de Quixadá (RPPN Fazenda Fonseca:  Irmã Heloisa e Maurício Holanda - Portaria 664 - DOU 132 - 11/07/2018 - seção/pg. 1 - 112. Área: 226,20ha)  e Guaramiranga (RPPN Sítio Lagoa - Portaria 81 - DOU 23 - 31/01/2018 - seção/pg. 1 - 43 e Portaria 81 - DOU 23 - 31/01/2018 - seção/pg. 1 - 44. Área: 70,00ha). No momento ainda está em negociação a criação de mais uma RPPN no município de Guaramiranga, a área fica ao lado do recém-criado Refugio de vida silvestre Periquito-cara-suja.</t>
  </si>
  <si>
    <t>2.4</t>
  </si>
  <si>
    <t>Elaborar planos de manejo das RPPNs existentes no Maciço de Baturité/CE, Serra de Ibiapaba/CE e Cariri Cearense.</t>
  </si>
  <si>
    <t>Planos de manejo elaborados</t>
  </si>
  <si>
    <t>Seis planos de manejo publicados</t>
  </si>
  <si>
    <t>Weber Andrande, Fábio Nunes (Aquasis)</t>
  </si>
  <si>
    <t>Maciço de Baturité/CE, Serra de Ibiapaba/CE e Cariri Cearense</t>
  </si>
  <si>
    <t>Ação ainda não iniciada, mas foi incluída como prioridade para ser executada com recursos do GEF Terrestre, em 2019.</t>
  </si>
  <si>
    <t>2.5</t>
  </si>
  <si>
    <t>Articular junto às OEMAs a priorização da análise do CAR para proposição de estabelecimento de Reservas Legais contínuas em corredores e áreas prioritárias para as espécies do PAN.</t>
  </si>
  <si>
    <t>Ofícios entregues e reuniões realizadas</t>
  </si>
  <si>
    <t xml:space="preserve">Estabelecimento de Reservas Legais em áreas prioritárias para as espécies do PAN </t>
  </si>
  <si>
    <t>Joice Brito (CPRH)</t>
  </si>
  <si>
    <t>OEMAs, Emanuel (Cemave), Sara Alves (INEMA/BA), Marco Diniz (IMA/AL), Roberto (SEMACE); Moura Fé (SEMAR/PI)</t>
  </si>
  <si>
    <t>Considerar o  documento do MMA sobre corredores</t>
  </si>
  <si>
    <t>Não obtivemos resposta do articulador. Em todo caso, o PAN foi divulgado para todos os OEMAS, por meio do Ofício Circular SEI nº 41/2018-CEMAVE/DIBIO/ICMBio, solicitando apoio na sua implementação.</t>
  </si>
  <si>
    <t>2.6</t>
  </si>
  <si>
    <t>Sensibilizar proprietários de terras para alocação de suas Reservas Legais nas áreas identificadas no mapa da ação 2.1 para a formação de corredores.</t>
  </si>
  <si>
    <t>Proprietários contactados</t>
  </si>
  <si>
    <t>O articulador informou que até o momento não houve comunicação com o articulador da ação 2.1, para saber se já foi produzido o mapa com a proposta de criação de corredores que beneficiem as espécies  do PAN.</t>
  </si>
  <si>
    <t>2.7</t>
  </si>
  <si>
    <t>Articular nos processos de licenciamento ambiental de empreendimentos em áreas de ocorrência das espécies do PAN o estabelecimento de medidas mitigadoras e a destinação da compensação ambiental para as Ucs.</t>
  </si>
  <si>
    <t>Número de processos que recomendem medidas</t>
  </si>
  <si>
    <t>Medidas mitigatórias e compensatórias incluídas nas licenças</t>
  </si>
  <si>
    <t>Marcelo Jorge (IMA), Roberto (SEMACE), OEMAs</t>
  </si>
  <si>
    <t>Quais seriam as medidas mitigadoras?</t>
  </si>
  <si>
    <t>A articuladora informou que os OEMAs não responderam ao e-mail que ela enviou, solicitando informações sobre os processos de licenciamento e as medidas mitigadoras e compensatórias. No INEMA-BA, ela fez, no dia 26/10/2018, apresentação dos PANs para TODAS as coordenações de licenciamento (todas as tipologias de empreendimento) e obteve o compromisso da sua Diretoria ser consultada no licenciamento a partir de agora. Citou o exemplo do cadastro da ASAs - Área de Soltura de Animaisa Silvestres - ASAs tipo 3 com recurso vindo de uma condicionante do licenciamento da Enel Green Power Brasil no povoado Gameleira do Dida, área da Fazenda Cercadinho (Boqueirão da Onça/BA). A condicionante - "Plano de Monitoramento para as araras-azuis-de-lear que contemple a identificação das áreas críticas de alimentação da espécie". Status - em execução.</t>
  </si>
  <si>
    <t>Sara (INEMA)</t>
  </si>
  <si>
    <t>2.8</t>
  </si>
  <si>
    <t>Articular o direcionamento de recursos de compensação para ações que apoiem a implementação de UCs na Caatinga, por meio do lançamento de editais e/ou licitações.</t>
  </si>
  <si>
    <t>Editais e/ou licitações publicadas</t>
  </si>
  <si>
    <t>UCs implementadas</t>
  </si>
  <si>
    <t>OEMAs, IBAMA, ICMBio, Secretarias Muncipais de Meio Ambiente, Agências de Fomento</t>
  </si>
  <si>
    <t>Ucs inseridas no Bioma</t>
  </si>
  <si>
    <t xml:space="preserve">A articuladora da ação ainda não respondeu. Contudo, vale registrar que o Governo do Ceará tem lançado editais para criação de UC municipais, como é o caso do rescém criado Refúgio de Vida Silvestre do Periquito-cara-suja,  na Serra de Baturité (Decreto Nº32.791, 17/08/2018) e que encontra-se em vias de criação o Refúgio de Vida Silvestre do Soldadinho-do-araripe, no Crato-CE. </t>
  </si>
  <si>
    <t>Emanuel (Cemave))</t>
  </si>
  <si>
    <t>2.9</t>
  </si>
  <si>
    <t>Articular junto à ANA a abertura de editais de finaciamento para recuperação de nascentes na Caatinga.</t>
  </si>
  <si>
    <t>Articulação realizada</t>
  </si>
  <si>
    <t>Editais lançados</t>
  </si>
  <si>
    <t>Nathalia Alves (Cemave)</t>
  </si>
  <si>
    <t>Cemave</t>
  </si>
  <si>
    <t>Em março de 2018, foi feito contato telefônico com Ewandro Moreira (ANA) para maiores informações sobre o direcionamento da abertura de editais para o bioma Caatinga. Ewandro informou que naquele momento, não estava prevista a abertura de novos editais por conta das restrições orçamentárias, mas encaminhou material sobre o Programa Produtor de Água (PPA), que está em constante expansão e que tem o interesse de proprietários rurais em conservar nascentes e outras áreas prioritárias para produção de água como fator altamente relevante na abertura de novos projetos.</t>
  </si>
  <si>
    <t>As restrições orçamentárias das vinculadas ao MMA, fez com que abertura de editais sofresse grande redução. No caso do PPA, a ajuda governamental da União promovida pela ANA em projetos selecionados para apoio é variável conforme particularidades de cada caso, podendo  ser: orientações, assistência técnica, promoção do diagnóstico local, promoção da reunião entre os participantes, adequação de estradas vicinais, educação  ambiental, conservação de solos, recuperação e conservação de nascentes ou outros.</t>
  </si>
  <si>
    <t>Nathália Alves (Cemave)</t>
  </si>
  <si>
    <r>
      <rPr>
        <u/>
        <sz val="11"/>
        <color theme="10"/>
        <rFont val="Calibri"/>
      </rPr>
      <t>Nota Informativa sobre o PPA :</t>
    </r>
    <r>
      <rPr>
        <u/>
        <sz val="11"/>
        <color theme="10"/>
        <rFont val="Calibri"/>
      </rPr>
      <t xml:space="preserve">
http://www3.ana.gov.br/portal/ANA/todos-os-documentos-do-portal/documentos-sip/produtor-de-agua/documentos-relacionados/1-nota-informativa-programa-produtor-de-agua.pdf
</t>
    </r>
    <r>
      <rPr>
        <u/>
        <sz val="11"/>
        <color theme="10"/>
        <rFont val="Calibri"/>
      </rPr>
      <t>Vídeo informativo:</t>
    </r>
    <r>
      <rPr>
        <u/>
        <sz val="11"/>
        <color theme="10"/>
        <rFont val="Calibri"/>
      </rPr>
      <t xml:space="preserve">
https://www.youtube.com/watch?time_continue=1&amp;v=ATy335tjlIM
</t>
    </r>
    <r>
      <rPr>
        <u/>
        <sz val="11"/>
        <color theme="10"/>
        <rFont val="Calibri"/>
      </rPr>
      <t xml:space="preserve">Se houver interesse, podemos readequar a ação para uma articulação com instituições locais e produtores rurais escreverem projeto para o PPA, quando houver nova abertura de edital. No entanto, acredito que deveríamos priorizar alguma área, ou que já conte com mecanismos legais para destinar pequena parte de suas dotações orçamentárias especificamente para Pagamento por Serviços Ambientais ou que já tenha ao menos a perspectiva de fazê-lo. </t>
    </r>
  </si>
  <si>
    <t>2.10</t>
  </si>
  <si>
    <r>
      <rPr>
        <sz val="12"/>
        <color theme="1"/>
        <rFont val="Calibri"/>
      </rPr>
      <t>Articular com o Sindcarnaúba a integração das ações de eliminação da viuvinha-alegre (</t>
    </r>
    <r>
      <rPr>
        <i/>
        <sz val="12"/>
        <color theme="1"/>
        <rFont val="Calibri"/>
      </rPr>
      <t>Cryptostegia madagascariensis</t>
    </r>
    <r>
      <rPr>
        <sz val="12"/>
        <color theme="1"/>
        <rFont val="Calibri"/>
      </rPr>
      <t>) com a conservação do arapaçu-do-nordeste (</t>
    </r>
    <r>
      <rPr>
        <i/>
        <sz val="12"/>
        <color theme="1"/>
        <rFont val="Calibri"/>
      </rPr>
      <t>Xiphocolaptes falcirostris</t>
    </r>
    <r>
      <rPr>
        <sz val="12"/>
        <color theme="1"/>
        <rFont val="Calibri"/>
      </rPr>
      <t>).</t>
    </r>
  </si>
  <si>
    <t>Reunião realizada</t>
  </si>
  <si>
    <t>Ações incorporadas</t>
  </si>
  <si>
    <t>Aquasis</t>
  </si>
  <si>
    <t>Áreas de carnaubais afetadas por Cryptostegia madagascariensis</t>
  </si>
  <si>
    <t>O articulador informou que houveram reuniões com o SINDCARNAÚBA, mas não foi feito um pedido formal e específico para a proteção do arapaçu-do-nordeste, porém, sempre é debatida a importância da conservação dos carnaubais e a exploração sustentável para a perpetuação da cadeia produtiva. Informou ainda que solicitará um pedido mais incisivo para o atendimento da ação.</t>
  </si>
  <si>
    <t>2.11</t>
  </si>
  <si>
    <t>Solicitar celeridade na criação de UCS que já estão em processo nas áreas de ocorrência da espécies do PAN.</t>
  </si>
  <si>
    <t>Documentos encaminhados</t>
  </si>
  <si>
    <t>UCs criadas</t>
  </si>
  <si>
    <t>Roberto Cavalcante (SEMACE)</t>
  </si>
  <si>
    <t>Joaquim (SOS Sertão); Samuel Portela (Assoc. Caatinga); Marco Diniz (IMA);  Emanuel (Cemave)</t>
  </si>
  <si>
    <t>PE da Furna dos Ossos, APA Estadual Serras da Caatinga, REBIO Estadual Picos da Caatinga/CE; Serra da Caiçara/AL; Serra da Taborda/AL,  PE do Rangel/Serra Vermelha/PI; PE Serras das Águas Sertanejas/PB;  Serra de Teixeira/PB;  Boqueirão da Onça/BA e UC Ararinha Azul/BA.</t>
  </si>
  <si>
    <t>Foram criadas em nível federal o PARNA Boqueirão da Onça, a APA do Boqueirão da Onça, o REVIS Ararinha-Azul e a APA Ararinha-Azul, todas na Bahia. Além disso encontra-se bastante avançado o processo de criação do PARNA Serra do Teixiera, na Paraíba.O articulador não respondeu quanto às outras UC propostas na ação.</t>
  </si>
  <si>
    <t>2.12</t>
  </si>
  <si>
    <t>Propor a criação de um Refúgio de Vida Silvestre na Serra de Baturité.</t>
  </si>
  <si>
    <t>Proposta encaminhada à Secretaria do Meio Ambiente do Estado do Ceará (SEMA/CE)</t>
  </si>
  <si>
    <t>Roberto Cavalcante (SEMACE), Weber Girão (Aquasis), Biodiversitas</t>
  </si>
  <si>
    <t>UC criada: DECRETO Nº32.791, 17 de agosto de 2018</t>
  </si>
  <si>
    <t>Fabio Nunes (Aquasis)</t>
  </si>
  <si>
    <t>2.13</t>
  </si>
  <si>
    <t>Avaliar a eficiência de cavidades artificiais usadas por morcegos na recuperação do ambiente do vira-folha por meio da dispersão de sementes.</t>
  </si>
  <si>
    <t>Pesquisa realizada</t>
  </si>
  <si>
    <t>Estabelecimento de cavidades artificiais</t>
  </si>
  <si>
    <t>Weber Andrade (Aquasis)</t>
  </si>
  <si>
    <t>Paulo Maia (APA da Chapada do Araripe) CECAV</t>
  </si>
  <si>
    <t>Chapada do Araripe</t>
  </si>
  <si>
    <t>O articulador informou que a Chapada do Araripe forma parte significativa do ambiente do vira-folhas-cearense e nesta área pesquisa com cavidades artificiais e morcegos foi iniciada pela acadêmica da URCA Tereza Raquel Carneiro Soares, e tais cavidades já estão sendo ocupada por espécies frugívoras.</t>
  </si>
  <si>
    <t>Weber (Aquasis)</t>
  </si>
  <si>
    <t>2.14</t>
  </si>
  <si>
    <t>Articular junto ao MMA o direcionamento do recurso do Fundo Clima para recuperação das áreas prioritárias em processo de desertificação.</t>
  </si>
  <si>
    <t>Recuperação das áreas prioritárias em processo de desertificação</t>
  </si>
  <si>
    <t>Deocleciano Guedes (Inst. Desert); Daniel Duarte (INSA); Maurício Santos (Cemave), Valdemar Rodrigues (MMA)</t>
  </si>
  <si>
    <t>Áreas em processo de desertificação</t>
  </si>
  <si>
    <t>Consultar Atlas de áreas em processo de desertificação do MMA</t>
  </si>
  <si>
    <t>Ação adiada para 2019</t>
  </si>
  <si>
    <t>2.15</t>
  </si>
  <si>
    <t>Proteger os dormitórios coletivos da arara-azul-de-lear com bloqueio do trânsito de veículos abaixo dos paredões na Baixa do Chico (Glória/BA).</t>
  </si>
  <si>
    <t>Fechamento da estrada no período de 17:00h às 06:00h</t>
  </si>
  <si>
    <t>Dormitórios protegidos</t>
  </si>
  <si>
    <t>Thiago Filadelfo (Qualis Cons. Amb.)</t>
  </si>
  <si>
    <t>Comunidade da Baixa do Chico (Terra Indígena dos Pankararés)</t>
  </si>
  <si>
    <t>Glória/BA</t>
  </si>
  <si>
    <t>2.16</t>
  </si>
  <si>
    <t>Propor medida que impeça o extrativismo do mel nos paredões nas Barreiras (Canudos/BA) e ofertar capacitação para produção de mel de abelhas nativas na região das Barreiras (Canudos/BA).</t>
  </si>
  <si>
    <t>Medida implementada e produtores capacitados</t>
  </si>
  <si>
    <t>Prefeitura Municipal de Canudos</t>
  </si>
  <si>
    <t>Canudos/BA</t>
  </si>
  <si>
    <t>Érica Pacífico informou que  está preparando uma proposta para Bird Life pra desenvolver o projeto de controle das abelhas, e vai incluir outras IBAs e, provavelmente, outras espécies ameaçadas que estão no PAN.</t>
  </si>
  <si>
    <t>Érica Pacífico</t>
  </si>
  <si>
    <t>2.17</t>
  </si>
  <si>
    <t>Articular a implementação da ESEC Estadual Serra Branca/PI.</t>
  </si>
  <si>
    <t>ESEC Estadual Serra Branca/PI implementada</t>
  </si>
  <si>
    <t>Marcos Pérsio (UFPA)</t>
  </si>
  <si>
    <t>IEC (Inst. Ecológico Caatinga); Frans (APNE); Moura Fé (SEMAR/PI)</t>
  </si>
  <si>
    <t>São Raimundo Nonato, Brejo do Piauí, São Braz e Jurema</t>
  </si>
  <si>
    <t>Corredor Ecológico Serra da Capivara-Serra das Confusões</t>
  </si>
  <si>
    <t>2.18</t>
  </si>
  <si>
    <t>Articular a implementação do corredor ecológico Capivara-Confusões/PI.</t>
  </si>
  <si>
    <t>Corredor implementado</t>
  </si>
  <si>
    <t>IEC (Inst. Ecológico Caatinga); Frans (APNE); Moura Fé (SEMAR/PI); ICMBio/MMA</t>
  </si>
  <si>
    <t>2.19</t>
  </si>
  <si>
    <t>Utilizar os sítios da Aliança Brasileira para Extinção Zero (BAZE) como subsídio para ações de conservação das aves ameaçadas da Caatinga.</t>
  </si>
  <si>
    <t>Inclusão dos Sítios Baze no mapa de áreas prioritárias das aves ameaçadas da Caatinga</t>
  </si>
  <si>
    <t>Eficiência na priorização da destinação de recursos e ações que beneficiem espécies contempladas neste PAN</t>
  </si>
  <si>
    <t>Gláucia Drummond (Biodiversitas)</t>
  </si>
  <si>
    <t>Áreas de Ocorrência das espécies do PAN que encontram-se em sítios BAZE.</t>
  </si>
  <si>
    <t>Raso da Catarina-Canudos/BA,  Chapada do Araripe/CE, Curaça/BA, PARNA Chapada Diamantina/BA,  Serra do Baturité/CE.</t>
  </si>
  <si>
    <t>Murilo (Cemave) já baixou os shapes dos Sítios BAZE (disponíveis em http://www.arcgis.com/home/item.html?id=e4c4ada7880b4523b7354354c700370a) e deverá atualizar o mapa das áreas prioritárias, com a inclusão dos Sítios BAZE, em 2019.</t>
  </si>
  <si>
    <t>Murilo (CEMAVE)</t>
  </si>
  <si>
    <t>3. Manutenção e incremento das populações das espécies alvo do Plano</t>
  </si>
  <si>
    <t>3.1</t>
  </si>
  <si>
    <t>Articular a abertura de editais que contemplem pesquisa sobre biologia reprodutiva, densidade populacional e uso de hábitat das espécies alvo do PAN.</t>
  </si>
  <si>
    <t>Editais publicados</t>
  </si>
  <si>
    <t>Conhecimentos basicos adquiridos da autobiologia de especies</t>
  </si>
  <si>
    <t>FAPs, OEMAs, ONG, Órgãos de fomento, Mariana Cariello (COGEC/CNPq); Katia Torres (ICMBio)</t>
  </si>
  <si>
    <t>Área de ocorrência das espécies</t>
  </si>
  <si>
    <t>Alguns Editais tem sido publicados, contemplando ações de PAN ou a conservação da biodiversidade e o articulador tem divulgado os mesmos ao GAT e colaboradores (Edital da Fundação Grupo Boticário de Proteção à Natureza, Projeto de Dieritos Difusos do Ministério da Justiça, dentre outros). Além disso, algumas ações do PAN foram contempladas para financiamento via GEF-Terrestre, para o biênio 2019/2020.</t>
  </si>
  <si>
    <t>3.2</t>
  </si>
  <si>
    <t>Modelar o efeito das mudanças climáticas na distribuição das espécies alvo do PAN.</t>
  </si>
  <si>
    <t xml:space="preserve">Modelos de distribuição potencial das espécies no futuro disponibilizados </t>
  </si>
  <si>
    <t>Lista de espécies suscetíveis às mudancas climaticas</t>
  </si>
  <si>
    <t>Marcos Pérsio, Helder Araújo</t>
  </si>
  <si>
    <t>O Aluno Marcos Alexandre da Silva, orientado pelo articulador, defendeu dissertação de Mestrado com o tema: "Modelagem de distribuição geográfica das aves endêmicas da Caatinga, status de conservação e possíveis efeitos de mudanças climátio-ambientais. O referido estudo contempla alguns táxons alvo deste PAN e uma cópia da Dissertação foi encaminhada ao CEMAVE.</t>
  </si>
  <si>
    <t>3.3</t>
  </si>
  <si>
    <t>Estabelecer protocolos de monitoramento de longo prazo de tamanho populacional e distribuição de espécies alvo do PAN, incluindo variáveis ambientais e climáticas.</t>
  </si>
  <si>
    <t>Protocolos de monitoramento elaborados</t>
  </si>
  <si>
    <t>Protocolos disponiveis</t>
  </si>
  <si>
    <t>Helder Araujo (UFPB)</t>
  </si>
  <si>
    <t>Luciano Naka (UFPE); Caio Graco (UEFS); Márcio Efe (UFAL); Leonardo França (UFERSA); Marcos Pérsio (UFPA)</t>
  </si>
  <si>
    <t>O articulador informou que não realizou nenhuma atividade relacionada a essa ação e sugere que o articulador seja alguém que trabalhe diretamente com estimativa de tamanho populacional, como Mauro Pichorim ou Leonardo França.</t>
  </si>
  <si>
    <t>3.4</t>
  </si>
  <si>
    <t>Iniciar o monitoramento populacional seguindo os protocolos criados (ação 3.3) para as espécies suscetíveis as mudanças climáticas.</t>
  </si>
  <si>
    <t>Documentos técnicos</t>
  </si>
  <si>
    <t>Dados do tamanho populacional e distribuição das espécies estudadas</t>
  </si>
  <si>
    <t xml:space="preserve">Marcos Persio (UFPA) </t>
  </si>
  <si>
    <t>Luciano Naka (UFPE); Caio Graco (UEFS); Márcio Efe (UFAL); Leonardo França (UFERSA); Hélder Araújo (UFPB)</t>
  </si>
  <si>
    <t>Aguardando resposta do articulador</t>
  </si>
  <si>
    <t>3.5</t>
  </si>
  <si>
    <t>Articular a realização da soltura experimental de Anodorhynchus leari no Boqueirão da Onça com monitoramento de longo prazo.</t>
  </si>
  <si>
    <t>Relatório técnico</t>
  </si>
  <si>
    <t>Revigoramento da população do Boqueirão do Onça</t>
  </si>
  <si>
    <t>Antonio Eduardo (CEMAVE),  Érica Pacífico, Sara Alves (INEMA/BA)</t>
  </si>
  <si>
    <t>Boqueirão da Onça</t>
  </si>
  <si>
    <t>Seis araras encontram-se em aclimatação para soltura no Boqueirão da Onça, conforme projeto  SISBIO nº 59505. Aguardando relatório do articulador.</t>
  </si>
  <si>
    <t>3.6</t>
  </si>
  <si>
    <t>Elaborar diretrizes de destinação para as espécies alvo do PAN, norteando as ações de orgãos fiscalizadores (IBAMA, ICMBio, OEMAs e Polícias) recomendando a não soltura das demais espécies nas áreas prioritárias.</t>
  </si>
  <si>
    <t>Documento elaborado e distribuído aos órgãos competentes</t>
  </si>
  <si>
    <t>Destinação adequada conforme as diretrizes do PAN</t>
  </si>
  <si>
    <t>Marcio Efe (UFAL)</t>
  </si>
  <si>
    <t>Yuri Valença (CPRH); Antonio Emanuel (Cemave); Roberto Cavalcante (SEMACE); Alberto (IBAMA); Dandara (IFPB); Fabio Nunes (Aquasis); Albert (SAVE); Marco Antonio Freitas (ICMBio); Marcos Pérsio (UFPA); Helder Araújo (UFPB)</t>
  </si>
  <si>
    <t>O articulador informou que vai elaborar um proposta de destinação de aves apreendidas a partir das diretrizes que foram propostas pelo estado de São Paulo.</t>
  </si>
  <si>
    <t>Márcio Efe (UFAL)</t>
  </si>
  <si>
    <t>3.7</t>
  </si>
  <si>
    <t xml:space="preserve">Implementar programa de educação ambiental associado à fiscalização, para desestimular a captura e posse de aves silvestres conforme projeto piloto da CPRH-Pernambuco, preferencialmente nas áreas prioritárias definidas nesse PAN . </t>
  </si>
  <si>
    <t>Implementação do Programa/Projeto Piloto nas áreas prioritárias</t>
  </si>
  <si>
    <t>Redução da captura e posse; aumento das entregas voluntárias</t>
  </si>
  <si>
    <t>Priscila Azevedo (CPRH)</t>
  </si>
  <si>
    <t>Yuri Valença (CPRH); Ileyne Lopes (Aquasis); Joaquim Araújo (SOS Sertão); Alberto (IBAMA); Willamy (BPMA/CE)</t>
  </si>
  <si>
    <t>Verificar o possível agrupamento com ação elaborada no Objetivo 4</t>
  </si>
  <si>
    <t>Articuladora informou que houve uma primeira campanha de entrega voluntária de animais silvestres em Garanhuns (https://globoply.globo.com/v/7197752/). Foram recebidos 84 animais, incluindo 9 papagaios e 2 pintassilgos. Foi a maior entrega voluntária já realizada em PE. Uma campanha semelhante estar para ser realizada no município de Serra Talhada.</t>
  </si>
  <si>
    <t>3.8</t>
  </si>
  <si>
    <r>
      <rPr>
        <sz val="12"/>
        <color theme="1"/>
        <rFont val="Calibri"/>
      </rPr>
      <t>Implementar um programa de integração entre os CETAS para destinação dos indivíduos apreendidos de pintassilgo-do-nordeste (</t>
    </r>
    <r>
      <rPr>
        <i/>
        <sz val="12"/>
        <color theme="1"/>
        <rFont val="Calibri"/>
      </rPr>
      <t>Spinus yarrellii</t>
    </r>
    <r>
      <rPr>
        <sz val="12"/>
        <color theme="1"/>
        <rFont val="Calibri"/>
      </rPr>
      <t>).</t>
    </r>
  </si>
  <si>
    <t>Programa elaborado</t>
  </si>
  <si>
    <t>Destinação integrada e adequada de todos os indivíduos apreendidos</t>
  </si>
  <si>
    <t xml:space="preserve"> Alberto Klefasz (CETAS/IBAMA-CE)</t>
  </si>
  <si>
    <t>Yuri Valença (CPRH), Roberto Cavalcante (SEMACE), Weber Girão (Aquasis), Flavio Ubaid (UEMA-Caxias)</t>
  </si>
  <si>
    <t>Área de ocorrência do pintassilgo-do-nordeste</t>
  </si>
  <si>
    <t>O articulador informou realizou (em 12/11/18) a transferência de 8 pintassilgos do CETAS-CE para o CETAS-PE, visando a futura soltura na RPPN Serra das Almas. Relatou sobre o problema de baixa frequência de fêmeas nas apreensões, dada a preferência do tráfico por indivíduos machos, mas que pretende adquirir fêmeas de criadores junto ao SISPASS. Irá submeter um projeto via DBFLO, o qual subsidiará o programa de intercâmbio de exemplares de pintassilgo-do-nordeste, entre os Cetas do Ibama.</t>
  </si>
  <si>
    <t>Alerto Klefasz (IBAMA-CE)</t>
  </si>
  <si>
    <t>3.9</t>
  </si>
  <si>
    <t>Testar metodologias in-situ e ex-situ para fortalecer o recrutamento e a recuperação populacional (proteção de ninhos, oferta alimentar, criação em cativeiro) de espécies do PAN.</t>
  </si>
  <si>
    <t>Relatório técnico com resultados da implementação das metodologias</t>
  </si>
  <si>
    <t>Identificação de metodologias adequadas para fortalecimento e recuperação populacional</t>
  </si>
  <si>
    <t>Yuri Valença (CPRH), Weber, Flavio Ubaid, Samuel Portela (Assoc. Caatinga); Fabio Nunes (Aquasis); Helder Araújo (UFPB; Alberto (Cetas-IBAMA)</t>
  </si>
  <si>
    <t>O articulador informou que estará começando as expedições na temporada reprodutiva de Murici, onde pretende testar a proteção de ninhos.</t>
  </si>
  <si>
    <t>3.10</t>
  </si>
  <si>
    <t>Aplicar as metodologias  in-situ e ex-situ identificadas como adequadas na ação 3.9 nas áreas prioritárias.</t>
  </si>
  <si>
    <t>Implementação das metodologias</t>
  </si>
  <si>
    <t>Incremento das populações das espécies alvo</t>
  </si>
  <si>
    <t>Serra de Baturité, Serra das Almas, Chapada do Araripe</t>
  </si>
  <si>
    <t xml:space="preserve">Área de ocorrência das espécies do PAN. </t>
  </si>
  <si>
    <t>3.11</t>
  </si>
  <si>
    <t>Realizar controle de espécies exóticas invasoras nas áreas de ocorrência das aves do PAN.</t>
  </si>
  <si>
    <t>Atividade de controle implementada</t>
  </si>
  <si>
    <t>Redução das espécies exóticas introduzidas</t>
  </si>
  <si>
    <t>Patrícia Jacaúna (gestora da APA de Baturité)</t>
  </si>
  <si>
    <t>Roberto Cavalcante (SEMACE); Fabio Nunes (Aquasis); Thiago Filadelfo (Qualis Consultoria Ambiental)</t>
  </si>
  <si>
    <t>REBIO Pedra Talhada, Boqueirão do Onça, Raso da Catarina e Serra de Baturité</t>
  </si>
  <si>
    <t>abelha, animais ferais/domésticos e espécies vegetais</t>
  </si>
  <si>
    <t xml:space="preserve"> </t>
  </si>
  <si>
    <t>Tema abordado em Reunião do Conselho Consultivo da APA da Serra de Baturité, mas sem ações realizadas. A tendência é que esse tema seja inserido no Plano de Manejo da UC, para que se crie mecanismos que reforcem a importância destas ações.</t>
  </si>
  <si>
    <t>3.12</t>
  </si>
  <si>
    <t xml:space="preserve">Solicitar aos órgãos fiscalizadores a exigência de reforço da estrutura de segurança contra fugas em criadores e mantenedores situados dentro e próximo as áreas prioritárias </t>
  </si>
  <si>
    <t>Reforço dessa exigência no processo de cadastramento e fiscalizador de criadores e mantenedores</t>
  </si>
  <si>
    <t>Fabio Nunes (Aquasis); Roberto Cavalcante (SEMACE), Alberto (Cetas/IBAMA); Joice (CPRH/PE); Flávia (IBAMA/PE); Tânia de Freitas Raso (USP)</t>
  </si>
  <si>
    <t>Ofício Circular SEI n°41/2018 - CEMAVE/DIBIO/ICMBio  e Ofício Circular SEI n°42/2018 - CEMAVE/DIBIO/ICMBio (Processo SEI nº 02061.000050/2018-35)</t>
  </si>
  <si>
    <t>3.13</t>
  </si>
  <si>
    <t>Solicitar aos órgãos fiscalizadores a exigência de reforço nos protocolos sanitários em criadores e mantenedores situados dentro e próximo às áreas prioritárias das espécies do PAN.</t>
  </si>
  <si>
    <t>3.14</t>
  </si>
  <si>
    <r>
      <rPr>
        <sz val="11"/>
        <color theme="1"/>
        <rFont val="Calibri"/>
      </rPr>
      <t>Estabelecer população reforço de uru (</t>
    </r>
    <r>
      <rPr>
        <i/>
        <sz val="11"/>
        <color theme="1"/>
        <rFont val="Calibri"/>
      </rPr>
      <t>Odontophorus capueira plumbeicollis</t>
    </r>
    <r>
      <rPr>
        <sz val="11"/>
        <color theme="1"/>
        <rFont val="Calibri"/>
      </rPr>
      <t>) ex-situ.</t>
    </r>
  </si>
  <si>
    <r>
      <rPr>
        <sz val="11"/>
        <color theme="1"/>
        <rFont val="Calibri"/>
      </rPr>
      <t xml:space="preserve">População reforço </t>
    </r>
    <r>
      <rPr>
        <i/>
        <sz val="11"/>
        <color theme="1"/>
        <rFont val="Calibri"/>
      </rPr>
      <t>ex-situ</t>
    </r>
    <r>
      <rPr>
        <sz val="11"/>
        <color theme="1"/>
        <rFont val="Calibri"/>
      </rPr>
      <t xml:space="preserve"> estabelecida</t>
    </r>
  </si>
  <si>
    <t>População reprodutiva estabelecida ex-situ</t>
  </si>
  <si>
    <t>Weber Girão , Flavio Ubaid (UEMA-Caxias); Alberto (CETAS/IBAMA); Leandro Rodrigues (criadouro Haras Claro)</t>
  </si>
  <si>
    <t>Serra de Baturité e Aratanha</t>
  </si>
  <si>
    <t>O articulador informou que foi feita uma articulação com o Parque das Aves e MZUSP para estabelecimento de programa de cativeiro para o táxon, a partir de ovos a serem coletados na serra de Baturité. Foram feitas buscas por ninhos em 2018 (jan-mai) sem sucesso (todos os ninhos encontrados estavam predados). Será feita nova campanha de busca de ninhos em 2019, com a possiblidade de mais voluntários.</t>
  </si>
  <si>
    <t>3.15</t>
  </si>
  <si>
    <t>Estabelecer projeto piloto de reintrodução de urus nascidos em cativeiro na Serra da Aratanha/CE.</t>
  </si>
  <si>
    <t>Reintrodução realizada</t>
  </si>
  <si>
    <t>População reprodutiva na Serra de Aratanha</t>
  </si>
  <si>
    <t>Serra de Aratanha</t>
  </si>
  <si>
    <t>Ação dependente da anterior, com previsão de ser iniciada em janeiro/2021.</t>
  </si>
  <si>
    <t>3.16</t>
  </si>
  <si>
    <t>Estabelecer projeto piloto de reintrodução de periquito-de-cara-suja na Serra da Aratanha/CE.</t>
  </si>
  <si>
    <t>Foi feita uma articulação com o Parque das Aves, que declarou apoio para programa ex situ. Porém, desde dezembro de 2017 animais apreendidos e entregues ao cetas encontram-se aguardando autorização do IBAMA-CE para envio ao Parque das Aves, além de animais do plantel de criadouros do Ceará (doações).  Foi protocolado processo na SEMACE, também realizada reunião com superintendente do IBAMA-CE. Os animais estão morrendo e/ou desaparecendo e ainda nenhuma decisão ainda foi tomada.</t>
  </si>
  <si>
    <t>3.17</t>
  </si>
  <si>
    <t>Inclusão das temáticas do PAN nas atividades educativas e fiscalizadoras do Projeto Papagaio-da-caatinga.</t>
  </si>
  <si>
    <t>Relatório técnico do Projeto com as temáticas abordadas</t>
  </si>
  <si>
    <t>Sensibilização populacional e maior fiscalização direcionada às aves do PAN</t>
  </si>
  <si>
    <t>Yuri Valença (CPRH)</t>
  </si>
  <si>
    <t>Joaquim Araújo (SOS Sertão); Priscila Moura (CPRH/PE); Joice Brito (CPRH/PE); Dandara Bezerra (IFPB)</t>
  </si>
  <si>
    <t>Estado de PE</t>
  </si>
  <si>
    <t>O articulador informou que no ano de 2018, dentro das atividades do projeto papagaio da caatinga em Pernambuco, foram desenvolvidas atividades de fiscalização e monitoramento dos animais soltos. Essa ação ocorre uma vez por mês durante seis dias, em duas áreas de solturas, uma  situada no município de Exu, no Sítio Mangueiras e outra em Salgueiro, Na Fazenda Mulungu. Esse procedimento ocorre mensalmente desde o ano de 2012, na área de Exu e 2014, em Salgueiro. Informou  sobre o avistamento de dois indivíduos de Penelope jacucaca em Exu e um em Salgueiro. Informou ainda que  são feitas fiscalizações ostensivas em feiras livres, residências e áreas de captura, além de ações educativas de casa em casa.</t>
  </si>
  <si>
    <t>3.18</t>
  </si>
  <si>
    <t>Realizar monitoramento populacional anual da arara-azul-de-lear.</t>
  </si>
  <si>
    <t>Estimativas populacionais anuais</t>
  </si>
  <si>
    <t>Dados de tendência populacional</t>
  </si>
  <si>
    <t>Thiago Filadelfo (Qualis Cons. Amb.); Cemave; Biodiversitas, Voluntários</t>
  </si>
  <si>
    <t>ESEC Raso da Catarina, Estação Biológica de Canudos, Fazenda Barreiras, Baixa do Chico e Barra do Tanque</t>
  </si>
  <si>
    <t>Em agosto/2018 conseguimos pela primeira vez realizar o censo populacional simultâneo da arara-azul-de-lear nos cinco dormitórios atualmente utilizados pela espécie, com a população estimada em quase 1700 indivíduos. A atividade contou com a participação do Cemave, ESEC Raso da Catarina, APA Chada do Araripe, RESEX/Canavieiras, Fundação Biodiversitas, INEMA, Qualis Consultoria Ambiental e voluntários.</t>
  </si>
  <si>
    <t>Relatório do censo 2018 (Processo Sei n° 02061.000050/2018-35)</t>
  </si>
  <si>
    <t>3.19</t>
  </si>
  <si>
    <t>Realizar monitoramento populacional anual do periquito-de-cara-suja.</t>
  </si>
  <si>
    <t>Cemave; voluntários</t>
  </si>
  <si>
    <t>Serra de Baturité, Quixadá e Ibaretama</t>
  </si>
  <si>
    <t>Foi realizado um censo em 2017 e será feito outro em 2018, com apoio da Fundação Grupo Boticário de Proteção à natureza. Em 2019 e 2020 existe a previsão dessa atividade ser custeada com recursos do GEF-Terrestre.</t>
  </si>
  <si>
    <t>Aguardando relatório AQUASIS</t>
  </si>
  <si>
    <t>Fabio Nunes</t>
  </si>
  <si>
    <t>3.20</t>
  </si>
  <si>
    <t>Manter e aprimorar o projeto de ressarcimento do milho em áreas de ocorrência da arara-azul-de-lear.</t>
  </si>
  <si>
    <t>Programa aprimorado</t>
  </si>
  <si>
    <t>Diminuição dos abates de araras</t>
  </si>
  <si>
    <t>Kilma Manso (ECO)</t>
  </si>
  <si>
    <t>CEMAVE, Linda Wittkoff (Fundação Lymington), William Wittkoff (Fundação Lymington), Luiz Pereira (CEMAFAUNA/UNIVASF), Anita Studer (Nordesta)</t>
  </si>
  <si>
    <t>áreas de ocorrência da arara-azul-de-lear</t>
  </si>
  <si>
    <t>Ao que se sabe a ação e ressarcimento de milho aos produtores do Raso da Catarina que tiveram seus plantios atacados por araras vem sendo realizada anualmente. Aguardamos maiores informações da articuladora.</t>
  </si>
  <si>
    <t>Emanue (Cemave)</t>
  </si>
  <si>
    <t>3.21</t>
  </si>
  <si>
    <t>Elaborar protocolo de controle das abelhas africanizadas nas áreas prioritárias das aves ameaçadas da Caatinga que nidificam em cavidades.</t>
  </si>
  <si>
    <t>Protocolo de controle elaborado</t>
  </si>
  <si>
    <t>cavidades livres de abelhas</t>
  </si>
  <si>
    <t>Thiago Filadelfo (Qualis)</t>
  </si>
  <si>
    <t>Fabio Nunes (Aquasis); Lorenzo Zaneti (UFC)</t>
  </si>
  <si>
    <t>áreas de ocorrência das espécies do PAN que utilizam cavidades</t>
  </si>
  <si>
    <t>Érica passífico informou que está submetendo um projeto para a BirdLife, visando à elaboração do protocolo.</t>
  </si>
  <si>
    <t>4. Redução das pressões de caça e do tráfico</t>
  </si>
  <si>
    <t>4.1</t>
  </si>
  <si>
    <r>
      <rPr>
        <sz val="11"/>
        <color theme="1"/>
        <rFont val="Calibri"/>
      </rPr>
      <t xml:space="preserve">Articular a intensificação da fiscalização nas áreas de caça e nas UCs onde ocorre  </t>
    </r>
    <r>
      <rPr>
        <i/>
        <sz val="11"/>
        <color theme="1"/>
        <rFont val="Calibri"/>
      </rPr>
      <t>Odontophorus capueira plumbeicollis.</t>
    </r>
  </si>
  <si>
    <t>Número operações realizadas</t>
  </si>
  <si>
    <r>
      <rPr>
        <sz val="11"/>
        <color theme="1"/>
        <rFont val="Calibri"/>
      </rPr>
      <t xml:space="preserve">Redução das atividades de caça de </t>
    </r>
    <r>
      <rPr>
        <i/>
        <sz val="11"/>
        <color theme="1"/>
        <rFont val="Calibri"/>
      </rPr>
      <t>Odontophorus capueira plumbeicollis</t>
    </r>
  </si>
  <si>
    <t>Willamy Bezerra - Polícia Ambiental (CE)</t>
  </si>
  <si>
    <t>Fábio Nunes e Weber Girão (Aquasis), Roberto Cavalcanti  (Semace), Patrícia Jacaúna (APA da Serra de Baturité/ SEMA)</t>
  </si>
  <si>
    <t>Serra do Baturité - CE</t>
  </si>
  <si>
    <t>O articulador informou que foi criado um Posto do BPMA na Serra de Baturité, que tem contribuído para a redução dos ilícitos ambientais na região. Foram intensificadas as operações de fiscalização na região entre janeiro e outubro/18, com apreensões de 792 pássaros, 25 TCO`s, 07 B.O, 06 inquéritos e 17 armas de fogo apreendidas. Não houve registro de apreensão ou caça de Odontophorus capueira plumbeicollis.</t>
  </si>
  <si>
    <t>Willamy (BPMA-CE)</t>
  </si>
  <si>
    <t>4.2</t>
  </si>
  <si>
    <r>
      <rPr>
        <sz val="11"/>
        <color theme="1"/>
        <rFont val="Calibri"/>
      </rPr>
      <t xml:space="preserve">Articular a intensificação da fiscalização nas áreas de caça e nas UCs onde ocorre </t>
    </r>
    <r>
      <rPr>
        <i/>
        <sz val="11"/>
        <color theme="1"/>
        <rFont val="Calibri"/>
      </rPr>
      <t>Crypturellus noctivagus zabele</t>
    </r>
    <r>
      <rPr>
        <sz val="11"/>
        <color theme="1"/>
        <rFont val="Calibri"/>
      </rPr>
      <t>.</t>
    </r>
  </si>
  <si>
    <r>
      <rPr>
        <sz val="11"/>
        <color theme="1"/>
        <rFont val="Calibri"/>
      </rPr>
      <t xml:space="preserve">Redução das atividades de caça de </t>
    </r>
    <r>
      <rPr>
        <i/>
        <sz val="11"/>
        <color theme="1"/>
        <rFont val="Calibri"/>
      </rPr>
      <t>Crypturellus noctivagus zabele</t>
    </r>
  </si>
  <si>
    <t>Luciana Nars (PARNA Serra da Capivara)</t>
  </si>
  <si>
    <t>360.000,00</t>
  </si>
  <si>
    <t xml:space="preserve"> Weber Girão (Aquasis), Paulo Maier (ICMBio/APA Chapada do Araripe), Joice Brito (CPRH); Willamy - Polícia Ambiental (CE)</t>
  </si>
  <si>
    <t>Serra das Confusões e Serra de Capivara, Oeiras (PI), Raso da Catarina (BA), Chapada do Araripe (CE/PE/PI) , Manga (MG)</t>
  </si>
  <si>
    <t>CEMAVE encaminhou ofício aos OEMA e Superintendências do IBAMA solicitando apoio na implementação desta ação.</t>
  </si>
  <si>
    <t>4.3</t>
  </si>
  <si>
    <r>
      <rPr>
        <sz val="11"/>
        <color theme="1"/>
        <rFont val="Calibri"/>
      </rPr>
      <t xml:space="preserve">Articular a intensificação da fiscalização nas áreas de caça e nas UCs onde ocorre </t>
    </r>
    <r>
      <rPr>
        <i/>
        <sz val="11"/>
        <color theme="1"/>
        <rFont val="Calibri"/>
      </rPr>
      <t>Penelope jacucaca.</t>
    </r>
  </si>
  <si>
    <r>
      <rPr>
        <sz val="11"/>
        <color theme="1"/>
        <rFont val="Calibri"/>
      </rPr>
      <t xml:space="preserve">Redução das atividades de caça de </t>
    </r>
    <r>
      <rPr>
        <i/>
        <sz val="11"/>
        <color theme="1"/>
        <rFont val="Calibri"/>
      </rPr>
      <t>Penelope jacucaca</t>
    </r>
  </si>
  <si>
    <t>Dandara Mariz (IFPB)</t>
  </si>
  <si>
    <t>800.000,00</t>
  </si>
  <si>
    <t xml:space="preserve"> Weber Girão (Aquasis), Paulo Maier (ICMBio/APA Chapada do Araripe), Flávio Ubaid (UEMA-Campus Caxias), Willamy - Polícia Ambiental (CE), Yuri Valença/Joice Brito (CPRH-PE).</t>
  </si>
  <si>
    <r>
      <rPr>
        <sz val="11"/>
        <color theme="1"/>
        <rFont val="Calibri"/>
      </rPr>
      <t xml:space="preserve">Áreas de ocorrência da espécie </t>
    </r>
    <r>
      <rPr>
        <i/>
        <sz val="11"/>
        <color theme="1"/>
        <rFont val="Calibri"/>
      </rPr>
      <t>P. jacucaca</t>
    </r>
  </si>
  <si>
    <t>4.4</t>
  </si>
  <si>
    <t>Criar rede de dados com informações de caça, captura e tráfico das aves do PAN.</t>
  </si>
  <si>
    <t>Rede de informações</t>
  </si>
  <si>
    <t>Compartilhamento da informação entre os órgãos fiscalizadores dos estados</t>
  </si>
  <si>
    <t>Gustavo Câmara (PRF-PB)</t>
  </si>
  <si>
    <t xml:space="preserve"> Fábio Nunes e Weber Girão (Aquasis), Paulo Maier (ICMBio/APA Chapada do Araripe), Joice Brito/Yuri Valença (CPRH-PE), Marco Diniz (IMA-AL); Dandara Bezerra (IFPB); Alberto (Cetas/IBAMA); Flavia (IBAMA/PE)</t>
  </si>
  <si>
    <t>Áreas de ocorrência da espécie do PAN.</t>
  </si>
  <si>
    <t>O articulador informou que a rede de dados já foi criada ainda durante a oficina de elaboração do PAN, onde foram inseridos diversos participantes de vários órgãos num grupo de Whatsapp denominado "II PAN aves caatinga", o qual tem servido como meio para troca de informações, fonte de contato entre os participantes, local para divulgação de ocorrências relevantes e esclarecimento de dúvidas. Não teve custo algum para implantação e manutenção, e de certa forma tem funcionado à contento.</t>
  </si>
  <si>
    <t>Grupo de Whatsapp</t>
  </si>
  <si>
    <t>Gustavo Câmara (PRF)</t>
  </si>
  <si>
    <t>Verificar com o GAT se é necessário criar mais algum mecanismo alé do whatsapp, visando ao cumprimento desta ação.</t>
  </si>
  <si>
    <t>4.5</t>
  </si>
  <si>
    <r>
      <rPr>
        <sz val="11"/>
        <color theme="1"/>
        <rFont val="Calibri"/>
      </rPr>
      <t xml:space="preserve">Articular a intensificação da fiscalização em áreas onde ocorre a captura de </t>
    </r>
    <r>
      <rPr>
        <i/>
        <sz val="11"/>
        <color theme="1"/>
        <rFont val="Calibri"/>
      </rPr>
      <t>Tangara cyanocephala cearensis</t>
    </r>
    <r>
      <rPr>
        <sz val="11"/>
        <color theme="1"/>
        <rFont val="Calibri"/>
      </rPr>
      <t xml:space="preserve"> e </t>
    </r>
    <r>
      <rPr>
        <i/>
        <sz val="11"/>
        <color theme="1"/>
        <rFont val="Calibri"/>
      </rPr>
      <t>Pyrrhura griseipectus.</t>
    </r>
  </si>
  <si>
    <t>Número operações de fiscalização realizadas</t>
  </si>
  <si>
    <r>
      <rPr>
        <sz val="11"/>
        <color theme="1"/>
        <rFont val="Calibri"/>
      </rPr>
      <t xml:space="preserve">Redução das atividades de captura de </t>
    </r>
    <r>
      <rPr>
        <i/>
        <sz val="11"/>
        <color theme="1"/>
        <rFont val="Calibri"/>
      </rPr>
      <t>Tangara cyanocephala cearensis</t>
    </r>
    <r>
      <rPr>
        <sz val="11"/>
        <color theme="1"/>
        <rFont val="Calibri"/>
      </rPr>
      <t xml:space="preserve"> e </t>
    </r>
    <r>
      <rPr>
        <i/>
        <sz val="11"/>
        <color theme="1"/>
        <rFont val="Calibri"/>
      </rPr>
      <t>Pyrrhura griseipectus</t>
    </r>
    <r>
      <rPr>
        <sz val="11"/>
        <color theme="1"/>
        <rFont val="Calibri"/>
      </rPr>
      <t>.</t>
    </r>
  </si>
  <si>
    <t>Fábio Nunes e Weber Girão (Aquasis), Roberto Cavalcanti  (Semace), Patrícia Jacaúna (APA da Serra de Baturité/ SEMA);  Alberto (Cetas/IBAMA)</t>
  </si>
  <si>
    <t>Serras do Baturité , Maranguape e Aratanha (CE)</t>
  </si>
  <si>
    <t xml:space="preserve">O articulador informou que foi criado um Posto do BPMA na Serra de Baturité, que tem contribuído para a redução dos ilícitos ambientais na região. Foram intensificadas as operações de fiscalização na região entre janeiro e outubro/18, com apreensões de 792 pássaros, 25 TCO`s, 07 B.O, 06 inquéritos e 17 armas de fogo apreendidas. Nesse período foram apreendidos 03 Pyrrhura griseipectus e 01 Tangara cyanocephala cearensis. </t>
  </si>
  <si>
    <t>4.6</t>
  </si>
  <si>
    <r>
      <rPr>
        <sz val="11"/>
        <color theme="1"/>
        <rFont val="Calibri"/>
      </rPr>
      <t xml:space="preserve">Articular a intensificação da fiscalização em áreas onde ocorre a captura de </t>
    </r>
    <r>
      <rPr>
        <i/>
        <sz val="11"/>
        <color theme="1"/>
        <rFont val="Calibri"/>
      </rPr>
      <t>Spinus yarrellii.</t>
    </r>
  </si>
  <si>
    <r>
      <rPr>
        <sz val="11"/>
        <color theme="1"/>
        <rFont val="Calibri"/>
      </rPr>
      <t xml:space="preserve">Redução das atividades de captura de  </t>
    </r>
    <r>
      <rPr>
        <i/>
        <sz val="11"/>
        <color theme="1"/>
        <rFont val="Calibri"/>
      </rPr>
      <t>Spinus yarrellii</t>
    </r>
  </si>
  <si>
    <t>Joice Brito (CPRH-PE)</t>
  </si>
  <si>
    <t xml:space="preserve"> Weber Girão (Aquasis), Paulo Maier (ICMBio/APA Chapada do Araripe), Flávio Ubaid (UEMA-Campus Caxias), Willamy - Polícia Ambiental (CE), Joice Brito/Yuri Valença (CPRH-PE); Alberto (Cetas/IBAMA)</t>
  </si>
  <si>
    <r>
      <rPr>
        <sz val="11"/>
        <color theme="1"/>
        <rFont val="Calibri"/>
      </rPr>
      <t xml:space="preserve">Áreas de ocorrência da espécie </t>
    </r>
    <r>
      <rPr>
        <i/>
        <sz val="11"/>
        <color theme="1"/>
        <rFont val="Calibri"/>
      </rPr>
      <t>S. yarrellii.</t>
    </r>
  </si>
  <si>
    <t>4.7</t>
  </si>
  <si>
    <r>
      <rPr>
        <sz val="11"/>
        <color theme="1"/>
        <rFont val="Calibri"/>
      </rPr>
      <t xml:space="preserve">Articular a intensificação da fiscalização em áreas onde ocorre a captura de </t>
    </r>
    <r>
      <rPr>
        <i/>
        <sz val="11"/>
        <color theme="1"/>
        <rFont val="Calibri"/>
      </rPr>
      <t>Tangara fastuosa.</t>
    </r>
  </si>
  <si>
    <r>
      <rPr>
        <sz val="11"/>
        <color theme="1"/>
        <rFont val="Calibri"/>
      </rPr>
      <t xml:space="preserve">Redução das atividades de captura de  </t>
    </r>
    <r>
      <rPr>
        <i/>
        <sz val="11"/>
        <color theme="1"/>
        <rFont val="Calibri"/>
      </rPr>
      <t>Tangara fastuosa</t>
    </r>
  </si>
  <si>
    <t>80.000,00</t>
  </si>
  <si>
    <t>Yuri Valença (CPRH-PE);  Alberto (Cetas/IBAMA); Marco Diniz (IMA/AL)</t>
  </si>
  <si>
    <t>Brejos de altitude de PE, PB, AL.</t>
  </si>
  <si>
    <t>4.8</t>
  </si>
  <si>
    <t>Articular a intensificação da fiscalização de forma integrada, baseando-se no modelo da Fiscalização Preventiva Integradado da Bacia do São Francisco, em feiras livres, em residências, em rotas de tráficos, em criadouros credenciados e restaurantes (verificando a possibilidade de associação com traficantes) nas áreas prioritárias do PAN.</t>
  </si>
  <si>
    <t>Desarticular e reduzir o comércio ilegal de espécies do PAN</t>
  </si>
  <si>
    <t>Marco Diniz (IMA-AL)</t>
  </si>
  <si>
    <t>Joice Brito/Yuri Valença (CPRH-PE), Ileyne Lopes/Fábio Nunes (Aquasis), Gustavo Câmara (PRF), Willamy Bezerra (BPMA - CE).</t>
  </si>
  <si>
    <t>Feiras livres de: Campina Grande,Itabaiana,João Pessoa (PB); Paulo Afonso, Feira de Santana (BA); região metropolitana de Recife,  Caruaru, Lagoa dos Gatos, Brejo da Madre de Deus (PE); Maracanaú, Pacajus, Goiabeiras, Messejana, Baturité (CE); Delmiro Gouveia, Piranhas, Pão-de-açúca, Santana de Ipanema, Palmeira Índios, Arapiraca, Milagres (AL).</t>
  </si>
  <si>
    <t xml:space="preserve">CEMAVE encaminhou ofício aos OEMA e Superintendências do IBAMA solicitando apoio na implementação desta ação. </t>
  </si>
  <si>
    <t>4.9</t>
  </si>
  <si>
    <t>Promover ações de educação ambiental (elaboração de material educativo, chamadas em mídia, palestras, informação das penalidades) sobre caça, captura e tráfico de espécies do PAN em instituições de ensino e localidades nas áreas de ocorrência das espécies.</t>
  </si>
  <si>
    <t>Material impresso, digital e palestras</t>
  </si>
  <si>
    <t>Sensibilização da sociedade sobre caça, captura e tráfico</t>
  </si>
  <si>
    <t>Ileyne Lopes/Fábio Nunes (Aquasis), Priscila Azevedo (CPRH),  Dandara Mariz (IFPB); Gustavo Camara (PRF); Joaquim Araújo (SOS Sertão); Alberto (Cetas/IBAMA); Willamy (BPMA/CE); Núcleo de E.A. na CR5 (parnaíba)</t>
  </si>
  <si>
    <t xml:space="preserve">Áreas de ocorrência das espécies. </t>
  </si>
  <si>
    <t>X</t>
  </si>
  <si>
    <t xml:space="preserve">Com a renovação do projeto "No Clima da Caatinga" a Associação Caatinga pôde renovar seus materiais de Educação Ambiental (que aborda o Bioma de forma geral) produzindo  um novo folder para a campanha de combate à caça (https://issuu.com/climadacaatinga/docs/todos_contra_a_caca), Livro do Educador (https://issuu.com/climadacaatinga/docs/livro_do_educador_aeb9d3bc683f5e), exposição itinerante de banners que circulam nas escolas de Fortaleza (CE), Crateús (CE) e Buriti do Montes (PI) e a exposição "Caatinga um novo olhar, entre nesse clima" instalada na Seara da Ciência na UFC. Todos os materiais são trabalhados nas escolas com os estudantes de professores. Também foi solicitado via GEF Terrestre apoio para produção de material específico das espécies do PAN para serem trabalhados nas áreas previstas nesta ação. </t>
  </si>
  <si>
    <t>Samuel Portela (Asociação Caatinga)</t>
  </si>
  <si>
    <t>4.10</t>
  </si>
  <si>
    <t>Disponibilizar material digital para auxiliar na identificação de espécies de aves traficadas.</t>
  </si>
  <si>
    <t>Arquivo em PDF.</t>
  </si>
  <si>
    <t>Auxiliar na identificação de espécies traficadas.</t>
  </si>
  <si>
    <t xml:space="preserve"> Weber Girão (Aquasis)</t>
  </si>
  <si>
    <t>5.000,00</t>
  </si>
  <si>
    <t>Ileyne Lopes/Fábio Nunes (Aquasis)</t>
  </si>
  <si>
    <t>Integrar as iniciativas existentes: Guia das Aves Traficadas do Brasil da Polícia Federal; Manual de Fauna da Polícia Militar Ambiental de São Paulo e Manual de identificação de animais traficados do IMA/AL.</t>
  </si>
  <si>
    <t>O articulador informou que o acervo de fotos utilizados em guias publicados para identificação de aves da Serra de Baturité e da Chapada do Araripe deverá ser usado na preparação de manual eletrônico para reconhecimento de aves traficadas, contudo, tal atividade ainda não foi executada.</t>
  </si>
  <si>
    <t>4.11</t>
  </si>
  <si>
    <t xml:space="preserve">Criação de um aplicativo para subsidiar as atividades de fiscalização </t>
  </si>
  <si>
    <t>Aplicativo elaborado</t>
  </si>
  <si>
    <t>Fiscais mais capacitados em relação às ações e espécies do PAN</t>
  </si>
  <si>
    <t>Antonio Isaac (IFPB), CEMAVE</t>
  </si>
  <si>
    <t>Não se aplica</t>
  </si>
  <si>
    <t>Dandara fez uma apresentação no Cemave sobre o protótipo do Aplicativo "FisCAAves", que está sendo desenvolvido por sua equipe no IFPB. Durante a apresentação os analistas do CEMAVE contribuiram com algumas sugestões para aperfeiçoar o aplicativo e Dandara informou que conseguiu aprovar recurso para continuidade do projeto.</t>
  </si>
  <si>
    <t>Apresentação do FisCAAves em power point</t>
  </si>
  <si>
    <t>Dandara (IFPB)</t>
  </si>
  <si>
    <t>4.12</t>
  </si>
  <si>
    <t>Intensificar as ações de inteligência para o combate ao tráfico na Caatinga.</t>
  </si>
  <si>
    <t>Ações de fiscalização realizadas em decorrencia de informações de inteligência</t>
  </si>
  <si>
    <t>Redução de tráfico de espécies do PAN</t>
  </si>
  <si>
    <t>Joice Brito (CPRH), Marco Diniz (IMA-AL), Willamy Bezerra (BPMA - CE); Fabio Nunes (Aquasis); Alberto (CETAS/IBAMA); OEMAs</t>
  </si>
  <si>
    <t>Todo os estados inclusos na Caatinga.</t>
  </si>
  <si>
    <t xml:space="preserve">O articulador informou que várias ações fiscalizatórias foram realizadas na área da caatinga, mais notadamente na área em que trabalho (sertão da PB), pois fica mais acessível a informação para mim. Hoje o fluxo de informações de ocorrências envolvendo a PRF é muito intra-Estadual, ou seja, a gente praticamente não tem conhecimento do que ocorre em outras unidades da federação, mesmo sendo do mesmo órgão. Na Paraíba, no ano de 2018, foram registradas 25 ocorrências envolvendo apreensões de aves, no total de 159 espécimes, sendo que nosso sistema de registro de ocorrência não categoriza por espécie, o que impossibilita determinar quantas aves que fazem parte do PAN da caatinga foram apreendidas.
</t>
  </si>
  <si>
    <t>4.13</t>
  </si>
  <si>
    <r>
      <rPr>
        <sz val="11"/>
        <color theme="1"/>
        <rFont val="Calibri"/>
      </rPr>
      <t xml:space="preserve">Articular a realização de ações de fiscalização nas áreas de ocorrência de </t>
    </r>
    <r>
      <rPr>
        <i/>
        <sz val="11"/>
        <color theme="1"/>
        <rFont val="Calibri"/>
      </rPr>
      <t xml:space="preserve">Anodorhynchus leari, </t>
    </r>
    <r>
      <rPr>
        <sz val="11"/>
        <color theme="1"/>
        <rFont val="Calibri"/>
      </rPr>
      <t>especialmente durante o período reprodutivo (novembro a maio).</t>
    </r>
  </si>
  <si>
    <t>Redução do tráfico da espécie</t>
  </si>
  <si>
    <t>50.000,00 / operação</t>
  </si>
  <si>
    <t>ICMBio, IBAMA, Polícia da Caatinga, Sara Alves (INEMA/BA)</t>
  </si>
  <si>
    <r>
      <rPr>
        <sz val="11"/>
        <color theme="1"/>
        <rFont val="Calibri"/>
      </rPr>
      <t xml:space="preserve">Áreas de ocorrência de </t>
    </r>
    <r>
      <rPr>
        <i/>
        <sz val="11"/>
        <color theme="1"/>
        <rFont val="Calibri"/>
      </rPr>
      <t>A. leari.</t>
    </r>
  </si>
  <si>
    <t>O CEMAVE abriu o Processo SEI nº 02061.000012/2018-82, solicitando ao ICMBio intensificar as ações de fiscalização no Raso da catarina, especialmente no período reprodutivo da espécie. A solicitação foi atendida parcialmente e houve problemas de planejamento, de modo que a operação de fiscalização ocorreu apenas no período de 15 a 22/06/2018, após o período reprodutivo. Solicitaremos a CR6 e ESEC/Raso da Catarina, aprimorar o planejamento da fiscalização nos próximos anos.</t>
  </si>
  <si>
    <t>1 operação realizada</t>
  </si>
  <si>
    <t>Falha de planejamento</t>
  </si>
  <si>
    <t>4.14</t>
  </si>
  <si>
    <t xml:space="preserve">Propor criação de um fórum para discutir a modernização da Lei de Crime Ambientais, visando penalizar diferentemente o traficante, o reincidente e o criador. </t>
  </si>
  <si>
    <t>Envio de ofício propondo a criação do fórum</t>
  </si>
  <si>
    <t>Modernização da Lei</t>
  </si>
  <si>
    <t>ICMBIo, IBAMA, Polícias Florestais, Ministério Público Federql e Estaduais</t>
  </si>
  <si>
    <t>4.15</t>
  </si>
  <si>
    <t>Propor a criação e/ou fortalecimento de delegacias de Polícia Civil de Meio Ambiente nos estados.</t>
  </si>
  <si>
    <t>Envio de ofício propondo a criação e/ou fortalecimento de delagacias</t>
  </si>
  <si>
    <t>Criação e/ou fortalecimento de delegacias do Meio Ambiente</t>
  </si>
  <si>
    <t>GAT</t>
  </si>
  <si>
    <t>Em 2018 fiz um levantamento das Delegacias de Meio Ambiente nos Estados inseridos no bioma Caatinga e constatei que todos eles, com exceção de Alagoas, já possuem essas delagacias em funcionamento. Em Alagoas, apesar da "Delegacia Especializada de Combate aos Crimes Contra o Meio Ambiente" ter sido
criada pela Lei nº 7.227/2010, a mesma ainda não implementada. Em 2019 pretendo entrar em contato com as delegacias para conhecer sua estrutura e necessidades de fortalecimento.
.</t>
  </si>
  <si>
    <t>4.16</t>
  </si>
  <si>
    <t>Propor a criação de um encontro anual de todos os órgãos ligados ao combate ao tráfico de animais silvestres.</t>
  </si>
  <si>
    <t>Envio ofício do propondo a criação do encontro</t>
  </si>
  <si>
    <t>Realização do encontro para compartilhamento de experiências e aprimoramento de metodologias</t>
  </si>
  <si>
    <t>Marco Antonio Freitas (ICMBio)</t>
  </si>
  <si>
    <t>OEMAs, IBAMA, ICMBio,Polícias Florestais</t>
  </si>
  <si>
    <t>O articulador fez um planejamento informando o público alvo desse encontro, quantidade de dias necessários e resultados esperados. A ação está dependente de recursos para sua realização.</t>
  </si>
  <si>
    <t>Marco Freitas (ESEC Murici)</t>
  </si>
  <si>
    <t>PLANEJAMENTO DE NOVAS AÇÕES</t>
  </si>
  <si>
    <t>NOVAS AÇÕES:</t>
  </si>
  <si>
    <t>OBJETIVO ESPECÍFICO</t>
  </si>
  <si>
    <t>Objetivo Geral do PAN</t>
  </si>
  <si>
    <t>PAINEL DE GESTÃO DO PAN</t>
  </si>
  <si>
    <t>RESUMO DA SITUAÇÃO DAS AÇÕES DO PAN</t>
  </si>
  <si>
    <t>SITUAÇÃO ATUAL DAS AÇÕES - 1ª MONITORIA (2017)</t>
  </si>
  <si>
    <t>SITUAÇÃO DAS AÇÕES</t>
  </si>
  <si>
    <t xml:space="preserve">MONITORIA </t>
  </si>
  <si>
    <t>%</t>
  </si>
  <si>
    <t>PÓS MONITORIA</t>
  </si>
  <si>
    <t xml:space="preserve"> Excluída ou Agrupada - Pós monitoria</t>
  </si>
  <si>
    <t xml:space="preserve"> Início planejado é posterior ao período monitorado</t>
  </si>
  <si>
    <t xml:space="preserve"> Não iniciada no período previsto</t>
  </si>
  <si>
    <t xml:space="preserve"> Em andamento com problemas de realização</t>
  </si>
  <si>
    <t xml:space="preserve"> Em andamento no período previsto </t>
  </si>
  <si>
    <t xml:space="preserve"> Concluída</t>
  </si>
  <si>
    <t xml:space="preserve"> Ações Novas - Pós monitoria</t>
  </si>
  <si>
    <r>
      <rPr>
        <sz val="11"/>
        <color theme="0"/>
        <rFont val="Calibri"/>
      </rPr>
      <t xml:space="preserve"> </t>
    </r>
    <r>
      <rPr>
        <b/>
        <sz val="11"/>
        <color theme="0"/>
        <rFont val="Calibri"/>
      </rPr>
      <t>TOTAL DE AÇÕES DO PAN</t>
    </r>
  </si>
  <si>
    <t xml:space="preserve"> Ações Agrupadas na Monitoria</t>
  </si>
  <si>
    <t xml:space="preserve"> Ações Excluídas na Monitoria</t>
  </si>
  <si>
    <t>PAINEL DE OBJETIVOS ESPECÍFICOS DO PAN</t>
  </si>
  <si>
    <t>Número de Objetivos Específicos</t>
  </si>
  <si>
    <t>Objetivos Específicos</t>
  </si>
  <si>
    <t>Ações</t>
  </si>
  <si>
    <t>OBJETIVO 1</t>
  </si>
  <si>
    <t>OBJETIVO 2</t>
  </si>
  <si>
    <t>OBJETIVO 3</t>
  </si>
  <si>
    <t>OBJETIVO 4</t>
  </si>
  <si>
    <t>OBJETIVO 5</t>
  </si>
  <si>
    <t>OBJETIVO 6</t>
  </si>
  <si>
    <t>OBJETIVO 7</t>
  </si>
  <si>
    <t>OBJETIVO 8</t>
  </si>
  <si>
    <t>OBJETIVO 9</t>
  </si>
  <si>
    <t>OBJETIVO 10</t>
  </si>
  <si>
    <t>Plano de Ação Nacional para a Conservação das Aves da Caatinga</t>
  </si>
  <si>
    <t>Redução da perda e alteração de ambientes naturais, da pressão de caça e do tráfico, visando a manutenção ou recuperação das populações e hábitats das espécies alvo deste PAN, nos próximos cinco anos</t>
  </si>
  <si>
    <t>11/06/2019 - 14/06/2019 (Presencial - Cabedelo-PB)</t>
  </si>
  <si>
    <t>OBJETIVOS ESPECÍFICOS</t>
  </si>
  <si>
    <t>Fazenda São Paulo - Prata-PB</t>
  </si>
  <si>
    <t xml:space="preserve">O Articulador enviou para o CEMAVE um texto descrevendo em linhas gerais o modelo que desenvolveu na Fazenda São Paulo, Prata/PB. O modelo está sendo replicando na RPPN Fazenda Almas, Estação Experimental da UFPB em São João do Cariri e por alguns agricultores da região. O projeto está sendo apoiado pelo CNPQ, chamada NEXUS I. Um artigo sobre o tema encontra-se em preparação. </t>
  </si>
  <si>
    <t>Texto sobre modelo desenvolvido na Fazenda São Paulo; Artigo em preparação (Prof. Helder Araujo/UFPB)</t>
  </si>
  <si>
    <t>Helder (UFPB)</t>
  </si>
  <si>
    <t>Elivan Souza (ICMBio/Cemave)</t>
  </si>
  <si>
    <t>O articulador tentou agendar uma visita ao INSA para tratar desta ação, porém  não obteve sucesso.</t>
  </si>
  <si>
    <t>Elivan (Cemave)</t>
  </si>
  <si>
    <t>O GAT fez uma reflexão sobre a ação e entendeu que seria mais viável e de menor custo aproveitar os diversos eventos já consolidados (Congressos, Simpósios, Seminários, etc.)  na  região  semiárida  para  divulgar  o  modelo  NEXUS (Hoff 2011 - https://www.sei.org/publications/understanding-the-nexus/),  do  que  gastar  esforços  e  recursos  na realização  de  um  único  seminário  sobre  o  tema,  abrangendo  um  público  bem  menor. Por isso propôs mudar o texto da ação.</t>
  </si>
  <si>
    <t xml:space="preserve">Divulgar, nos eventos consolidados sobre a caatinga,  a temática do modelo NEXUS (segurança hídrica, alimentar e energética), evidenciando a importância deste para conservação da biodiversidade.  </t>
  </si>
  <si>
    <t>Divulgação do modelo NEXUS realizada</t>
  </si>
  <si>
    <t>Seguinda a mesma lógica da reflexão anterior, o GAT propôs a revisão do texto da ação. Já existem diversas linhas de crédito disponíveis para o produtor. O importante é que o modelo sustentável de segurança hídrica, alimentar e energética (NEXUS) seja incluído ou priorizado nas linhas de crédito.</t>
  </si>
  <si>
    <t>Articular para que seja incluida, nas linhas de financiamentos de créditos existentes, a abordagem NEXUS (segurança hídrica, alimentar e energética)</t>
  </si>
  <si>
    <t>Modelo incluído nas linhas de crédito</t>
  </si>
  <si>
    <t>Áreas estratégicas do PAN</t>
  </si>
  <si>
    <t xml:space="preserve">CEMAVE encaminhou ofício para as Superintendências do IBAMA solicitando apoio na implementação desta ação. Contudo, não obtivemos nenhum retorno das Superintendências e o articulador  não tem respondido às nossas mensagens, para informar sobre o andamento desta ação. </t>
  </si>
  <si>
    <t>O GAT recomenda a substituição do articulador</t>
  </si>
  <si>
    <t xml:space="preserve">Substituir por Kurtis François Coordenador do PREVIFOGO/IBAMA-CE </t>
  </si>
  <si>
    <t>Substituir por Kurtis François Coordenador do PREVIFOGO/IBAMA-CE</t>
  </si>
  <si>
    <t>Fabio Nunes (AQUASIS)</t>
  </si>
  <si>
    <t>APA Estadual da Serra de Baturité</t>
  </si>
  <si>
    <t>Esse problema foi tema de uma apresentação ao Conselho Consultivo da APA da Serra de Baturité, mas ainda não houveram ações direcionadas. Uma nova tentativa será feita com a gestão da APA da Serra de Baturité e BPMA.</t>
  </si>
  <si>
    <t>A UC não tem priorizado a ação até o momento</t>
  </si>
  <si>
    <t>O  GAT  entendeu que para  reverter  a  ameaça,  não  basta  apenas  fiscalização,  mas  também  o  incentivo  à  produção de bromélias devidamente autorizada em viveiros na região.</t>
  </si>
  <si>
    <r>
      <rPr>
        <sz val="11"/>
        <color theme="1"/>
        <rFont val="Calibri"/>
      </rPr>
      <t xml:space="preserve">Articular a coibição da coleta de bromélias e estimular a sua produção em viveiros, pois trata-se de recurso importante para reprodução de </t>
    </r>
    <r>
      <rPr>
        <i/>
        <sz val="11"/>
        <color theme="1"/>
        <rFont val="Calibri"/>
      </rPr>
      <t>Tangara cyanocephala cearensis</t>
    </r>
    <r>
      <rPr>
        <sz val="11"/>
        <color theme="1"/>
        <rFont val="Calibri"/>
      </rPr>
      <t>.</t>
    </r>
  </si>
  <si>
    <t>Ações de fiscalização direcionadas na área de ocorrência e viveiros de produção implantados</t>
  </si>
  <si>
    <t>Incluir o Prof. Luis Gustavo Chaves Silva (UNILAB-CE)</t>
  </si>
  <si>
    <r>
      <rPr>
        <sz val="11"/>
        <color theme="1"/>
        <rFont val="Calibri"/>
      </rPr>
      <t xml:space="preserve">Dissertação de Mestrado "Densidade populacional e índices acústicos: efeitos do manejo florestal em duas diferentes escalas em uma comunidade de aves na Caatinga". Autor Jonathan Ramos Ribeiro. Envolveu apenas uma espécie do PAN: </t>
    </r>
    <r>
      <rPr>
        <i/>
        <sz val="11"/>
        <color theme="1"/>
        <rFont val="Calibri"/>
      </rPr>
      <t>Sclerurus cearensis</t>
    </r>
    <r>
      <rPr>
        <sz val="11"/>
        <color theme="1"/>
        <rFont val="Calibri"/>
      </rPr>
      <t xml:space="preserve">. Artigo será submetido brevemente. Weber registrou </t>
    </r>
    <r>
      <rPr>
        <i/>
        <sz val="11"/>
        <color theme="1"/>
        <rFont val="Calibri"/>
      </rPr>
      <t>C. n. zabele</t>
    </r>
    <r>
      <rPr>
        <sz val="11"/>
        <color theme="1"/>
        <rFont val="Calibri"/>
      </rPr>
      <t>, em área de manejo Florestal na Chapada do Araripe (Fazenda Banhas)</t>
    </r>
  </si>
  <si>
    <t>Dissertação de Mestrado - Jonathan Ramos Ribeiro (UFPE)</t>
  </si>
  <si>
    <t>Abrangência Nacional</t>
  </si>
  <si>
    <t>Fizemos uma divulgação do PAN no I CONADIS (Congresso Nacional da Diversidade do Semiárido), em Natal-RN, no período de 12 a 14/12/18, com palestra e exposição em stand disponibilizado para o CEMAVE. Os documentos do PAN estão disponíveis no site do ICMBio.  Minuta do novo Sumário Executivo foi enviada para a COPAN. Quando estiver pronto, faremos ampla divulgação à sociedade civil.</t>
  </si>
  <si>
    <t>Divulgação do PAN no I CONADIS</t>
  </si>
  <si>
    <t>Estados abrangidos pelo bioma</t>
  </si>
  <si>
    <t xml:space="preserve">O articulador informou que haverá seminários estaduais (PI, CE, RN, PB, PE e BA) no âmbito do Projeto Nexus, mas provavelmente apenas em 2020. </t>
  </si>
  <si>
    <t>Não houve recursos para viabilzar a ação, mas foi incluida no planejamento da APNE para 2020</t>
  </si>
  <si>
    <t>Buscar meios para fomentar pesquisa visando a implementação de áreas de florestamento adequado e  sustentável para suprir demandas de produção de produtos florestais.</t>
  </si>
  <si>
    <t xml:space="preserve">Foi feita uma breve pesquisa sobre possíveis agências de fomento para financiar esta ação e a única encontrada foi o Fundo Nacional de Desenvolvimento Florestal (FNDF), gerido pelo Serviço Florestal Brasileiro. </t>
  </si>
  <si>
    <t>O GAT entendeu que é estratégico envolver  o  SFB  (Serviço  Florestal  Brasileiro)  nesta ação e  propôs  a revisão do  texto  da  ação</t>
  </si>
  <si>
    <t>Articular com o  SFB meios para fomentar pesquisa visando a implementação de área de florestamento adequado e  sustentável para suprir demandas de produção de produtos florestais.</t>
  </si>
  <si>
    <t>Ofício encaminhado ao SFB</t>
  </si>
  <si>
    <t>Ofício encaminhado aos Bancos e ao Fundo Nacional de Desenvolvimento Florestal (FNDF/SFB)</t>
  </si>
  <si>
    <t>Foi feita uma breve pesquisa sobre possíveis agências de fomento para financiar esta ação, sendo identificados o Fundo Nacional de Desenvolvimento Florestal (FNDF/SFB) e alguns subprogramas do PRONAF (PRONAF Agroecologia, PRONAF Agroindústria).</t>
  </si>
  <si>
    <t>Articular com o SFB meios para fomentar a cadeia produtiva de madeira de origem sustentável para suprir demandas de uso de carvão vegetal e lenha.</t>
  </si>
  <si>
    <t>Proponho que seja ampliado o prazo desta ação e que busquemos as melhores estratégias pala implementá-la</t>
  </si>
  <si>
    <t>O articulador entende que é melhor discutir esta ação com cada OEMA, visando a implantação de corredores entre as áreas estratégicas do PAN nos Estados</t>
  </si>
  <si>
    <t xml:space="preserve">O CEMAVE encaminhará ao articulador os shapes das Áreas Prioritárias deste PAN, separado por estados e municípios. </t>
  </si>
  <si>
    <t>Articular com os Estados a criação de corredores que beneficiem as espécies do PAN</t>
  </si>
  <si>
    <t xml:space="preserve">Foram sensibilizados proprietários de terras nas regiões do Maciço de Baturité, Quixadá e Canindé para criação de RPPNs. Obtivemos sucesso nos municípios de Quixadá e Guaramiranga com a criação de 2 novas RPPNs. </t>
  </si>
  <si>
    <t>2 RPPNs criadas, Fazenda Fonseca em Quixadá e Sítio Lagoa em Guaramiranga.</t>
  </si>
  <si>
    <t>O GAT recomenda que a ação seja contínua</t>
  </si>
  <si>
    <r>
      <rPr>
        <sz val="11"/>
        <color theme="1"/>
        <rFont val="Calibri"/>
      </rPr>
      <t xml:space="preserve">Duas RPPNs criadas em áreas de  ocorrência do  Periquito-da-cara-suja. Uma no município de Quixadá (RPPN Fazenda Fonseca, Portaria 664/2018 - área: 226,20ha) e outra em Guaramiranga (RPPN Sítio Lagoa - Portaria 81/2018 - área: 70,00ha). Encontra-se em negociação a criação de mais uma RPPN no município de Guaramiranga-CE. A RPPN Oásis Araripe II, no Crato-CE, encontra-se em processo de criação. Em Alagoas, nos útimos 2 anos, foram homologadas, pelo IMA, 61 RPPNs, registrando um crescimento de 270%. Na  Caatinga alagoana há 526ha de RPPN, a mais recente a do Castanho (área de ocorrência de </t>
    </r>
    <r>
      <rPr>
        <i/>
        <sz val="11"/>
        <color theme="1"/>
        <rFont val="Calibri"/>
      </rPr>
      <t>P. jacucaca</t>
    </r>
    <r>
      <rPr>
        <sz val="11"/>
        <color theme="1"/>
        <rFont val="Calibri"/>
      </rPr>
      <t>).</t>
    </r>
  </si>
  <si>
    <t>Duas RPPN criadas no CE</t>
  </si>
  <si>
    <t>Recomenda-se que nos TACs conduzidos pelo Ministério Público, seja sugerido a criação de RPPNs, a exemplo do Estado de AL.</t>
  </si>
  <si>
    <t>Foi elaborado o Plano de Manejo da RPPN Oásis Araripe I, localizada no município do Crato-CE. Para outras RPPN do Ceará a ação ainda não iniciada, mas foi incluída como prioridade para ser executada com recursos do GEF Terrestre, em 2019.</t>
  </si>
  <si>
    <t>Weber Silva (AQUASIS) e Samuel Portela (Associação Caatinga)</t>
  </si>
  <si>
    <t>OEMAs e ONGs devem orientar proprietários a acessar recursos</t>
  </si>
  <si>
    <t>Articular junto às OEMAs a priorização da análise do CAR para proposição de estabelecimento de Reservas Legais contínuas em corredores e áreas estratégicas para as espécies do PAN.</t>
  </si>
  <si>
    <t>Não obtivemos resposta da articuladora. Em todo caso, o PAN foi divulgado para todos os OEMAS, por meio do Ofício Circular SEI nº 41/2018-CEMAVE/DIBIO/ICMBio, solicitando apoio na sua implementação.</t>
  </si>
  <si>
    <t>Como o INCRA  é responsável  pela averbação  das  reservas  legais  dos  assentamentos  rurais, O GAT sugeriu rever o texto da ação, bem como a substituição do articulador</t>
  </si>
  <si>
    <t>Articular junto ao INCRA e às OEMAs a priorização da análise do CAR para proposição de estabelecimento de Reservas Legais contínuas em corredores e áreas prioritárias para as espécies do PAN.</t>
  </si>
  <si>
    <t>Antonio Emanuel (Cemave)</t>
  </si>
  <si>
    <t>Ação dependente da ação 2.1</t>
  </si>
  <si>
    <t>A articuladora informou que os OEMAs não responderam ao e-mail que ela enviou, solicitando informações sobre os processos de licenciamento e as medidas mitigadoras e compensatórias. Em 17 de abril de 2019 o CEMAVE e a SPVS fizeram uma reunião no INEMA com os técnicos do licenciamento para falar dos PANs e da importância de internalizá-los nos procedimentos de análise e emissão das licenças. Na Bahia, por conta de uma condicionante para instalação de um Parque eólico na região do Boqueirão da Onça, foi instalado um viveiro de aclimatação para as Araras-azuis-de-lear que foram soltas este ano.</t>
  </si>
  <si>
    <t>Pouco retorno/internalização das OEMAS sobre o tema</t>
  </si>
  <si>
    <t>Sara Alves (INEMA-BA)</t>
  </si>
  <si>
    <t>A articuladora não respondeu. No entanto o Governo do Ceará tem lançado editais para criação de UC municipais, como o Refúgio de Vida Silvestre do Periquito-cara-suja, na Serra de Baturité (Decreto Nº32.791, 17/08/2018), o Refúgio de Vida Silvestre do Soldadinho-do-araripe, no Crato-CE (em vias de criação) e o MONA Estadual Pedra da Rajada, Caucaia-CE. No Piauí duas UCs (PE do Rangel, PE do Cânion do Rio Poti), foram contempladas com recursos de compensação ambiental.</t>
  </si>
  <si>
    <t>Antonio Emanuel (CEMAVE)</t>
  </si>
  <si>
    <t>A articuladora entrou em contato com Ewandro Moreira (ANA) e foi informada que naquele momento, não estava prevista a abertura de novos editais por conta das restrições orçamentárias, mas encaminhou material sobre o Programa Produtor de Água (PPA), que está em constante expansão e que tem o interesse de proprietários rurais em conservar nascentes e outras áreas prioritárias para produção de água como fator altamente relevante na abertura de novos projetos. Em Alagoas existe o Programa Água Doce, parceria da Secretaria dos Recursos Hídricos e Petrobrás, voltado para recuperação de nascentes no semiarido.</t>
  </si>
  <si>
    <t>Nathália (Cemave)</t>
  </si>
  <si>
    <t>O GAT entendeu que é necessário articular também com as Secretarias Estaduais de Recursos Hídricos, que também podem lançar editais para recuperação de nascentes. Foi proposta a dilatação do prazo da ação.</t>
  </si>
  <si>
    <t>Articular junto à ANA e Secretarias Estaduais de Recursos Hídricos e outras organizações relacionadas dos Estados a abertura de editais de finaciamento para recuperação de nascentes na Caatinga.</t>
  </si>
  <si>
    <r>
      <rPr>
        <sz val="11"/>
        <color theme="1"/>
        <rFont val="Calibri"/>
      </rPr>
      <t>Articular com o Sindcarnaúba a integração das ações de eliminação da viuvinha-alegre (</t>
    </r>
    <r>
      <rPr>
        <i/>
        <sz val="11"/>
        <color theme="1"/>
        <rFont val="Calibri"/>
      </rPr>
      <t>Cryptostegia madagascariensis</t>
    </r>
    <r>
      <rPr>
        <sz val="11"/>
        <color theme="1"/>
        <rFont val="Calibri"/>
      </rPr>
      <t>) com a conservação do arapaçu-do-nordeste (</t>
    </r>
    <r>
      <rPr>
        <i/>
        <sz val="11"/>
        <color theme="1"/>
        <rFont val="Calibri"/>
      </rPr>
      <t>Xiphocolaptes falcirostris</t>
    </r>
    <r>
      <rPr>
        <sz val="11"/>
        <color theme="1"/>
        <rFont val="Calibri"/>
      </rPr>
      <t>).</t>
    </r>
  </si>
  <si>
    <t>O articulador informou que houveram reuniões com o SINDCARNAÚBA, mas não foi feito um pedido formal e específico para a proteção do arapaçu-do-nordeste, porém, sempre é debatida a importância da conservação dos carnaubais e a exploração sustentável para a perpetuação da cadeia produtiva. Informou ainda que solicitará um pedido mais incisivo para o atendimento da ação. Sugiro ampliar o prazo da ação.</t>
  </si>
  <si>
    <t>Samuel Portela    (Associção Caatinga)</t>
  </si>
  <si>
    <t>PE da Furna dos Ossos, APA Estadual Serras da Caatinga, REBIO Estadual Picos da Caatinga/CE; Serra da Caiçara e Serra da Taborda/AL;  PE do Rangel/Serra Vermelha/PI; PE Serras das Águas Sertanejas/PB;  Serra de Teixeira/PB;  Boqueirão da Onça/BA e UC Ararinha Azul/BA.</t>
  </si>
  <si>
    <t xml:space="preserve">A ação avançou em nível federal com a criação do PARNA Boqueirão da Onça, a APA do Boqueirão da Onça, o REVIS Ararinha-Azul e a APA Ararinha-Azul, todas na Bahia. O processo de criação do PARNA Serra do Teixiera, na Paraíba, estava bem avançado, inclusive foram feitas as consultas públicas, mas o processo encontra-se parado na Casa Civil. No Piauí foi criado o PE do Rangel. Em AL a APA da Serra da Caiçara aguarda apenas a assinatura do decreto. Em Pernambuco RVS Serra da Catingueira e RVS Serra do Giz. </t>
  </si>
  <si>
    <t>Ucs Criadas na BA, PI, PE e AL</t>
  </si>
  <si>
    <t>Emanuel (CEMAVE)</t>
  </si>
  <si>
    <t>Como faltam UCs a serem criadas foi proposta a dilatação do prazo da ação.</t>
  </si>
  <si>
    <r>
      <rPr>
        <sz val="11"/>
        <color theme="1"/>
        <rFont val="Calibri"/>
      </rPr>
      <t xml:space="preserve">REVIS Periquito Cara-Suja criado pelo Decreto Estadual Nº 32.791, 17 de agosto de 2018. Nova Sede do Projeto Periquito cara-suja construída no local e centro de visitantes com realização de atividades de aulas de campo e palestras. Também foram colocadas caixas-ninho e em 2019  </t>
    </r>
    <r>
      <rPr>
        <i/>
        <sz val="11"/>
        <color theme="1"/>
        <rFont val="Calibri"/>
      </rPr>
      <t>Pyrrhura griseipectus</t>
    </r>
    <r>
      <rPr>
        <sz val="11"/>
        <color theme="1"/>
        <rFont val="Calibri"/>
      </rPr>
      <t xml:space="preserve"> passou a se reproduzir na UC.</t>
    </r>
  </si>
  <si>
    <t>UC criada (Decreto Estadual 32971/2018)</t>
  </si>
  <si>
    <t>O articulador informou que identificou uma pessoa interessada em iniciar estudos com morcegos na Chapada do Araripe ocupando cavidades artificiais, a bióloga Tereza Raquel Carneiro Soares.</t>
  </si>
  <si>
    <t>Weber Silva (Aquasis)</t>
  </si>
  <si>
    <t xml:space="preserve">Nossa intensão era fazer essa articulação em 2019, porém acreditamos que o grande corte no orçamento do Fundo Clima feito pelo MMA inviabiliza a ação. </t>
  </si>
  <si>
    <t>Emanuel(Cemave)</t>
  </si>
  <si>
    <t>O  GAT  lembrou  da  possibilidade  de  acessar  recursos  de  outras fontes  de  financiamento  para  recuperação  de  áreas  em  processo  de  desertificação  e  propôs  a revisão  do  texto  da  ação</t>
  </si>
  <si>
    <t>Articular junto ao MMA e outros órgãos o direcionamento de recursos de combate a mudanças climáticas (Fundo Clima e outros) para recuperação das áreas prioritárias em processo de desertificação.</t>
  </si>
  <si>
    <t>TI Pankararés (Glória e Rodelas/BA)</t>
  </si>
  <si>
    <t xml:space="preserve">Apesar das conversas mantidas com a comunidade da Baixa do Chico, à qual foi favorável à instalação das porteiras, o Cacique Afonso exigiu emprego para dois porteiros, o que inviabilizou a proposta. Vamos agendar uma reunião com a FUNAI para tratar desse assunto. </t>
  </si>
  <si>
    <t>Thiago Filadelfo (Qualis Consultoria Ambiental</t>
  </si>
  <si>
    <t>Propor medida que impeça o extrativismo de mel nos paredões nas Barreiras (Canudos/BA) e ofertar capacitação para produção de mel de abelhas nativas na região das Barreiras (Canudos/BA).</t>
  </si>
  <si>
    <t>Não houve avanço na ação. Érica Pacífico está tentando financiamento para sua execução.</t>
  </si>
  <si>
    <t>Falta de recursos financeiros</t>
  </si>
  <si>
    <t>Sugerimos ampliação de parcerias para execução da ação (Ass. De apicultores, governo do Estado e outros). Verificar com Thiago qual a ameaça real, se as abelhas ocupando as cavidades ou o extrativismo em sí.</t>
  </si>
  <si>
    <t>O articulador informou que não poderá contar com seus colaboradores para essa ação, mas que pretende ir ao Piauí em julho e conversar com atores locais para verificar a melhor estratégia de dar andamento a esta ação. Um passo importante para implementação da ESEC foi a elaboração do Plano de Manejo da UC pela APNE.</t>
  </si>
  <si>
    <t>Alguns colaboradores não residem mais na região</t>
  </si>
  <si>
    <t xml:space="preserve">O articulador informou que não poderá contar com seus colaboradores para essa ação, mas que pretende ir ao Piauí em julho e conversar com atores locais para verificar a melhor estratégia de dar andamento a esta ação. </t>
  </si>
  <si>
    <t>Setor de geoprocessamento do CEMAVE elaborou o mapa de áreas prioritárias da Caatinga, incluindo os sítios BAZE. Todos os sítios BAZE se sobrepõem com Áreas estratégicas do PAN.</t>
  </si>
  <si>
    <t>Mapa atualizado do PAN incluindo os sítios BAZE</t>
  </si>
  <si>
    <t>Enviar correspondencia ao Ministério da Justiça solicitando priorização das ações de PANs no ambito dos editais dos projetos de direitos difusos</t>
  </si>
  <si>
    <r>
      <rPr>
        <sz val="11"/>
        <color theme="1"/>
        <rFont val="Calibri"/>
      </rPr>
      <t>O Aluno Marcos Alexandre da Silva, orientado pelo articulador, defendeu dissertação de Mestrado com o tema: "Modelagem de distribuição geográfica das aves endêmicas da Caatinga, status de conservação e possíveis efeitos de mudanças climático-ambientais. O referido estudo contempla alguns táxons alvo deste PAN:</t>
    </r>
    <r>
      <rPr>
        <i/>
        <sz val="11"/>
        <color theme="1"/>
        <rFont val="Calibri"/>
      </rPr>
      <t xml:space="preserve"> Crypturellus noctivagus zabele, Penelope jacucaca, Augastes lumachella, Colibri delphinae greenewalti, Anodorhynchus leari, Pyrrhura griseipectus, Formicivora grantsaui, Formicivora iheringi, Scytalopus diamantinensis, Sclerurus cearensis, Lepidocolaptes wagleri, Xiphocolaptes falcirostris, Phylloscartes roquettei </t>
    </r>
    <r>
      <rPr>
        <sz val="11"/>
        <color theme="1"/>
        <rFont val="Calibri"/>
      </rPr>
      <t>e</t>
    </r>
    <r>
      <rPr>
        <i/>
        <sz val="11"/>
        <color theme="1"/>
        <rFont val="Calibri"/>
      </rPr>
      <t xml:space="preserve"> Spinus yarrellii.</t>
    </r>
  </si>
  <si>
    <t>Estimular estudos semelhantes para espécies não contempladas na dissertação do Marcos.</t>
  </si>
  <si>
    <t>Helder sugeriu convidar o Mauro Pichorin para ser o articulador da ação, em função da vasta experiência com estudos populacionais de aves, especialmente na Caatinga.</t>
  </si>
  <si>
    <t xml:space="preserve">Mauro: Poderia propor passos para a tomada de decisões para o estabelecimento de um fluxograma de acordo com as espécies. </t>
  </si>
  <si>
    <t>Mauro Pichorim (UFRN)</t>
  </si>
  <si>
    <t>É necessário atualização da base de dados de todas a espécies do PAN (colocar como prioridade na revisão do banco do CEMAVE).</t>
  </si>
  <si>
    <t xml:space="preserve">Estabelecer uma rede de  cooperação para a implementação dos protocolos. </t>
  </si>
  <si>
    <r>
      <rPr>
        <sz val="11"/>
        <color theme="1"/>
        <rFont val="Calibri"/>
      </rPr>
      <t xml:space="preserve">Articular a realização da soltura experimental de </t>
    </r>
    <r>
      <rPr>
        <i/>
        <sz val="11"/>
        <color theme="1"/>
        <rFont val="Calibri"/>
      </rPr>
      <t>Anodorhynchus leari</t>
    </r>
    <r>
      <rPr>
        <sz val="11"/>
        <color theme="1"/>
        <rFont val="Calibri"/>
      </rPr>
      <t xml:space="preserve"> no Boqueirão da Onça com monitoramento de longo prazo.</t>
    </r>
  </si>
  <si>
    <t>Boqueirão da Onça/BA</t>
  </si>
  <si>
    <t>Em janeiro/2019 foi realizada soltura de seis araras doadas pela Loro Parque Fundación, após período de aclimatação 4 meses em viveiro instalado na APA Boqueirão da Onça. O monitoramento vem sendo realizado por busca ativa e entrevista com as comunidades do entorno. Após 5 meses, as aves exploram um raio superior a 20 km do ponto de soltura e forregeiam com as duas araras nativas remanescentes. Uma nova soltura prevista para Janeiro/2020.</t>
  </si>
  <si>
    <t>Thiago Filadelfo (Qualis Consultoria Ambiental)</t>
  </si>
  <si>
    <r>
      <rPr>
        <sz val="11"/>
        <color theme="1"/>
        <rFont val="Calibri"/>
      </rPr>
      <t xml:space="preserve">Realizar soltura e monitoramento continuado de </t>
    </r>
    <r>
      <rPr>
        <i/>
        <sz val="11"/>
        <color theme="1"/>
        <rFont val="Calibri"/>
      </rPr>
      <t>Anodorhynchus leari</t>
    </r>
    <r>
      <rPr>
        <sz val="11"/>
        <color theme="1"/>
        <rFont val="Calibri"/>
      </rPr>
      <t xml:space="preserve"> no Boqueirão da Onça para fins de revigoramento populacional.</t>
    </r>
  </si>
  <si>
    <t xml:space="preserve">O articulador informou que vai elaborar uma proposta de destinação de aves apreendidas a partir das diretrizes que foram propostas pelo estado de São Paulo. </t>
  </si>
  <si>
    <t>Márco Efe (UFAL)</t>
  </si>
  <si>
    <t>Articuladora informou que duas campanhas de entrega voluntária de animais silvestres foram promovidas pela CPRH, sendo uma em Garanhuns e outra em Serra Talhada, com boa adesão da população. Em outros Estado (AL, PE, SE, MG e BA) durante as fiscalizações preventivas integradas FPI, tem sido estimulado a entrega voluntária. Em Matureia/PB, tem parceria do IBAMA com a Prefeitura para entrega voluntária, anualmente.</t>
  </si>
  <si>
    <r>
      <rPr>
        <sz val="11"/>
        <color theme="1"/>
        <rFont val="Calibri"/>
      </rPr>
      <t>Implementar um programa de integração entre os CETAS para destinação dos indivíduos apreendidos de pintassilgo-do-nordeste (</t>
    </r>
    <r>
      <rPr>
        <i/>
        <sz val="11"/>
        <color theme="1"/>
        <rFont val="Calibri"/>
      </rPr>
      <t>Spinus yarrellii</t>
    </r>
    <r>
      <rPr>
        <sz val="11"/>
        <color theme="1"/>
        <rFont val="Calibri"/>
      </rPr>
      <t>).</t>
    </r>
  </si>
  <si>
    <t>O programa ainda não foi criado, mas já existe uma articulação entre o CETAS-CE e o CETAS-PE para algumas solturas. Em 2018 houve a transferência de 8 pintassilgos do CETAS-CE para o CETAS-PE, visando a soltura na RPPN Serra das Almas. O articulador informou que existe uma baixa frequência de fêmeas nas apreensões, dada a preferência do tráfico por indivíduos machos, mas que pretende adquirir fêmeas de criadores junto ao SISPASS. Porém é necessário criar o programa ou um protocolo de soltura da espécie, para que seja institucionalizado dentro do IBAMA.</t>
  </si>
  <si>
    <t>Alberto Klefasz (IBAMA-CE)</t>
  </si>
  <si>
    <t>Articular fortalecimento dos CETAS. Estabelecer comunicação em rede para orientação das solturas. Mapear criadores conservacionistas para manutenção de especimes apreendidas.</t>
  </si>
  <si>
    <r>
      <rPr>
        <sz val="11"/>
        <color theme="1"/>
        <rFont val="Calibri"/>
      </rPr>
      <t xml:space="preserve">O articulador informou que estará começando as expedições na temporada reprodutiva de Murici, onde pretende testar a proteção de ninhos. Além disso, foi aprovado o projeto SISBIO nº 55435, do Pesquisador Fabio de Paiva Nunes, o qual prevê, além da obtenção de estimativas populacionais de espécies do PAN, testar metodologias ex-situ de manejo em cativeiro envolvendo </t>
    </r>
    <r>
      <rPr>
        <i/>
        <sz val="11"/>
        <color theme="1"/>
        <rFont val="Calibri"/>
      </rPr>
      <t>Odontophorus capueira plumbeicollis</t>
    </r>
    <r>
      <rPr>
        <sz val="11"/>
        <color theme="1"/>
        <rFont val="Calibri"/>
      </rPr>
      <t>.</t>
    </r>
  </si>
  <si>
    <t>Um ninho de uru foi encontrado pela equipe do Fabio Nunes, porém todos os ovos foram predados.</t>
  </si>
  <si>
    <t>Testes foram realizados com caixas ninho para Selenidera gouldii baturitensis, Xiphorhynchus atlanticus e Xiphorhynchus guttatus gracilirostris na Serra do Baturité.</t>
  </si>
  <si>
    <t>Tema inserido no Plano de Manejo da APA da Serra de Baturité. Por enquanto, o único controle de exóticas realizado tem sido de abelhas africanizadas promovido pela Aquasis nas caixas-ninho e pela equipe da Érica Pacífico nos sítios reprodutivos de arara-azul-de-lear na Fazenda Barreiras e na Baixa do Chico.</t>
  </si>
  <si>
    <r>
      <rPr>
        <sz val="11"/>
        <color theme="1"/>
        <rFont val="Calibri"/>
      </rPr>
      <t xml:space="preserve">Segundo Fabio Nunes, a ação é de difícil realização. Na Serra de Baturité foram registrados os seguintes problemas com espécies invasoras: </t>
    </r>
    <r>
      <rPr>
        <i/>
        <sz val="11"/>
        <color theme="1"/>
        <rFont val="Calibri"/>
      </rPr>
      <t>Molothrus bonariensis</t>
    </r>
    <r>
      <rPr>
        <sz val="11"/>
        <color theme="1"/>
        <rFont val="Calibri"/>
      </rPr>
      <t xml:space="preserve"> parasitando ninhos de T</t>
    </r>
    <r>
      <rPr>
        <i/>
        <sz val="11"/>
        <color theme="1"/>
        <rFont val="Calibri"/>
      </rPr>
      <t>angara cyanocephala cearensis; s</t>
    </r>
    <r>
      <rPr>
        <sz val="11"/>
        <color theme="1"/>
        <rFont val="Calibri"/>
      </rPr>
      <t>oltura de jabutis (</t>
    </r>
    <r>
      <rPr>
        <i/>
        <sz val="11"/>
        <color theme="1"/>
        <rFont val="Calibri"/>
      </rPr>
      <t>Chelonoides denticulata</t>
    </r>
    <r>
      <rPr>
        <sz val="11"/>
        <color theme="1"/>
        <rFont val="Calibri"/>
      </rPr>
      <t>) na área de reprodução do uru.</t>
    </r>
  </si>
  <si>
    <t>Alberto Klefasz (Cetas/CE)</t>
  </si>
  <si>
    <t xml:space="preserve">No Ceará a SEMACE respondeu ao ofício, no entanto desconhecemos se houve fiscalização nos criadores. </t>
  </si>
  <si>
    <t>Necessário o envio de ofícios anuais.</t>
  </si>
  <si>
    <t>No Ceará a SEMACE respondeu ao ofício, no entanto desconhecemos se houve fiscalização nos criadores. Yuri: No licenciamento dos estabelecimentos em Pernambuco não é exigido apresentação de protocolos sanitários.</t>
  </si>
  <si>
    <t>Sem andamento. Houve procura de ovos na Serra do Baturité, no entanto sem sucesso.</t>
  </si>
  <si>
    <t>Incluir REBIO Pedra Talhada e ESEC Murici.</t>
  </si>
  <si>
    <t>Ação com início posterior a essa monitoria.</t>
  </si>
  <si>
    <t>12 individuos foram enviados do CETAS-CE para o Parque das Aves, que iniciará um programa de reprodução para futuras reintroduções. Perspectiva do envio de mais seis indivíduos.</t>
  </si>
  <si>
    <t>Sisbio já aprovado. Programa ex-situ estabelecido. Doutorado de Geovana Rodrigues focado na reintrodução piloto na Serra de Aratanha</t>
  </si>
  <si>
    <t>O articulador informou que no ano de 2018, dentro das atividades do projeto papagaio da caatinga em Pernambuco, foram desenvolvidas atividades de fiscalização e monitoramento dos animais soltos. Essa ação ocorre uma vez por mês durante seis dias, em duas áreas de solturas, uma  situada no município de Exu, no Sítio Mangueiras e outra em Salgueiro, Na Fazenda Mulungu. Esse procedimento ocorre mensalmente desde o ano de 2012, na área de Exu e 2014, em Salgueiro. Informou  sobre o avistamento de dois indivíduos de Penelope jacucaca em Exu e um em Salgueiro. Informou ainda que  são feitas fiscalizações ostensivas em feiras livres, residências e áreas de captura, além de ações educativas de casa em casa. Em 2019 uma nova área de soltura foi estabelecida em Lagoa Grande/PE, povoado de Juntaí, fazenda Garças.</t>
  </si>
  <si>
    <t>Yuri Marinho (CPRH)</t>
  </si>
  <si>
    <t>Censo realizado em 2018.</t>
  </si>
  <si>
    <t>Elivan Arantes (CEMAVE)</t>
  </si>
  <si>
    <t>Serra de Baturité, Serra Azul,  Serra do Mel e Serra do Parafuso (CE); Conde (BA)</t>
  </si>
  <si>
    <t>Foram realizados censos em 2017 e  em 2018 com apoio da Fundação Boticário, envolvendo voluntários. O censo 2019 está previsto para 29 de novembro a 01 de dezembro.</t>
  </si>
  <si>
    <t>Estimativa de 2017: 314 (Serra de Baturité); Estimativa de 2018: 456 (Serra de Baturité) 8 (Serra Azul - Ibaretama); 50-60 (Serra do Mel - Quixadá); 5 (Serra do Parafuso - Canindé)</t>
  </si>
  <si>
    <t xml:space="preserve"> A articuladora informou que concluiu o levantamento dos ataques a milharais ocorridos no final do ano passado e início deste ano e que está elaborando o relatório para os financiadores, para fins de ressarcimento dos danos aos agricultores da região.</t>
  </si>
  <si>
    <t>Solicitar relatório</t>
  </si>
  <si>
    <r>
      <rPr>
        <sz val="11"/>
        <color theme="1"/>
        <rFont val="Calibri"/>
      </rPr>
      <t>Um artigo científico, “</t>
    </r>
    <r>
      <rPr>
        <i/>
        <sz val="11"/>
        <color rgb="FF201F1E"/>
        <rFont val="Calibri"/>
      </rPr>
      <t>Effectiveness of the removal of invasive Africanized honeybees to reduce their impact on the threatened Lears’ macaw”</t>
    </r>
    <r>
      <rPr>
        <sz val="11"/>
        <color rgb="FF201F1E"/>
        <rFont val="Calibri"/>
      </rPr>
      <t> (Pacífico </t>
    </r>
    <r>
      <rPr>
        <i/>
        <sz val="11"/>
        <color rgb="FF201F1E"/>
        <rFont val="Calibri"/>
      </rPr>
      <t>et al.</t>
    </r>
    <r>
      <rPr>
        <sz val="11"/>
        <color rgb="FF201F1E"/>
        <rFont val="Calibri"/>
      </rPr>
      <t> em revisão.), foi submetido para revista indexada em Maio/2019. O artigo evidencia o impacto das abelhas africanas no recrutamento de ninhos das arara-azuis-de-lear e descreve o método de controle utilizado com sucesso em experimento realizado nas localidades de Toca Velha (Estação Biológica de Canudos), Baixa do Chico e Barreiras.</t>
    </r>
  </si>
  <si>
    <t>Apesar de ações serem realizadas na Serra do Baturité, ainda não há um protocolo estabelecido. Além de abelhas, foi informado sobre alguns casos de ocupação de cavidades por vespas. Assim, foi proposta a revisão do texto da ação.</t>
  </si>
  <si>
    <t>Elaborar protocolo de controle das abelhas africanizadas e vespas nas áreas prioritárias das aves ameaçadas da Caatinga que nidificam em cavidades.</t>
  </si>
  <si>
    <t>Foi criado um Posto do BPMA (Batalhão de Polícia Militar Ambiental) na Serra de Baturité, que tem contribuído para a redução dos ilícitos ambientais na região. Entre janeiro e março de 2019 foram apreendidos 2023 pássaros e 33 armas. Não houve registro de apreensão ou caça de Odontophorus capueira plumbeicollis. Fabio (Aquasis) relata que algumas espécies estão sendo avistadas com mais frequência, indícios de que as ações fiscalizatórias estão surtindo efeito. Na REBIO Pedra Talhada em 2018 e 2019, foram realizadas 5 operações de fiscalização (Marcos Diniz do IMA enviará os dados dos resultados).</t>
  </si>
  <si>
    <t>Willamy (BPMA)</t>
  </si>
  <si>
    <t>A destinação das aves apreendidas está sendo prejudicada em virtude da superlotação no CETAS-CE.</t>
  </si>
  <si>
    <t xml:space="preserve">Serra das Confusões e Serra de Capivara, Oeiras (PI), Raso da Catarina (BA), Chapada do Araripe (CE/PE/PI) , Manga (MG). </t>
  </si>
  <si>
    <t>A articuladora não respondeu, mas o CEMAVE encaminhou ofício aos OEMA e Superintendências do IBAMA solicitando apoio na implementação desta ação.</t>
  </si>
  <si>
    <t>O GAT recomendou a substituição do articulador</t>
  </si>
  <si>
    <t>Elivan (CEMAVE)</t>
  </si>
  <si>
    <t>A articuladora informou que têm sido realizadas algumas operações de fiscalização  (entre 3 a 4 operações) na RPPN Fazenda Almas (situada no Cariri paraibano) para coibir atividades de caça. O CEMAVE encaminhou ofício aos OEMAs e Superintendências do IBAMA solicitando apoio na implementação desta ação. Em operação da FPI/PE, foi apreendido um indivíduo criado em ilegalmente cativeiro. No Ceará, em 2018, foi apreendido um individuo no sertão.</t>
  </si>
  <si>
    <t>Dandara Bezerra (IFPB)</t>
  </si>
  <si>
    <t>CEMAVE</t>
  </si>
  <si>
    <t>A única iniciativa foi a criação de um grupo no Whatsapp para facilitar a comunicação entre os colaboradores do PAN. Mas a ideia da ação vai bem além disso. Há a necessidade de criação de um banco de dados  com informações de caça, captura e tráfico das aves do PAN, que fique à disposição dos órgãos de fiscalização.</t>
  </si>
  <si>
    <t>1. Qualidade dos dados por Estado e da esfera Federal; 2. Existência de diferentes modelos de recepção de animais; 3. Dificuldade de criação de um sistema único</t>
  </si>
  <si>
    <t>O GAT entende que esta ação deve ser encaminhada pela COPAN até instâncias superiores ICMBio, IBAMA e MMA, por envolver diversos orgãos nas três esferas.</t>
  </si>
  <si>
    <r>
      <rPr>
        <sz val="11"/>
        <color theme="1"/>
        <rFont val="Calibri"/>
      </rPr>
      <t xml:space="preserve">Foi criado um Posto do BPMA na Serra de Baturité, que tem contribuído para a redução dos ilícitos ambientais na região. Entre janeiro e março de 2019 foram apreendidos 2023 pássaros e 33 armas. Foram apreendidos 6 </t>
    </r>
    <r>
      <rPr>
        <i/>
        <sz val="11"/>
        <color theme="1"/>
        <rFont val="Calibri"/>
      </rPr>
      <t>Pyrrhura griseipectus</t>
    </r>
    <r>
      <rPr>
        <sz val="11"/>
        <color theme="1"/>
        <rFont val="Calibri"/>
      </rPr>
      <t xml:space="preserve">, 2 </t>
    </r>
    <r>
      <rPr>
        <i/>
        <sz val="11"/>
        <color theme="1"/>
        <rFont val="Calibri"/>
      </rPr>
      <t>Tangara cyanocephala cearensis</t>
    </r>
    <r>
      <rPr>
        <sz val="11"/>
        <color theme="1"/>
        <rFont val="Calibri"/>
      </rPr>
      <t xml:space="preserve"> e 2 </t>
    </r>
    <r>
      <rPr>
        <i/>
        <sz val="11"/>
        <color theme="1"/>
        <rFont val="Calibri"/>
      </rPr>
      <t>Spinus yarrellii</t>
    </r>
    <r>
      <rPr>
        <sz val="11"/>
        <color theme="1"/>
        <rFont val="Calibri"/>
      </rPr>
      <t>. Devido ao CETAS-CE não estar recebendo animais no momento, por motivo de super lotação, as fiscalizações estão temporariamente suspensas.</t>
    </r>
  </si>
  <si>
    <t>A articuladora não respondeu, mas o CEMAVE encaminhou ofício aos OEMA e Superintendências do IBAMA solicitando apoio na implementação desta Este ano ocorreu apreensão de 2 indivíduos em Baturité – CE, 1 em Pedra Talhada e 1 na feira de Palmeira dos Índios, Alagoas.</t>
  </si>
  <si>
    <r>
      <rPr>
        <sz val="11"/>
        <color theme="1"/>
        <rFont val="Calibri"/>
      </rPr>
      <t xml:space="preserve">A articuladora não respondeu, mas o CEMAVE encaminhou ofício aos OEMA e Superintendências do IBAMA solicitando apoio na implementação desta ação. Em Taquaritinga do Norte- PE ocorreu uma grande operação de fiscalização sem nenhuma apreensão de </t>
    </r>
    <r>
      <rPr>
        <i/>
        <sz val="11"/>
        <color theme="1"/>
        <rFont val="Calibri"/>
      </rPr>
      <t>Tangara fastuosa</t>
    </r>
    <r>
      <rPr>
        <sz val="11"/>
        <color theme="1"/>
        <rFont val="Calibri"/>
      </rPr>
      <t>. Em Alagoas foram apreendidos 5 indivíduos em 2018.</t>
    </r>
  </si>
  <si>
    <t>Articular a intensificação da fiscalização de forma integrada, baseando-se no modelo da Fiscalização Preventiva Integradado da Bacia do São Francisco, em feiras livres, em residências, em rotas de tráficos, em criadouros credenciados e restaurantes (verificando a possibilidade de associação com traficantes) nas Áreas estratégicas do PAN.</t>
  </si>
  <si>
    <r>
      <rPr>
        <sz val="11"/>
        <color theme="1"/>
        <rFont val="Calibri"/>
      </rPr>
      <t xml:space="preserve">O articulador repassou informações sobre o volume de aves apreendidas pela PRF na Paraíba  (159), além de aves apreendidas em Alagoas pelo IMA (3229), BPMA (7462) e ICMBio (834) em 2018. Nas apreensões realizadas pelo IMA, constam 5 indivíduos de </t>
    </r>
    <r>
      <rPr>
        <i/>
        <sz val="11"/>
        <color theme="1"/>
        <rFont val="Calibri"/>
      </rPr>
      <t>Tangara fastuosa</t>
    </r>
    <r>
      <rPr>
        <sz val="11"/>
        <color theme="1"/>
        <rFont val="Calibri"/>
      </rPr>
      <t xml:space="preserve"> e 4 de </t>
    </r>
    <r>
      <rPr>
        <i/>
        <sz val="11"/>
        <color theme="1"/>
        <rFont val="Calibri"/>
      </rPr>
      <t xml:space="preserve">Spinus yarrellii, </t>
    </r>
    <r>
      <rPr>
        <sz val="11"/>
        <color theme="1"/>
        <rFont val="Calibri"/>
      </rPr>
      <t>assim como 32 armas de caça. Gustavo Câmara (PRF) repassou informações sobre as apreensões da 43ª FPI (543 aves apreendidas)</t>
    </r>
  </si>
  <si>
    <t>Marco Diniz (IMA)</t>
  </si>
  <si>
    <t>Materiais educativos produzidos pela Associação Caatinga:  um novo folder para a campanha de combate à caça, Livro do Educador, exposição itinerante de banners que circulam nas escolas de Fortaleza (CE), Crateús (CE) e Buriti do Montes (PI) e a exposição "Caatinga um novo olhar, entre nesse clima" instalada na Seara da Ciência na UFC. Todos os materiais são trabalhados nas escolas com os estudantes de professores. Também foi solicitado via GEF Terrestre apoio para produção de material específico das espécies do PAN para serem trabalhados nas áreas previstas nesta ação. Em PE existe um material educativo, produzido para as campanhas de entrega voluntária.</t>
  </si>
  <si>
    <t>Marcos Diniz do IMA disponibilizou o arquivo em pdf do livro das aves traficadas no Brasil, autoria de Fabio Costa/PF e a Lista dos Animais mais Traficados em Alagoas. Ficou acordado que cada membro do GAT tornará público em seu Estado junto aos órgãos de fiscalização e controle.</t>
  </si>
  <si>
    <t>O aplicativo FISCAAVES está na fase de estruturação das informações das aves e de revisão do seu layout. Esperamos que até agosto, tenhamos o protótipo disponível para testes.</t>
  </si>
  <si>
    <t>Recentemente fizemos uma ação conjunta com o IBAMA, o qual foi baseado em informações passadas pela inteligências dos 2 órgãos, quando fizemos uma batida numa feira livre que vendia pássaros na cidade de Macaíba/RN, na região metropolitana de Natal (na oportunidade 8 pessoas foram presas e quase 80 aves foram apreendidas).</t>
  </si>
  <si>
    <t>Crimes nas redes sociais devem ser enviados para a linha verde do IBAMA e PF. O Aplicativo (IMA DENUNCIE) utilizado pelo IMA AL, pode ser disponibilizado para outros Estados. A base esta disponivel.</t>
  </si>
  <si>
    <t>Foram realizadas ações de fiscalização em 2018 e 2019 no Raso da Catarina (ICMBio -  junho/18; INEMA - abril/19; FPI Bacia do São Francisco - várias operações) e no Boqueirão da Onça (ICMBio, IBAMA e Polícia Militar - outubro/18 e dezembro/18)</t>
  </si>
  <si>
    <t>O articulador informou que não conseguiu dar andamento a esta ação, pela dificuldade de interlocução com as diversas institutições envolvidas (IBAMA, ICMBio, OEMAs, MP, Polícia Florestal, etc).</t>
  </si>
  <si>
    <t>Dada a dificuldade em promover a criação do fórum, o GAT entendeu ser mais viável rever o texto da ação</t>
  </si>
  <si>
    <t>Elaborar um documento apontando as fragilidades da Lei de Crimes Ambientais, no que se refere a aplicações de penas, para submeter à Comissão de Meio da OAB e posteriormente ao Congresso Nacional.</t>
  </si>
  <si>
    <t>Documento elaborado</t>
  </si>
  <si>
    <t xml:space="preserve">O articulador realizou um levantamento das Delegacias de Meio Ambiente nos Estados inseridos no bioma Caatinga e constatou que todos eles já possuem essas Delegacias de Meio Ambiente em funcionamento. Em 2019 o Cemave pretende contatar as delegacias para conhecer sua estrutura e necessidades de fortalecimento.
</t>
  </si>
  <si>
    <t>O GAT entendeu que não há necessidade de encontros anuais, até mesmo pela dificuldade de recursos. Por isso foi revisado o texto da ação.</t>
  </si>
  <si>
    <t>Propor um encontro dos órgãos de fiscalização ambiental, para compartilhamento de experiências e padronização de procedimentos no combate ao tráfico de animais silvestres.</t>
  </si>
  <si>
    <t>3.22</t>
  </si>
  <si>
    <r>
      <rPr>
        <sz val="11"/>
        <color theme="1"/>
        <rFont val="Calibri"/>
      </rPr>
      <t xml:space="preserve">Realizar translocação experimental de </t>
    </r>
    <r>
      <rPr>
        <i/>
        <sz val="11"/>
        <color theme="1"/>
        <rFont val="Calibri"/>
      </rPr>
      <t>Anodorhynchus leari</t>
    </r>
    <r>
      <rPr>
        <sz val="11"/>
        <color theme="1"/>
        <rFont val="Calibri"/>
      </rPr>
      <t xml:space="preserve"> da região do Raso da Catarina para fomentar o revigoramento populacional da espécie no PARNA/APA Boqueirão da Onça</t>
    </r>
  </si>
  <si>
    <t>Revigoramento da população do Boqueirão da Onça</t>
  </si>
  <si>
    <t>R$ 500.000,00 por ano</t>
  </si>
  <si>
    <t>A ação fará uso das poucas aves resgatadas que aparecem no Raso da Catarina e de ninhegos removidos dos ninhos (de acordo com os índices de mortalidade natural de ninhegos em ninhadas de 3 filhotes (Pacífico et al. 2011) e índices apontados pelo modelo Vortex de extinção de acordo com o Plano de Ação da arara-azul-de-lear (Lugarini et al. 2012).</t>
  </si>
  <si>
    <t>3.23</t>
  </si>
  <si>
    <r>
      <rPr>
        <sz val="11"/>
        <color theme="1"/>
        <rFont val="Calibri"/>
      </rPr>
      <t xml:space="preserve">Elucidar a situação taxonomica de: </t>
    </r>
    <r>
      <rPr>
        <i/>
        <sz val="11"/>
        <color theme="1"/>
        <rFont val="Calibri"/>
      </rPr>
      <t>Selenidera gouldii baturitensis, Xiphorhynchus guttatus gracilirostris; Conopophaga melanops nigrifrons, Crypturellus noctivagus zabele, Platyrinchus mystaceus niveigularis,  Tangara cyanocephala cearensis, Thamnophilus caerulescens cearensis, Thamnophilus caerulescens pernambucensis, Xenops minutus alagoanus, Xiphocolaptes falcirostris franciscanus e Colibri dephinae greenwalti</t>
    </r>
  </si>
  <si>
    <t>Artigo(s) cientificos publicados</t>
  </si>
  <si>
    <t>Situação taxonomica resolvida</t>
  </si>
  <si>
    <t>Weber Girão (AQUASIS)</t>
  </si>
  <si>
    <t>Pericles Sena (UFPA); Luis Silveira (MUZUSP); Luciano Naka (UFPE); Mauro Pichorim (UFRN); Flávio Ubaid (UEMA); Helder Farias (UFPB)</t>
  </si>
  <si>
    <t>Áreas de ocorrência destas espécies</t>
  </si>
  <si>
    <t>3.24</t>
  </si>
  <si>
    <t>Realizar expedições de busca por novas populações das espécies alvo do PAN</t>
  </si>
  <si>
    <t>Registros disponibilizados em base de dados</t>
  </si>
  <si>
    <t>Conheciemento de novas populações</t>
  </si>
  <si>
    <t>20.000 (por expedição)</t>
  </si>
  <si>
    <t>Helder, Fabio, Flávio, Mauro, Caio, CEMAVE, Naka, Ciro</t>
  </si>
  <si>
    <t>Áreas de ocorrência das espécies</t>
  </si>
  <si>
    <t xml:space="preserve">Odontophorus capueira plumbeicollis, Pyrrhura griseipectus, Neomorphus geoffroyi geofrroyi, Crypturellus noctivagus zabele </t>
  </si>
  <si>
    <t>4.17</t>
  </si>
  <si>
    <t>Articular a elaboração de um projeto de Lei restringindo a venda de instrumentos de captura de aves silvestres no Brasil</t>
  </si>
  <si>
    <t>PL Elaborado e apresentado</t>
  </si>
  <si>
    <t>PL aprovado e sancionado</t>
  </si>
  <si>
    <t>Fabio (Aquasis)</t>
  </si>
  <si>
    <t>Weber, Flavio, cemave, universidades, SBO, SBZ</t>
  </si>
  <si>
    <t>SITUAÇÃO ATUAL DAS AÇÕES - 2ª MONITORIA (2017)</t>
  </si>
  <si>
    <t>21 a 23/09/2020 (virtual)</t>
  </si>
  <si>
    <t>Redução da perda e alteração dos ambientes naturais</t>
  </si>
  <si>
    <t>Desenvolver novos modelos agropecuários mais eficientes e adequados à realidade da Caatinga</t>
  </si>
  <si>
    <t>Delmiro Dantas 
(Fazenda São Paulo -FASP)</t>
  </si>
  <si>
    <t>Fazenda São Paulo - Prata/PB</t>
  </si>
  <si>
    <t>Foi publicado o artigo: A sustainable agricultural landscape model for tropical drylands (Araujo et al. 2020)</t>
  </si>
  <si>
    <t>Artigo publicado (https://www.sciencedirect.com/science/article/pii/S0264837720306128?via%3Dihub#)</t>
  </si>
  <si>
    <t>Emanuel Barreto (CEMAVE)</t>
  </si>
  <si>
    <t>Subsitituir por Helder Araújo (UFPB)</t>
  </si>
  <si>
    <t>Incluir Delmiro Dantas (FASP); excluir as instituições</t>
  </si>
  <si>
    <t>Incluir Estação Experimental de São João do Cariri (CCA/UFPB), Fazenda Samambaia e alguns pequenos produtores no município de Cabaceiras (PB).</t>
  </si>
  <si>
    <t>Bioma Caatinga</t>
  </si>
  <si>
    <t>Divulgar, nos eventos consolidados sobre a caatinga, a temática do modelo NEXUS (segurança hídrica, alimentar e energética), evidenciando a importância deste para conservação da biodiversidade</t>
  </si>
  <si>
    <t>Elivan Souza 
(ICMBio/CEMAVE)</t>
  </si>
  <si>
    <t>Ação está sendo realizada paulatinamente. Apesar do COVID-19, que nos fez recriar as formas de divulgação, está sendo investindo em comunicações virtuais e eventos remotos. Neste sentido, quatro ações merecem destaque: 1. Comunicação na DRESDEN NEXUS CONFERENCE 2020 – 3 a 5 DE JUNHO DRESDEN GERMANY ONLINE EVENT; 2. Palestra em 01/09/2020 com o tema: Um Modelo de paisagens agrícolas sustentáveis na Caatinga utilizando a abordagem NEXUS. Evento virtual para Servidores do CEMAVE e do ICMBio lotados nas UCs da Caatinga; 3. Divulgação do modelo no site e outras mídias da UFPB. 4. site www.nexuscaatinga.com.br</t>
  </si>
  <si>
    <t>Aula palestra disponibilizada no Canal do CEMAVE no YouTube (https://www.youtube.com/watch?v=bf2sdZHlokc&amp;t=16s); Modelo divulgado no site da UFPB (http://www.cca.ufpb.br/cca/contents/noticias/docentes-do-cca-conduzem-pesquisa-que-fornece-modelo-de-paisagens-agricolas-sustentaveis-na-caatinga); Site: www.nexuscaatinga.com.br</t>
  </si>
  <si>
    <t>Elivan Souza (CEMAVE), Helder Araujo (UFPB)</t>
  </si>
  <si>
    <t>Excluir as instituições</t>
  </si>
  <si>
    <t>Abrangência nacional</t>
  </si>
  <si>
    <t>Listar eventos para divulgação como feiras agropecuárias, encontros técnicos, etc.</t>
  </si>
  <si>
    <t>Existem iniciativas de pesquisa e capacitação em 2020 de novos projetos associados à abordagem Nexus, submetidos em editais do CNPq, do Ministério da Agricultura, Pecuária e Abastecimento, e do Department for Environment Food &amp; Rural Affairs - UK, mas sem resultados de aprovação divulgados até o momento da oficina</t>
  </si>
  <si>
    <t>Dificuldades de articulação devido à pandemia de COVID-19</t>
  </si>
  <si>
    <t>Articular com: BNB, Banco do Brasil, Emater, IPA, INSA, Secretarias Estaduais de Agricultura.</t>
  </si>
  <si>
    <t>Propor ações de capacitação para prevenção de ocorrência de incêndios</t>
  </si>
  <si>
    <t xml:space="preserve"> Kurtis François 
(Coordenador do PREVIFOGO/IBAMA-CE) </t>
  </si>
  <si>
    <t>Gabriel Zacarias (IBAMA/PREVFOGO), INCRA, FUNAI, Polícia Militar, Prefeituras, Governos Estaduais, Corpo de Bombeiros, Defesa Civíl, Christian Berlink (Coord. Emerg. Ambientais/ICMBIO), Paulo Maier (APA/Chapada do Araripe), Weber Girão (Aquasis)</t>
  </si>
  <si>
    <t>Chapada Diamantina (BA); Serra de Baturité, Chapada do Araripe, Serra do Machado e Quixadá (CE); Rio de Contas,  Boqueirão do Onça e Raso da Catarina (BA); Floresta (PE); Serra do Teixeira e Serra de Santa Catarina (PB); Jaíba (MG)</t>
  </si>
  <si>
    <t>Este ano, com a pandemia, houve atrasos e suspensão de cursos no estado do Ceará, por determinação do Ibama. Portanto, todos os cursos planejados foram suspensos e o próprio processo de seleção foi modificado para a contratação de brigadistas. A SEMACE realizou um curso virtual de combate a incêndios florestais no dia 22 de junho de 2020.</t>
  </si>
  <si>
    <t>Suspensão de atividades em função da pandemia de COVID-19</t>
  </si>
  <si>
    <t xml:space="preserve"> Kurtis François (Coordenador do PREVIFOGO/IBAMA-CE) </t>
  </si>
  <si>
    <t>Substituir o nome do Cristian da COIN/ICMBio por João Paulo Morita, atual coordenador. Excluir as instituições</t>
  </si>
  <si>
    <t>Articular com a COIN/ICMBio a elaboração de material de capacitação, vídeos e outros. Identificar colaboradores: INCRA, FUNAI, Polícia Militar, Prefeituras, Governos Estaduais, Corpo de Bombeiros e Defesa Civíl.</t>
  </si>
  <si>
    <t>Realizar capacitação de atores locais como combatentes aos incêndios florestais</t>
  </si>
  <si>
    <t xml:space="preserve">Também suspensa por razão da suspensão de cursos de capacitação a atores locais, que exigiria mobilização e concentração de pessoas, considerando a Pandemia de COVID - 19. Infelizmente não se pensou em realizar reuniões on line, que poderia ajudar no processo. </t>
  </si>
  <si>
    <t>Identificar colaboradores: INCRA, FUNAI, Polícia Militar, Prefeituras, Governos Estaduais, Corpo de Bombeiros, Defesa Civíl</t>
  </si>
  <si>
    <t>Formar instrutores para ministrar cursos de combate e prevenção de incêndio</t>
  </si>
  <si>
    <t>Este ano, com a pandemia houve suspensão de cursos de formação de brigadas no próprio estado do Ceará, por determinação do Ibama. No entanto, precisamos rever esta meta pois acreditamos que a formação de brigadas deve seguir um Plano de contingência em que a brigada seja parte deste plano. Um Plano de contingência a desastres, e como incêndio florestal é categorizado como desastre, devem ser implementadas ações de prevenção, preparação, respostas e recuperação a desastre (incêndios florestais). Os planos de contingência contemplam, também, a lei florestal que estabelece que toda instituição publica ou privada que tem sob sua responsabilidade áreas com vegetação deverão elaborá-lo. Caberia uma ação nas Defesas Civis municipais, capacitando-os para elaborar este plano de contingência.</t>
  </si>
  <si>
    <t>Articular com Defesa Civil a elaboração dos Plano de Contigências Municipais. Identificar colaboradores: INCRA, FUNAI, Polícia Militar, Prefeituras, Governos Estaduais, Corpo de Bombeiros, Defesa Civíl</t>
  </si>
  <si>
    <r>
      <rPr>
        <sz val="12"/>
        <color theme="1"/>
        <rFont val="Calibri"/>
      </rPr>
      <t xml:space="preserve">Articular a coibição da coleta de bromélias e estimular a sua produção em viveiros, pois trata-se de recurso importante para reprodução de </t>
    </r>
    <r>
      <rPr>
        <i/>
        <sz val="12"/>
        <color theme="1"/>
        <rFont val="Calibri"/>
      </rPr>
      <t>Tangara cyanocephala cearensis</t>
    </r>
  </si>
  <si>
    <t>Fabio Nunes 
(AQUASIS)</t>
  </si>
  <si>
    <t xml:space="preserve"> APA da Serra do Baturité/SEMA, Fabio (Aquasis), Gustavo Chaves Silva (UNILAB-CE)</t>
  </si>
  <si>
    <t>APA Estadual da Serra de Baturité (CE)</t>
  </si>
  <si>
    <t>O problema foi repassado às autoridades por meio de reuniões (conselho da APA da serra de Baturité, conselho do Refúgio de Vida Silvestre do periquito-da-cara-suja, e BPMA) mas até o momento não foi feita nenhuma ação efetiva para coibir a retirada. Também foi feito contato com professores da Universidade da Integração Internacional da Lusofonia Afro-Brasileira (UNILAB), do município de Rendenção (Baixo Maciço de Baturité) para tentar fazer a propagação artificial das bromélias ameaçadas de extinção destacadas neste PAN.</t>
  </si>
  <si>
    <t>Órgãos de fiscalização ainda não priorizaram esta ação.</t>
  </si>
  <si>
    <t>Solicitar ao BPMA - CE a indicação de um novo articulador</t>
  </si>
  <si>
    <t>Incluir Fabio Nunes (Aquasis), Luiz Gustavo Chaves Silva (UNILAB), Patricia Jacauna (APA da Serra do Baturité/SEMA), Hipólito Denizard (Aquasis)</t>
  </si>
  <si>
    <t>Ceará</t>
  </si>
  <si>
    <t>Ação excluída na Monitoria I</t>
  </si>
  <si>
    <t>Realizar estudos sobre o efeito do manejo florestal sobre as espécies foco do PAN</t>
  </si>
  <si>
    <t>Luciano Naka 
(UFPE)</t>
  </si>
  <si>
    <t>Chapada do Araripe (CE/PI/PE)</t>
  </si>
  <si>
    <t>O primeiro artigo intitulado "Effect of forest management on the density and abundance of eight dry forest specialist bird species of northeastern Brazil" já foi concluido e submetido a revista Condor em 2019. Já fizemos todas as revisões sugeridas e devemos resubmeter o artigo nos proximos 10 dias. O segundo artigo, intitulado "The effect of forest management on the avifauna of a Brazilian Dry Forest" será submetido para um volume especial da revista Frontiers in Ecology and Evolution no mês de setembro. Acreditamos que até o final do ano, teremos os dois artigos aceitos.</t>
  </si>
  <si>
    <t>Estudo concluído, um artigo submetido e outro em vias de submissão</t>
  </si>
  <si>
    <t>Necessário realizar estudos envolvendo outras espécies que não foram contempladas no artigo, especialmente zabelê e pintassilgo-do-nordeste.</t>
  </si>
  <si>
    <t>Divulgar o PAN Aves da Caatinga para a sociedade civil</t>
  </si>
  <si>
    <t>Antônio Emanuel Barreto 
(ICMBio/CEMAVE)</t>
  </si>
  <si>
    <t xml:space="preserve">Fizemos a divulgação do PAN no I CONADIS (Congresso Nacional da Diversidade do Semiárido), em Natal-RN, no período de 12 a 14/12/18, com palestra e exposição em stand disponibilizado para o CEMAVE. Divulgamos o novo Sumário Executivo do PAN nas mídias sociais (grupos de whatsapp e Instagram do CEMAVE) e durante o Workshop sobre Galliformes e Tinamiformes, ocorrido no Parque das Aves em fevereiro de 2020. Os documentos do PAN estão atualizados e disponíveis no site do ICMBio. </t>
  </si>
  <si>
    <t>Palestra sobre o PAN no I CONADIS; Novo sumário executivo divulgado.</t>
  </si>
  <si>
    <t>Solicitar a DCOM/ICMBio indicação de um colaborador. Incluir Maria Alice dos Santos Alves* (UFRJ/SBO). Solicitar ao MMA a indicação de um colaborador.</t>
  </si>
  <si>
    <t>Aprimorar as estratégias de divulgação do PAN.  Incluir voluntários.</t>
  </si>
  <si>
    <t>Divulgar o PAN Aves da Caatinga para os órgãos ambientais</t>
  </si>
  <si>
    <t>O Sumário Executivo do PAN foi publicado e enviado para as superintendências do IBAMA e para os OEMAs dos estados abrangidos pelo bioma Caatinga. Apresentação do PAN para as Unidades Regionais - UR Portal do Sertão, Sertão São Francisco, Chapada Diamantina e Piemonte da Diamantina, num total de 40 servidores.</t>
  </si>
  <si>
    <t xml:space="preserve">Sumário executivo </t>
  </si>
  <si>
    <t>Emanuel Barreto (CEMAVE) e Sara Alves (INEMA/BA)</t>
  </si>
  <si>
    <t>Incluir Sara Alves (INEMA/BA). Solicitar a DCOM/ICMBio indicação de um colaborador. Incluir Maria Alice dos Santos Alves* (UFRJ/SBO). Solicitar ao MMA a indicação de um colaborador.</t>
  </si>
  <si>
    <t>Divulgar também para as Delegacias de Meio Ambiente nos Estados inseridos no bioma Caatinga</t>
  </si>
  <si>
    <t>Realizar seminário integrado para mapeamento estratégico de uso da madeira em pólos ceramista, gesseiro e carvoeiro</t>
  </si>
  <si>
    <t>Frans Pareyn 
(APNE)</t>
  </si>
  <si>
    <t>Foi realizado um estudo atualizado sobre demanda e oferta de biomassa na região NE (Brasil. Ministério do Meio Ambiente. Biomassa para energia no Nordeste: atualidade e perspectivas. Ministério do Meio Ambiente/Programa das Nações Unidas para o Desenvolvimento. Brasília, DF. 2018. 161 p.). Esse estudo apresenta o contexto do uso da madeira nos pólos consumidores. O estudo foi apresentado em diversos eventos em PE, CE e Brasília bem como em diversos fóruns virtuais. Não há informação específica sobre os pólos carvoeiros.</t>
  </si>
  <si>
    <t xml:space="preserve">Brasil. 2018. Ministério do Meio Ambiente. Biomassa para energia no Nordeste: atualidade e perspectivas. Ministério do Meio Ambiente/Programa das Nações Unidas para o Desenvolvimento. Brasília, DF.  161 p.) https://www.mma.gov.br/phocadownload/gestao_territorial/desertificacao/Livro_APNE_NE_AGO20.pdf    </t>
  </si>
  <si>
    <t>Realizar divulgação do estudo do MMA sobre demanda energética e oferta de biomassa na região Nordeste</t>
  </si>
  <si>
    <t>Divulgação realizada</t>
  </si>
  <si>
    <t>Incluir Alencar Garlet* (SFB/URNE); Francisco Barreto Campelo* (IBAMA/PE); Maurício Francisco Henriques Jr* (MCTIC-INT). Ecluir as instituições.</t>
  </si>
  <si>
    <t>Articular com o  SFB meios para fomentar pesquisa visando a implementação de área de florestamento adequado e sustentável para suprir demandas de produção de produtos florestais</t>
  </si>
  <si>
    <t>Chapada do Araripe (CE/PI/PE); Seridó (RN); Sudoeste da Bahia e MONA São Francisco (BA); Norte de Minas (MG); sul do Piauí (PI).</t>
  </si>
  <si>
    <t>Foi encaminhado o Ofício SEI nº 64/2020-CEMAVE/DIBIO/ICMBio (Processo 02061.000050/2018-35) solicitando o apoio do SFB a esta ação, por meio do Fundo Nacional de Desenvolvimento Florestal (FNDF).</t>
  </si>
  <si>
    <t>Ofício encaminhado</t>
  </si>
  <si>
    <t>Articular com agências de financiamento, meios para pesquisas visando a implementação de áreas de florestamento adequado e sustentável para suprir demandas de produção de produtos florestais.</t>
  </si>
  <si>
    <t>Linhas de crédito disponíveis para pesquisa</t>
  </si>
  <si>
    <t>Pesquisas em andamento</t>
  </si>
  <si>
    <t>Incluir Mauricio Guerra* (SEMAS - PE), Alencar Garlet* (SFB RNE), Frans Pareyn (APNE), José Antonio Aleixo* (UFRPE). Excluir as intituições.</t>
  </si>
  <si>
    <t>Agências de financiamento: BNB, CNPQ/CAPES, SFB Fundações Estaduais de amparo a pesquisas. Identificar um colaborador do INSA.</t>
  </si>
  <si>
    <t>Articular com o SFB meios para fomentar a cadeia produtiva de madeira de origem sustentável para suprir demandas de uso de carvão vegetal e lenha</t>
  </si>
  <si>
    <t>Foi encaminhado o Ofício SEI nº 64/2020-CEMAVE/DIBIO/ICMBio (Processo 02061.000050/2018-35) solicitando o apoio do SFB a esta ação, por meio do Fundo Nacional de Desenvolvimento Florestal (FNDF). SEMAS PE esta com programa para reflorestamento</t>
  </si>
  <si>
    <t>Articular com agências de financiamento, meios para fomentar a cadeia produtiva de madeira de origem sustentável para suprir demandas de uso de carvão vegetal e lenha</t>
  </si>
  <si>
    <t>Linhas de crédito disponíveis para financiar a produção de madeira sustentável.</t>
  </si>
  <si>
    <t>Cadeia produtiva implementada de forma sustentável</t>
  </si>
  <si>
    <t>Incluir Mauricio Guerra* (SEMAS - PE), Alencar Garlet* (SFB RNE), Frans Pareyn (APNE), José Antonio Aleixo* (UFRPE), INSA*</t>
  </si>
  <si>
    <t>Agências de financiamento: BNB, Banco do Brasil, SFB. Identificar um colaborador do INSA.</t>
  </si>
  <si>
    <t>Manutenção e recuperação dos habitats das espécies alvo</t>
  </si>
  <si>
    <t>Joaquim Araújo 
(SOS Sertão)</t>
  </si>
  <si>
    <t>OEMAS, Helder Araujo (UFPB), Luciano Naka (UFPE), Maurício Santos (CEMAVE)</t>
  </si>
  <si>
    <t>Conseguimos incluir a proposta de 7 corredores ecológicos próximos ao Parque Nacional da Furna Feia-RN; também identificamos 4 áreas no Piaui para criação de RPPN, estas devem servir de base para Corredor Ecológico ligando os PN Confusões e Capivara e o PE Rangel. Associação Caatinga, SEMA/CE e SEMAR/PI estão trabalhando na formação de corredor ao longo do rio Poti entre Ceará e Piauí cortando a serra de Ibiapaba.</t>
  </si>
  <si>
    <t>Sugestão de criação de 7 corredores ecológicos no RN no entorno do PARNA Furna Feia e identificação de 4 áreas no PI ligando os PARNAS de Capivara e Confusões e PE do Rangel, mapas foram enviados ao CEMAVE</t>
  </si>
  <si>
    <t>As articulações com os estados foi prejudicada por conta da Pandemia</t>
  </si>
  <si>
    <t>Joaquim Neto (SOS Sertão)</t>
  </si>
  <si>
    <t>Rever prazo da ação</t>
  </si>
  <si>
    <t>Incluir Flavio Ubaid - UEMA/Caxias. Excluir OEMAS</t>
  </si>
  <si>
    <t>Verificar viabilidade de conexão entre o PARNA Furna Feia e a RPPN Fazenda Belém, no Ceará (distantes entre si, 30km) e entre o Raso da Catarina e o Boqueirão da Onça, na Bahia. Verificar também a viabilidade de conexão entre Catimbau e ESEC Serra Negra, em Pernambuco. Samuel apresentou proposta ao ICMBio (encaminhamento do PAN Tatu-bola) de criação de uma APA que envolve o corredor do rio Poti. Dentro dela tem diversas Ucs estaduais e federais. Identificar colaboradores nas OEMAS.</t>
  </si>
  <si>
    <t>Prospectar proprietários de terras para propor a criação de RPPNs em áreas de ocorrência das espécies do PAN</t>
  </si>
  <si>
    <t>Samuel Portela 
(Associação Caatinga)</t>
  </si>
  <si>
    <t>Maciço de Baturité, Ibaretama, Quixadá, Cariri Cearense e Serra da Ibiapaba (CE)</t>
  </si>
  <si>
    <t>Durante o período de 2019-2020 a Associação Caatinga, com apoio da Fundação Grupo Boticário, conseguiu sensibilizar proprietários de terras nas regiões de Quixadá e São Benedito (Serra da Ibiapaba) para criação de RPPNs, no intuito de ampliar as áreas legalmente protegidas que abrigassem as espécies do PAN. A negociação no processo de criação da RPPN na cidade de São Benedito, com aproximadamente 56 ha, está avançando bem, tendo previsão de conclusão até janeiro de 2021. Articulação para criação da Rede de Conservação em Terras Privadas.</t>
  </si>
  <si>
    <t>A negociação com o proprietário de Quixadá encontra-se pausada por conta da pandemia COVID-19</t>
  </si>
  <si>
    <t>Identificar colaborador do Instituto SOS Caatinga/AL</t>
  </si>
  <si>
    <t>Fomentar a criação de RPPNs em áreas de ocorrência das espécies do PAN</t>
  </si>
  <si>
    <t>Weber Girão (Aquasis), Fábio Nunes (Aquasis), Jorge Velloso (Instituto Água Boa/BA), Cosme Castro (CPRH), Epitácio Corrêa (IMA)</t>
  </si>
  <si>
    <t>Durante o período foi criada a RPPN Oásis Araripe 2 (Portaria 555 - DOU 193 - 04/10/2019 - seção/pg. 01) com 52,7ha, no município do Crato. A associação Caatinga continua em negociação com outras duas para criação, a de Quixadá e São Benedito (Serra da Ibiapaba). A  negociação no processo de criação da RPPN na cidade de São Benedito, com aproximadamente 56 ha, está avançando bem, tendo previsão de conclusão até janeiro de 2021. RPPN Riacho da Serra no município de Miguel Calmon, 34,04ha (Portaria nº 20232 de 13 de março de 2020). RPPN São Pedro (estadual) de 8,85ha criada em 2019 pela SEMA/CE no município de Antonina do Norte e Saboeiro/CE (portaria 73/2019 de 19 de junho de 2019). RPPN Mata da Bela em Baia Formosa/RN com 89,14ha (Portaria 479 DOU 183 - 20/09/2019).</t>
  </si>
  <si>
    <t>Criação de três RPPN em nível federal (Oasis Araripe 2, Riacho da Serra e Mata Bela) e uma em nível estadual (RPPN São Pedro, no Ceará). Duas RPPN em fase de negociação com proprietários.</t>
  </si>
  <si>
    <t>Elaborar planos de manejo das RPPNs existentes no Maciço de Baturité/CE, Serra de Ibiapaba/CE e Cariri Cearense</t>
  </si>
  <si>
    <t>Weber Girão (Aquasis), Fábio Nunes (Aquasis)</t>
  </si>
  <si>
    <t>Maciço de Baturité, Serra de Ibiapaba e Cariri Cearense (CE)</t>
  </si>
  <si>
    <t>Neste período a Associação Caatinga conseguiu financiamento para 4 planos de manejo, sendo 2 já finalizados e aprovados em Crateús/CE (Projeto No Clima da Caatinga, patrocínio da Petrobras): Olho d'água do Tronco e Chico Bimbino, sendo esta última localizada na parte baixa da serra; e dois ainda em fase de conclusão, um em Icapuí/CE (RPPN Fazenda Belém) e um em Guaramiranga/CE (RPPN Belo Monte).</t>
  </si>
  <si>
    <t>Planos de manejo publicados</t>
  </si>
  <si>
    <t>Articular junto às OEMAs a priorização da análise do CAR para proposição de estabelecimento de Reservas Legais contínuas em corredores e áreas estratégicas para as espécies do PAN</t>
  </si>
  <si>
    <t>Joice Brito 
(CPRH)</t>
  </si>
  <si>
    <t>OEMAs, Emanuel (CEMAVE), Sara Alves (INEMA/BA), Marco Diniz (IMA/AL), Roberto (SEMACE); Moura Fé (SEMAR/PI)</t>
  </si>
  <si>
    <t xml:space="preserve">O CEMAVE encaminhou ofício aos OEMAs, solicitando apoio a esta ação. Também é possível que a articulação que o CEMAVE está fazendo junto à ABEMA, possa beneficiar esta e outras ações do PAN, especialmente aquelas que envolvem a participação dos OEMAs. Jóice irá pedir os shapefiles das aves da caatinga para dar andamento a ação. Porém, até o momento não foi possível dar início a implementação. </t>
  </si>
  <si>
    <t>A articuladora informou que não conseguiu articular esta ação, pois teve que priorizar outras demandas na CPRH</t>
  </si>
  <si>
    <t>fev/2023</t>
  </si>
  <si>
    <t xml:space="preserve">Excluir OEMAs. Incluir Orieldo Moura (CPRH), Marina Antongiovanni da Fonseca (SEMARH/RN)*. Buscar um representante da ABEMA (Yuri irá verificar). </t>
  </si>
  <si>
    <t>Sensibilizar proprietários de terras para alocação de suas Reservas Legais nas áreas identificadas no mapa da ação 2.1 para a formação de corredores</t>
  </si>
  <si>
    <t>Ação dependente da ação 2.1. Não foi possível implementar a ação devido à dificuldade em estabelecer contatos, bem como na sensibilização e na efetivação das RLs.</t>
  </si>
  <si>
    <t>Dificuldade de articulação com os proprietários, além da dificuldade na homologação das Reservas Legais junto ao órgão ambiental.</t>
  </si>
  <si>
    <t>Disponibilizar os mapas para a formação de corredores com as áreas identificadas na ação 2.1 para subsidiar técnicos e consultores (proprietários) de elaboração do CAR, a priorizá-las na alocação das Reservas Legais.</t>
  </si>
  <si>
    <t xml:space="preserve">Mapas para a formação de corredores </t>
  </si>
  <si>
    <t>Fev/2023</t>
  </si>
  <si>
    <t>Incluir Frans Pareyn (APNE)</t>
  </si>
  <si>
    <t>Articular com os demais PANs que tenham ações semelhantes de criação de corredores, para elaboração de mapas conjuntos para posterior disponibilização massiva via plataformas como Google e/ou MapBiomas.</t>
  </si>
  <si>
    <t>Articular nos processos de licenciamento ambiental de empreendimentos em áreas de ocorrência das espécies do PAN o estabelecimento de medidas mitigadoras e a destinação da compensação ambiental para as Ucs</t>
  </si>
  <si>
    <t>Sara Alves 
(INEMA/BA)</t>
  </si>
  <si>
    <t>Os colaboradores não responderam ao email sobre execução da ação em seus estados. 
Na Bahia depois da condicionante que apoia o projeto da leari no Boqueirão da Onça nós tivemos um Termo de Referência para estudos de um Parque Eólico na área do Boqueirão da Onça, que foi submetido a CGFAU - Coordenação de Gestão de Fauna, que incluiu a necessidade de consulta ao PAN Aves da Caatinga para realização dos estudos submetidos ao licenciamento. 
Também foi excluída a área no Boqueirão pois estava próxima a Área de Soltura de Animais Silvestre - ASAS Fazenda Cercadinho.</t>
  </si>
  <si>
    <t>Termos de referência contemplando a arara-azul-de-lear</t>
  </si>
  <si>
    <t>Dificuldade na articulação devido a baixa adesão dos colaboradores de outros estados. O andamento da ação está restrito aos dados relacionados ao estado da Bahia. Essa articulação é mais longa do que o prazo de vigência do PAN. Sara deu início a articulação em 2018 com as coordenações envolvidas e atores de fiscalização o que já resultou no andamento dessa ação.</t>
  </si>
  <si>
    <t>Sara Alves (INEMA)</t>
  </si>
  <si>
    <t>Órgãos licenciadores que incorporaram medidas mitigadoras envolvendo as espécies do PAN</t>
  </si>
  <si>
    <t xml:space="preserve">Incluir ponto focal da ABEMA, Jóice Brito (CPRH), Patrícia Ximenis (CPRH)*; Marco Diniz (IMA); verificar permanência de Roberto Cavalcanti (SEMACE) - Fabio e Samuel poderão indicar outro colaborador do CE </t>
  </si>
  <si>
    <t xml:space="preserve">Verificar os municípios que estão licenciando empreendimentos de forma a incluí-los na articulação. Talvez articular via associação estadual dos municípios e/ou ANNAMA </t>
  </si>
  <si>
    <t>Articular o direcionamento de recursos de compensação para ações que apoiem a implementação de UCs na Caatinga, por meio do lançamento de editais e/ou licitações</t>
  </si>
  <si>
    <t>Não houve editais para implementação de UC's na Caatinga. Porém houve  edital do Governo do Ceará para criação de UCs municipais, sendo criado o Refúgio de Vida Silvestre Soldadinho do Araripe no município de Crato-CE, com área de 3899,33 ha (Decreto Municipal nº 2207001/2019).</t>
  </si>
  <si>
    <t>Refúgio de Vida Silvestre Soldadinho do Araripe criado (Decreto Municipal nº 2207001/2019).</t>
  </si>
  <si>
    <r>
      <rPr>
        <sz val="12"/>
        <color theme="1"/>
        <rFont val="Calibri"/>
      </rPr>
      <t>Articular o direcionamento de recursos de compensação para ações que apoiem a implementação de UCs na Caatinga</t>
    </r>
    <r>
      <rPr>
        <strike/>
        <sz val="12"/>
        <color theme="1"/>
        <rFont val="Calibri"/>
      </rPr>
      <t>.</t>
    </r>
  </si>
  <si>
    <t>Tratativas iniciadas</t>
  </si>
  <si>
    <t>Recursos destinados</t>
  </si>
  <si>
    <t>Incluir Emanuel Barreto (CEMAVE); Carlos Augusto Pinheiro (NGI ICMBio Araripe). Excluir instituições.</t>
  </si>
  <si>
    <t>Identificar colaboradores: OEMAs, IBAMA, ICMBio, Secretarias Muncipais de Meio Ambiente, Agências de Fomento</t>
  </si>
  <si>
    <t>Articular junto à ANA e Secretarias Estaduais de Recursos Hídricos e outras organizações relacionadas dos Estados a abertura de editais de financiamento para recuperação de nascentes na Caatinga</t>
  </si>
  <si>
    <t>Nathalia Alves 
(CEMAVE)</t>
  </si>
  <si>
    <t>A articuladora informou que fez contato com a ANA em 2018 e na ocasião teve a informação de que não havia previsão de abertura de editais naquele momento. Como a mesma não está mais vinculada ao CEMAVE e não está mais atuando na Caatinga, sugere a mudança do articulador. A SAAEC (Sociedade Anônima de Água e Esgoto do Crato) teve um projeto do Programa Produtor de Águas para recuperação de nascentes na Chapada do Araripe aprovado pela ANA, no valor de R$850.000,00.</t>
  </si>
  <si>
    <t>Projeto da SAAEC em execução com recursos municipais (R$100.000,00)</t>
  </si>
  <si>
    <t xml:space="preserve">Projeto aprovado da ANA mas não classificado para liberação de recurso. </t>
  </si>
  <si>
    <t>Nathália Sousa (CEMAVE)</t>
  </si>
  <si>
    <t>Pela importância da ação, sugere-se prolongar o prazo de vigência.</t>
  </si>
  <si>
    <t>Articular fontes de financiamento para recuperação de nascentes</t>
  </si>
  <si>
    <t>Substituir por Elivan Arantes (CEMAVE)</t>
  </si>
  <si>
    <t>Carlos Augusto Pinheiro (NGI ICMBio Araripe), Sara Alves (INEMA/BA), Jóice Brito (CPRH), Alberonaldo Lima Alves* (SEMARH/AL)</t>
  </si>
  <si>
    <t xml:space="preserve">Fontes potenciais: ANA, Secretarias Estaduais de Recursos Hídricos, Fundo Estadual de Recursos Hídricos, Fundo de Direitos Difusos-MJ, Conversões de Multa. </t>
  </si>
  <si>
    <r>
      <rPr>
        <sz val="12"/>
        <color theme="1"/>
        <rFont val="Calibri"/>
      </rPr>
      <t>Articular com o Sindcarnaúba a integração das ações de eliminação da viuvinha-alegre (</t>
    </r>
    <r>
      <rPr>
        <i/>
        <sz val="12"/>
        <color theme="1"/>
        <rFont val="Calibri"/>
      </rPr>
      <t>Cryptostegia madagascariensis</t>
    </r>
    <r>
      <rPr>
        <sz val="12"/>
        <color theme="1"/>
        <rFont val="Calibri"/>
      </rPr>
      <t>) com a conservação do arapaçu-do-nordeste (</t>
    </r>
    <r>
      <rPr>
        <i/>
        <sz val="12"/>
        <color theme="1"/>
        <rFont val="Calibri"/>
      </rPr>
      <t>Xiphocolaptes falcirostris</t>
    </r>
    <r>
      <rPr>
        <sz val="12"/>
        <color theme="1"/>
        <rFont val="Calibri"/>
      </rPr>
      <t>)</t>
    </r>
  </si>
  <si>
    <r>
      <rPr>
        <sz val="12"/>
        <color theme="1"/>
        <rFont val="Calibri"/>
      </rPr>
      <t xml:space="preserve">Áreas de carnaubais afetadas por </t>
    </r>
    <r>
      <rPr>
        <i/>
        <sz val="12"/>
        <color theme="1"/>
        <rFont val="Calibri"/>
      </rPr>
      <t>Cryptostegia madagascariensis</t>
    </r>
  </si>
  <si>
    <r>
      <rPr>
        <sz val="12"/>
        <color theme="1"/>
        <rFont val="Calibri"/>
      </rPr>
      <t>Muitas ações estão sendo feitas para a conservação e uso sustentável dos carnaubais por meio do projeto Carnaúba Sustentável, que visa melhorar a cadeia produtiva e a implementação de tecnologias sociais nas áreas de ocorrência e estreitar as relações na cadeia produtiva da extração da Carnaúba. A iniciativa é fruto de uma parceria da Associação Caatinga e Sindcarnaúba e o projeto Controle biológico da Unha-do-diabo (</t>
    </r>
    <r>
      <rPr>
        <i/>
        <sz val="12"/>
        <color theme="1"/>
        <rFont val="Calibri"/>
      </rPr>
      <t>Cryptostegia madagascariensis</t>
    </r>
    <r>
      <rPr>
        <sz val="12"/>
        <color theme="1"/>
        <rFont val="Calibri"/>
      </rPr>
      <t xml:space="preserve">), patrocinado pela ADECE e Sindcarnaúba,  tem por objetivo identificar um agente biológico que garanta a existência de uma estratégia de controle biológico clássico (CBC) para combater a invasão biológica da </t>
    </r>
    <r>
      <rPr>
        <i/>
        <sz val="12"/>
        <color theme="1"/>
        <rFont val="Calibri"/>
      </rPr>
      <t>C. madagascariensis</t>
    </r>
    <r>
      <rPr>
        <sz val="12"/>
        <color theme="1"/>
        <rFont val="Calibri"/>
      </rPr>
      <t xml:space="preserve"> nos carnaubais do Nordeste brasileiro, garantindo o fornecimento da cera de Carnaúba para o setor industrial. É interessante conseguirmos mais apoio para estes projetos que promovem a conservação e uso sustentável dos carnaubais, especialmente na área de ocorrência do arapaçu-do-nordeste.</t>
    </r>
  </si>
  <si>
    <t>https://www.acaatinga.org.br/pesquisadores-planejam-usar-fungo-para-controlar-praga-invasora-que-destroi-carnaubais/
https://www.youtube.com/watch?v=GtJF4ATZY-M&amp;feature=youtu.be</t>
  </si>
  <si>
    <t>Apesar da existência dos dois projetos focado nos carnaubais, eles não estão considerando a conservação do arapaçu-do-nordeste por ainda não ter sido realizada ação de articulação.</t>
  </si>
  <si>
    <r>
      <rPr>
        <sz val="12"/>
        <color theme="1"/>
        <rFont val="Calibri"/>
      </rPr>
      <t>Articular com o Sindcarnaúba para que considerem a conservação do arapaçu-do-nordeste (</t>
    </r>
    <r>
      <rPr>
        <i/>
        <sz val="12"/>
        <color theme="1"/>
        <rFont val="Calibri"/>
      </rPr>
      <t>Xiphocolaptes falcirostris</t>
    </r>
    <r>
      <rPr>
        <sz val="12"/>
        <color theme="1"/>
        <rFont val="Calibri"/>
      </rPr>
      <t>) nas ações de eliminação da unha-do-diabo (</t>
    </r>
    <r>
      <rPr>
        <i/>
        <sz val="12"/>
        <color theme="1"/>
        <rFont val="Calibri"/>
      </rPr>
      <t>Cryptostegia madagascariensis</t>
    </r>
    <r>
      <rPr>
        <sz val="12"/>
        <color theme="1"/>
        <rFont val="Calibri"/>
      </rPr>
      <t>), suspendendo o uso do fogo.</t>
    </r>
  </si>
  <si>
    <t>Weber Girão (Aquasis), Fabio Nunes (Aquasis), Hipólito Denizard (Aquasis)</t>
  </si>
  <si>
    <t xml:space="preserve">Há um projeto em elaboração de desenvolvimento de controle biológico para a unha-do-diabo. Proposta de ação de ciência cidadã (voluntários do censo do periquito-cara-suja) para melhorar a compreensão sobre a extensão da unha-do-diabo </t>
  </si>
  <si>
    <t>Solicitar celeridade na criação de UCS que já estão em processo nas áreas de ocorrência da espécies do PAN</t>
  </si>
  <si>
    <t>Roberto Cavalcante 
(SEMACE)</t>
  </si>
  <si>
    <t>Joaquim (SOS Sertão); Samuel Portela (Assoc. Caatinga); Marco Diniz (IMA);  Emanuel (CEMAVE)</t>
  </si>
  <si>
    <t>PE da Furna dos Ossos, APA Estadual Serras da Caatingae REBIO Estadual Picos da Caatinga (CE); Serra da Caiçara e Serra da Taborda(AL);  PE do Rangel/Serra Vermelha (PI); PE Serras das Águas Sertanejas e PN  Serra de Teixeira (PB);  Boqueirão da Onça e UCs Ararinha Azul (BA).</t>
  </si>
  <si>
    <t>Recurso captado pelo GEF Terreste para a criação das UCs mas ainda aguardando a liberação do recurso. Reuniões e cobranças frequentes tem sido realizadas por diferentes instituições (SOS Sertão, Associação Caatinga)</t>
  </si>
  <si>
    <t>Não liberação do recurso GEF Terrestre captado</t>
  </si>
  <si>
    <t>Paulo Maier (NGI Araripe)</t>
  </si>
  <si>
    <t>Substituir por Joaquim Neto* (SOS Sertão)</t>
  </si>
  <si>
    <t>Excluir PE do Rangel, APA Serra da Caiçara/AL, Boqueirão da Onça/BA e UC Ararinha Azul/BA pois já estão criadas</t>
  </si>
  <si>
    <t>Propor a criação de um Refúgio de Vida Silvestre na Serra de Baturité</t>
  </si>
  <si>
    <t>Fábio Nunes 
(Aquasis)</t>
  </si>
  <si>
    <t>Serra de Baturité (CE)</t>
  </si>
  <si>
    <t>REVIS Periquito Cara-Suja criado pelo Decreto Estadual Nº 32.791, 17 de agosto de 2018 com 39,12ha</t>
  </si>
  <si>
    <t>Avaliar a eficiência de cavidades artificiais usadas por morcegos na recuperação do ambiente do vira-folha por meio da dispersão de sementes</t>
  </si>
  <si>
    <t>Weber Girão 
(Aquasis)</t>
  </si>
  <si>
    <t>Chapada do Araripe (CE,PI,PE)</t>
  </si>
  <si>
    <t>Ação excluída durante a monitoria</t>
  </si>
  <si>
    <t>A pesquisadora incentivada para desenvolver pesquisas com morcegos e cavernas passou em um mestrado e optou por realizar outro tipo de estudo. Sugere-se retirar essa ação do PAN, considerando que existem recomendações contra a manipulação destes animais devido aos riscos associados à COVID-19.</t>
  </si>
  <si>
    <t>Weber Girão (Aquasis)</t>
  </si>
  <si>
    <t>Articular junto ao MMA e outros órgãos o direcionamento de recursos de combate a mudanças climáticas (Fundo Clima e outros) para recuperação das áreas prioritárias em processo de desertificação</t>
  </si>
  <si>
    <t>Deocleciano Guedes (Inst. Desert); Daniel Duarte (INSA); Maurício Santos (CEMAVE), Valdemar Rodrigues (MMA)</t>
  </si>
  <si>
    <t>A ação não teve andamento em função do corte no orçamento do Fundo Clima. Da última monitoria para cá não identificamos nenhum edital específico para recuperação de áreas em processo de desertificação. O BNB tinha uma linha de crédito para combate à desertificção, mas o último edital foi lançado em 2014. Em setembro/2019, o INSA lançou o Portal da Desertificação, plataforma que auxiliará no diagnóstico da desertificação e na definição de políticas públicas para o enfrentamento do processo. Foi feito um contato com a Fundação Grupo Boticário para verificar a possibilidade de lançamento de edital específico para pesquisa e combate à desertificação e estamos aguardando resposta. Houve uma chamada CNPq/MCTI No 23/2020 - Pesquisa e Desenvolvimento em Sustentabilidade Urbana e Regional com linha específica para iniciativas relacionadas a combate de mudanças climáticas.  Equipe de Helder enviou proposta para edital do exterior (Darwin Initiative - UK) para diagnóstico da Caatinga direcionado a efeitos climáticos e está aguardando resultado.</t>
  </si>
  <si>
    <t>Ausência de editais abertos para financiamento de combate a mudanças climáticas no período desta monitoria.</t>
  </si>
  <si>
    <t>Emauel Barreto (CEMAVE)</t>
  </si>
  <si>
    <t>Articular o direcionamento de recursos  para recuperação das áreas em processo e susceptíveis de desertificação.</t>
  </si>
  <si>
    <t>Áreas indicadas no Atlas de Áreas Susceptíveis à Desertificação do Brasil  (MMA 2007).</t>
  </si>
  <si>
    <t>Proteger os dormitórios coletivos da arara-azul-de-lear com bloqueio do trânsito de veículos abaixo dos paredões na Baixa do Chico (Glória/BA)</t>
  </si>
  <si>
    <t>Thiago Filadelfo 
(Qualis Consultoria Ambiental)</t>
  </si>
  <si>
    <t>As tratativas com a FUNAI e o cacique da Baixa do Chico não evoluíram em 2019, mas recentemente houve troca de cacique e parece que há uma melhor receptividade a esta ação agora. Milton, atual cacique, não fez a exigência da geração de empregos para porteiros - que inviabilizava a execução da ação. Desistimos de protocolar o pedido de doação de madeira no IBAMA de Juazeiro para fazer as porteiras, uma vez que já temos a doação das mesmas confirmada pela Qualis Consultoria Ambiental.</t>
  </si>
  <si>
    <t>A pandemia impossibilitou a implantação da porteiras</t>
  </si>
  <si>
    <t>Incluir Milton (novo Cacique da TI Brejo do Burgo - Etnia Pankararé)</t>
  </si>
  <si>
    <t>Propor medida que impeça o extrativismo de mel nos paredões nas Barreiras (Canudos/BA) e ofertar capacitação para produção de mel de abelhas nativas na região das Barreiras (Canudos/BA)</t>
  </si>
  <si>
    <t>Canudos (BA)</t>
  </si>
  <si>
    <t>No primeiro semestre de 2020 foi criado um Programa de Conservação da arara-azul-de-lear no Raso da Catarina, financiado pelo Complexo Eólico da empresa VOLTALIA, a se instalar em Canudos, e que tem entre suas demandas a realização de atividades que atendam em parte esta ação. Entretanto, todas as atividades de campo encontram-se suspensas devida a pandemia de COVID-19. O programa será executado pela Qualis Consultoria Ambiental.</t>
  </si>
  <si>
    <t>Atividade suspensa em função da pandemia de COVID-19</t>
  </si>
  <si>
    <t>Propor medida que impeça o extrativismo de mel nos paredões nas Barreiras (Canudos/BA) e ofertar capacitação para produção de mel de abelhas nativas na região</t>
  </si>
  <si>
    <t>Incluir Sara Alves (INEMA/BA)</t>
  </si>
  <si>
    <t>Fazenda Barreiras</t>
  </si>
  <si>
    <t>Identificar um colaborador do Município de Canudos</t>
  </si>
  <si>
    <t>Articular a implementação da ESEC Estadual Serra Branca/PI</t>
  </si>
  <si>
    <t>Marcos Pérsio 
(UFPA)</t>
  </si>
  <si>
    <t>São Raimundo Nonato, Brejo do Piauí, São Braz e Jurema (PI).</t>
  </si>
  <si>
    <t>Corredor Ecológico Serra da Capivara-Serra das Confusões (PI)</t>
  </si>
  <si>
    <t xml:space="preserve">Segundo o articulador, os atores locais que inicialmente iriam levar adiante essa ação não moram mais no local ou deixaram seus cargos. </t>
  </si>
  <si>
    <t>Não houve recursos para implementação e a SEMAR/PI planeja realizar concurso para estabelecer um Escritório em São Raimundo Nonato</t>
  </si>
  <si>
    <t>A APNE elaborou o plano de manejo da UC, etapa importante para sua implementação.</t>
  </si>
  <si>
    <t>Incluir Frans Pareyn (APNE); Moura Fé (SEMAR/PI)</t>
  </si>
  <si>
    <t>Propor acordo de gestão entre o(s) município(s) (São Raimundo Nonato, São Braz do Piauí, Brejo do Piauí e Jurema) e governo estadual</t>
  </si>
  <si>
    <t>Articular a implementação do corredor ecológico Capivara-Confusões/PI</t>
  </si>
  <si>
    <t>Segundo o articulador, os atores locais que inicialmente iriam levar adiante esta ação não moram mais no local ou deixaram seus cargos. A SOS Sertão fez articulação para criação de 4 RPPN que poderão ser a base do futuro corredor, conforme informado na ação 2.1.</t>
  </si>
  <si>
    <t>Os atores locais não residem mais na região</t>
  </si>
  <si>
    <t>Incluir a SOS Sertão como colaboradora da ação</t>
  </si>
  <si>
    <t>Incluir Frans Pareyn (APNE); Moura Fé (SEMAR/PI); Joaquim (SOS Sertão), Marriah Rodrigues (PARNA Serra da Capivara)*</t>
  </si>
  <si>
    <t xml:space="preserve">Dialogar com o PARNA Serra das Confusões e Serra da Capivara </t>
  </si>
  <si>
    <t>Utilizar os sítios da Aliança Brasileira para Extinção Zero (BAZE) como subsídio para ações de conservação das aves ameaçadas da Caatinga</t>
  </si>
  <si>
    <t>Gláucia Drummond 
(Biodiversitas)</t>
  </si>
  <si>
    <t>Raso da Catarina-Canudos, PARNA Chapada Diamantina e Curaçá (BA); Chapada do Araripe e  Serra do Baturité (CE).</t>
  </si>
  <si>
    <t>Ação concluída na monitoria anterior</t>
  </si>
  <si>
    <t>Manutenção e incremento das populações das espécies alvo do Plano</t>
  </si>
  <si>
    <t>Articular a abertura de editais que contemplem pesquisa sobre biologia reprodutiva, densidade populacional e uso de hábitat das espécies alvo do PAN</t>
  </si>
  <si>
    <t>Emanuel Barreto 
(CEMAVE)</t>
  </si>
  <si>
    <t>O articulador tem se limitado a divulgar os editais de que tem conhecimento.</t>
  </si>
  <si>
    <t>O articulador ainda não conseguiu priorizar esta ação. Em 2021 pretende conversar com a ATPAN, COPAN e CGESP, para buscar a melhor estratégia de viabilizar a ação.</t>
  </si>
  <si>
    <t>Incluir Mariana Cariello (COGEC/CNPq); Ivan Salzo* (CGESP/ICMBio). Excluir instituições.</t>
  </si>
  <si>
    <t>Modelar o efeito das mudanças climáticas na distribuição das espécies alvo do PAN</t>
  </si>
  <si>
    <t>Marcos Pérsio (UFPA), Helder Araújo (UFPB)</t>
  </si>
  <si>
    <t>Este trabalho faz parte da dissertação do aluno de mestrado Victor Leandro Silva (PPGBA-UFPE). Todas as análises ja foram finalizadas e o aluno deve defender no mes de setembro. Após a defesa, deveremos trabalhar no artigo.</t>
  </si>
  <si>
    <t xml:space="preserve">Dissertação de Mestrado </t>
  </si>
  <si>
    <t>Estabelecer protocolos de monitoramento de longo prazo de tamanho populacional e distribuição de espécies alvo do PAN, incluindo variáveis ambientais e climáticas</t>
  </si>
  <si>
    <t>Mauro Pichorim 
(UFRN)</t>
  </si>
  <si>
    <t>Ação não teve andamento</t>
  </si>
  <si>
    <t>Dificuldade de identificar uma pessoa (aluno) que realize as pesquisas.</t>
  </si>
  <si>
    <t>Iniciar o monitoramento populacional seguindo os protocolos criados (ação 3.3) para as espécies suscetíveis as mudanças climáticas</t>
  </si>
  <si>
    <t xml:space="preserve">Marcos Persio
 (UFPA) </t>
  </si>
  <si>
    <t>Submeti projetos para financiamento para essas coletas de dados em campo, mas o projeto não foi aprovado. Até o momento não consegui fundos para gerar essas informações sobe as espécies. Estamos finalizando uma análise climática com essas espécies a partir de dados secundários. Temos a expectativa de tudo estar disponível até o final desse ano.</t>
  </si>
  <si>
    <t>Dificuldade de financiamento</t>
  </si>
  <si>
    <t>Incluir Mauro Pichorim (UFRN)</t>
  </si>
  <si>
    <r>
      <rPr>
        <sz val="12"/>
        <color theme="1"/>
        <rFont val="Calibri"/>
      </rPr>
      <t xml:space="preserve">Realizar soltura e monitoramento continuado de </t>
    </r>
    <r>
      <rPr>
        <i/>
        <sz val="12"/>
        <color theme="1"/>
        <rFont val="Calibri"/>
      </rPr>
      <t>Anodorhynchus leari</t>
    </r>
    <r>
      <rPr>
        <sz val="12"/>
        <color theme="1"/>
        <rFont val="Calibri"/>
      </rPr>
      <t xml:space="preserve"> no Boqueirão da Onça para fins de revigoramento populacional</t>
    </r>
  </si>
  <si>
    <t>Boqueirão da Onça (BA)</t>
  </si>
  <si>
    <t xml:space="preserve">O primeiro grupo de 6 araras foi solto em janeiro/2019, com registros de ao menos 4 delas ainda vivas na área após 1 ano e meio da soltura. O segundo grupo de 6 araras chegará na ASAS em setembro/2020, com soltura prevista para janeiro/2021. </t>
  </si>
  <si>
    <t>Relatórios de acompanhamento da ASAs</t>
  </si>
  <si>
    <t>A baixa produtividade em cativeiro, aliada aos poucos indivíduos que são resgatados/apreendidos com vida, tem sido o fator limitante para a realização das solturas.</t>
  </si>
  <si>
    <r>
      <rPr>
        <sz val="12"/>
        <color theme="1"/>
        <rFont val="Calibri"/>
      </rPr>
      <t xml:space="preserve">Realizar revigoramento populacional e monitoramento continuado de </t>
    </r>
    <r>
      <rPr>
        <i/>
        <sz val="12"/>
        <color theme="1"/>
        <rFont val="Calibri"/>
      </rPr>
      <t>Anodorhynchus leari</t>
    </r>
    <r>
      <rPr>
        <sz val="12"/>
        <color theme="1"/>
        <rFont val="Calibri"/>
      </rPr>
      <t xml:space="preserve"> no Boqueirão da Onça</t>
    </r>
  </si>
  <si>
    <t>Área de distribuição da espécie</t>
  </si>
  <si>
    <t>Elaborar diretrizes de destinação para as espécies alvo do PAN, norteando as ações de orgãos fiscalizadores (IBAMA, ICMBio, OEMAs e Polícias) recomendando a não soltura das demais espécies nas áreas prioritárias</t>
  </si>
  <si>
    <t>Marcio Efe 
(UFAL)</t>
  </si>
  <si>
    <t>Yuri Valença (CPRH); Emanuel Barreto (CEMAVE); Roberto Cavalcante (SEMACE); Alberto (IBAMA); Dandara (IFPB); Fabio Nunes (Aquasis); Albert (SAVE); Marco Antonio Freitas (ICMBio); Marcos Pérsio (UFPA); Helder Araújo (UFPB)</t>
  </si>
  <si>
    <t>Existe uma ação no PAN Aves da Mata Atlântica para a realização de um workshop com os órgãos competentes para uniformização de procedimentos com relação à apreensão, resgate, manutenção em cativeiro e destinação de aves silvestres. Sugiro aguardar essa ação para utilizarmos os resultados nesta ação, visando melhor padronização e aceitação pelos órgãos responsáveis pela soltura.</t>
  </si>
  <si>
    <t>O articulador não priorizou a ação, em virtude de existir ação semelhante no PAN Aves da Mata Atlântica. Assim, ele sugere  aguardar os resultados daquela ação, visando melhor padronização e aceitação pelos órgãos responsáveis pela soltura.</t>
  </si>
  <si>
    <t>Existe ação semelhante no PAN Aves da Mata Atlântica</t>
  </si>
  <si>
    <t>Articular com orgãos fiscalizadores (IBAMA, ICMBio, OEMAs e Polícias) a suspensão de solturas, indiscriminadas, nas áreas estratégicas do PAN.</t>
  </si>
  <si>
    <t>Documento elaborado contendo detalhamento dessa suspensão e distribuído aos órgãos competentes</t>
  </si>
  <si>
    <t>Suspensão das solturas indiscriminadas nas áreas estratégicas</t>
  </si>
  <si>
    <t>Substituir por Emanuel Barreto (CEMAVE)</t>
  </si>
  <si>
    <t>Yuri Valença (CPRH); Roberto Cavalcante ou Cássia Garrido* (SEMACE); Alberto Klefasz(IBAMA); Dandara Bezerra (IFPB); Fabio Nunes (Aquasis); Albert Aguiar (SAVE); Marco Antonio Freitas (ICMBio); Marcos Pérsio (UFPA); Helder Araújo (UFPB); Sara Alves (INEMA)</t>
  </si>
  <si>
    <t>Explicitar no documento a definição de Solturas Indiscriminadas</t>
  </si>
  <si>
    <t>Implementar programa de educação ambiental associado à fiscalização, para desestimular a captura e posse de aves silvestres conforme projeto piloto da CPRH-Pernambuco, preferencialmente nas áreas prioritárias definidas nesse PAN</t>
  </si>
  <si>
    <t>Priscila Azevedo 
(CPRH)</t>
  </si>
  <si>
    <t>Ação agrupada com a 4.9. O grupo entendeu que esta ação, por tratar do mesmo tema, pode ser agrupada com a ação 4.9, que é mais abrangente.
Segundo a articuladora, o Projeto Fauna Livre da CPRH/PE, que ressalta a importância da entrega voluntária de animais silvestres, está bem encaminhado. Ele não diz respeito somente às aves e especies do PAN, mas tem forte contribuição nesse sentido. Durante a Semana do Meio Ambiente/2020, o projeto percorreu as cidades de  Goiana, Abreu e Lima, Paulista, Araçoiaba, Itamaracá, Passira e Santa Cruz do Capibaribe.</t>
  </si>
  <si>
    <t>Seria interessante promover iniciativas semelhantes nos outros estados da Caatinga</t>
  </si>
  <si>
    <r>
      <rPr>
        <sz val="12"/>
        <color theme="1"/>
        <rFont val="Calibri"/>
      </rPr>
      <t>Implementar um programa de integração entre os CETAS para destinação dos indivíduos apreendidos de pintassilgo-do-nordeste (</t>
    </r>
    <r>
      <rPr>
        <i/>
        <sz val="12"/>
        <color theme="1"/>
        <rFont val="Calibri"/>
      </rPr>
      <t>Spinus yarrellii</t>
    </r>
    <r>
      <rPr>
        <sz val="12"/>
        <color theme="1"/>
        <rFont val="Calibri"/>
      </rPr>
      <t>)</t>
    </r>
  </si>
  <si>
    <t xml:space="preserve"> Alberto Klefasz 
(CETAS/IBAMA-CE)</t>
  </si>
  <si>
    <r>
      <rPr>
        <sz val="12"/>
        <color theme="1"/>
        <rFont val="Calibri"/>
      </rPr>
      <t xml:space="preserve">Essa ação não teve início - embora tenham havido algumas destinações para o Cetas-PE, de </t>
    </r>
    <r>
      <rPr>
        <i/>
        <sz val="12"/>
        <color theme="1"/>
        <rFont val="Calibri"/>
      </rPr>
      <t>Spinus yarreli</t>
    </r>
    <r>
      <rPr>
        <sz val="12"/>
        <color theme="1"/>
        <rFont val="Calibri"/>
      </rPr>
      <t xml:space="preserve"> provenientes de apreensões - por causa de problemas apresentados pelo Cetas-CE. A unidade seria a locação final dos grupos de </t>
    </r>
    <r>
      <rPr>
        <i/>
        <sz val="12"/>
        <color theme="1"/>
        <rFont val="Calibri"/>
      </rPr>
      <t xml:space="preserve">Spinus yarreli </t>
    </r>
    <r>
      <rPr>
        <sz val="12"/>
        <color theme="1"/>
        <rFont val="Calibri"/>
      </rPr>
      <t xml:space="preserve">em processo de reabilitação, antes da soltura na RPPN Serra das Almas, em Crateús, CE. Como houve um processo de desarticulação da equipe do Cetas-CE e não houve a recuperação da sua estrutura física, levando-o a suspender o recebimento de animais silvestres, a etapa de preparação pré-soltura dos pintassilgos-do-nordeste, no Ceará, ficou prejudicada. Inicialmente, a ação previa a formação de grupos e reabilitação de indivíduos da espécie, nos Cetas-PE e Cetas-CE e posterior unificação de todos os indivíduos no Cetas/CE. Em seguida as aves seriam encaminhadas para a RPPN Serra das Almas, onde passariam pela etapa de soltura controlada. Como esta última etapa não pôde ser realizada, o Cetas-PE realizou algumas solturas de indivíduos apreendidos de </t>
    </r>
    <r>
      <rPr>
        <i/>
        <sz val="12"/>
        <color theme="1"/>
        <rFont val="Calibri"/>
      </rPr>
      <t>S. yarreli</t>
    </r>
    <r>
      <rPr>
        <sz val="12"/>
        <color theme="1"/>
        <rFont val="Calibri"/>
      </rPr>
      <t>, em áreas de soltura localizadas em Pernambuco.</t>
    </r>
  </si>
  <si>
    <t>Problemas inerentes ao CETAS-CE (não recebimento de animais, desarticulação da equipe, dentre outros) inviabilizaram o andamento da ação.</t>
  </si>
  <si>
    <t>Alberto Klefasz (IBAMA/CE)</t>
  </si>
  <si>
    <t>CEMAVE elaborou um protocolo de destinação da espécie, que deve ser avaliado pelo GAT.</t>
  </si>
  <si>
    <r>
      <rPr>
        <sz val="12"/>
        <color theme="1"/>
        <rFont val="Calibri"/>
      </rPr>
      <t>Elaborar protocolo de destinação de indivíduos apreendidos, resgatados ou entregues de pintassilgo-do-nordeste (</t>
    </r>
    <r>
      <rPr>
        <i/>
        <sz val="12"/>
        <color theme="1"/>
        <rFont val="Calibri"/>
      </rPr>
      <t>Spinus yarrellii</t>
    </r>
    <r>
      <rPr>
        <sz val="12"/>
        <color theme="1"/>
        <rFont val="Calibri"/>
      </rPr>
      <t>)</t>
    </r>
  </si>
  <si>
    <t>Protocolo elaborado</t>
  </si>
  <si>
    <t>Indivíduos destinados de acordo com o protocolo</t>
  </si>
  <si>
    <t>Incluir  Alberto Klefasz (IBAMA-CE)</t>
  </si>
  <si>
    <r>
      <rPr>
        <sz val="12"/>
        <color theme="1"/>
        <rFont val="Calibri"/>
      </rPr>
      <t>Testar metodologias</t>
    </r>
    <r>
      <rPr>
        <i/>
        <sz val="12"/>
        <color theme="1"/>
        <rFont val="Calibri"/>
      </rPr>
      <t xml:space="preserve"> in-situ</t>
    </r>
    <r>
      <rPr>
        <sz val="12"/>
        <color theme="1"/>
        <rFont val="Calibri"/>
      </rPr>
      <t xml:space="preserve"> e </t>
    </r>
    <r>
      <rPr>
        <i/>
        <sz val="12"/>
        <color theme="1"/>
        <rFont val="Calibri"/>
      </rPr>
      <t xml:space="preserve">ex-situ </t>
    </r>
    <r>
      <rPr>
        <sz val="12"/>
        <color theme="1"/>
        <rFont val="Calibri"/>
      </rPr>
      <t>para fortalecer o recrutamento e a recuperação populacional (proteção de ninhos, oferta alimentar, criação em cativeiro) de espécies do PAN</t>
    </r>
  </si>
  <si>
    <t>Yuri Valença (CPRH), Weber Girão (Aquasis), Flavio Ubaid (UEMA), Samuel Portela (Assoc. Caatinga); Fabio Nunes (Aquasis); Helder Araújo (UFPB; Alberto (Cetas-IBAMA)</t>
  </si>
  <si>
    <r>
      <rPr>
        <sz val="12"/>
        <color theme="1"/>
        <rFont val="Calibri"/>
      </rPr>
      <t>Os táxons (taxa) ameaçados da serra de Baturité que utilizam cavidades em árvores para se reproduzir são a saripoca-de-gould (</t>
    </r>
    <r>
      <rPr>
        <i/>
        <sz val="12"/>
        <color theme="1"/>
        <rFont val="Calibri"/>
      </rPr>
      <t>Selenidera gouldii baturitensis</t>
    </r>
    <r>
      <rPr>
        <sz val="12"/>
        <color theme="1"/>
        <rFont val="Calibri"/>
      </rPr>
      <t>), o arapaçu-rajado-do-nordeste (</t>
    </r>
    <r>
      <rPr>
        <i/>
        <sz val="12"/>
        <color theme="1"/>
        <rFont val="Calibri"/>
      </rPr>
      <t>Xiphorhynchus atlanticu</t>
    </r>
    <r>
      <rPr>
        <sz val="12"/>
        <color theme="1"/>
        <rFont val="Calibri"/>
      </rPr>
      <t>s), o arapaçu-de-lafresnaye (</t>
    </r>
    <r>
      <rPr>
        <i/>
        <sz val="12"/>
        <color theme="1"/>
        <rFont val="Calibri"/>
      </rPr>
      <t>Xiphorhynchus guttatoides gracilirostris</t>
    </r>
    <r>
      <rPr>
        <sz val="12"/>
        <color theme="1"/>
        <rFont val="Calibri"/>
      </rPr>
      <t>) e o periquito cara-suja (</t>
    </r>
    <r>
      <rPr>
        <i/>
        <sz val="12"/>
        <color theme="1"/>
        <rFont val="Calibri"/>
      </rPr>
      <t>Pyrrhura griseipectus</t>
    </r>
    <r>
      <rPr>
        <sz val="12"/>
        <color theme="1"/>
        <rFont val="Calibri"/>
      </rPr>
      <t>). Houve uma ocupação do arapaçu-de-lafresnaye (</t>
    </r>
    <r>
      <rPr>
        <i/>
        <sz val="12"/>
        <color theme="1"/>
        <rFont val="Calibri"/>
      </rPr>
      <t>Xiphorhynchus guttatoides gracilirostris</t>
    </r>
    <r>
      <rPr>
        <sz val="12"/>
        <color theme="1"/>
        <rFont val="Calibri"/>
      </rPr>
      <t>) com 1 filhote recrutado. A Aquasis pretende testar caixa ninho com o vira-folha-cearense (</t>
    </r>
    <r>
      <rPr>
        <i/>
        <sz val="12"/>
        <color theme="1"/>
        <rFont val="Calibri"/>
      </rPr>
      <t>Sclerurus cearensis</t>
    </r>
    <r>
      <rPr>
        <sz val="12"/>
        <color theme="1"/>
        <rFont val="Calibri"/>
      </rPr>
      <t>), e  um novo modelo de caixa ninho com argila será testado em áreas de ocorrência do periquito-cara-suja (</t>
    </r>
    <r>
      <rPr>
        <i/>
        <sz val="12"/>
        <color theme="1"/>
        <rFont val="Calibri"/>
      </rPr>
      <t>Pyrrhura griseipectus</t>
    </r>
    <r>
      <rPr>
        <sz val="12"/>
        <color theme="1"/>
        <rFont val="Calibri"/>
      </rPr>
      <t>).</t>
    </r>
  </si>
  <si>
    <r>
      <rPr>
        <sz val="12"/>
        <color theme="1"/>
        <rFont val="Calibri"/>
      </rPr>
      <t>Testar metodologias</t>
    </r>
    <r>
      <rPr>
        <i/>
        <sz val="12"/>
        <color theme="1"/>
        <rFont val="Calibri"/>
      </rPr>
      <t xml:space="preserve"> in-situ</t>
    </r>
    <r>
      <rPr>
        <sz val="12"/>
        <color theme="1"/>
        <rFont val="Calibri"/>
      </rPr>
      <t xml:space="preserve"> e </t>
    </r>
    <r>
      <rPr>
        <i/>
        <sz val="12"/>
        <color theme="1"/>
        <rFont val="Calibri"/>
      </rPr>
      <t>ex-situ</t>
    </r>
    <r>
      <rPr>
        <sz val="12"/>
        <color theme="1"/>
        <rFont val="Calibri"/>
      </rPr>
      <t xml:space="preserve"> para fortalecer a recuperação populacional (proteção de ninhos, oferta alimentar, criação em cativeiro) de espécies do PAN.</t>
    </r>
  </si>
  <si>
    <t>Substituir por Fabio Nunes (Aquasis)</t>
  </si>
  <si>
    <t>Incluir Hipólito Denizard (Aquasis); Marcio Efe (UFAL)</t>
  </si>
  <si>
    <r>
      <rPr>
        <sz val="12"/>
        <color theme="1"/>
        <rFont val="Calibri"/>
      </rPr>
      <t xml:space="preserve">Aplicar as metodologias </t>
    </r>
    <r>
      <rPr>
        <i/>
        <sz val="12"/>
        <color theme="1"/>
        <rFont val="Calibri"/>
      </rPr>
      <t>in-situ</t>
    </r>
    <r>
      <rPr>
        <sz val="12"/>
        <color theme="1"/>
        <rFont val="Calibri"/>
      </rPr>
      <t xml:space="preserve"> e </t>
    </r>
    <r>
      <rPr>
        <i/>
        <sz val="12"/>
        <color theme="1"/>
        <rFont val="Calibri"/>
      </rPr>
      <t xml:space="preserve">ex-situ </t>
    </r>
    <r>
      <rPr>
        <sz val="12"/>
        <color theme="1"/>
        <rFont val="Calibri"/>
      </rPr>
      <t>identificadas como adequadas na ação 3.9 nas áreas prioritárias</t>
    </r>
  </si>
  <si>
    <t>Serra de Baturité e RPPN Serra das Almas (CE) e Chapada do Araripe (CE, PI, PE)</t>
  </si>
  <si>
    <t>O início da ação é posterior a esta monitoria</t>
  </si>
  <si>
    <r>
      <rPr>
        <sz val="12"/>
        <color theme="1"/>
        <rFont val="Calibri"/>
      </rPr>
      <t xml:space="preserve">Aplicar as metodologias </t>
    </r>
    <r>
      <rPr>
        <i/>
        <sz val="12"/>
        <color theme="1"/>
        <rFont val="Calibri"/>
      </rPr>
      <t xml:space="preserve">in-situ </t>
    </r>
    <r>
      <rPr>
        <sz val="12"/>
        <color theme="1"/>
        <rFont val="Calibri"/>
      </rPr>
      <t xml:space="preserve">e </t>
    </r>
    <r>
      <rPr>
        <i/>
        <sz val="12"/>
        <color theme="1"/>
        <rFont val="Calibri"/>
      </rPr>
      <t>ex-situ</t>
    </r>
    <r>
      <rPr>
        <sz val="12"/>
        <color theme="1"/>
        <rFont val="Calibri"/>
      </rPr>
      <t xml:space="preserve"> identificadas como adequadas na ação 3.9 nas áreas estratégicas do PAN</t>
    </r>
  </si>
  <si>
    <t>Incluir Hipólito Denizard (Aquasis)</t>
  </si>
  <si>
    <t>Realizar controle de espécies exóticas invasoras nas áreas de ocorrência das aves do PAN</t>
  </si>
  <si>
    <t>REBIO Pedra Talhada (PE); Boqueirão do Onça e Raso da Catarina (BA);  Serra de Baturité (CE).</t>
  </si>
  <si>
    <r>
      <rPr>
        <sz val="12"/>
        <color theme="1"/>
        <rFont val="Calibri"/>
      </rPr>
      <t xml:space="preserve">A principal atividade programada para esta ação consiste no recolhimento e translocação de indivíduos de </t>
    </r>
    <r>
      <rPr>
        <i/>
        <sz val="12"/>
        <color theme="1"/>
        <rFont val="Calibri"/>
      </rPr>
      <t>Chelonoidis</t>
    </r>
    <r>
      <rPr>
        <sz val="12"/>
        <color theme="1"/>
        <rFont val="Calibri"/>
      </rPr>
      <t xml:space="preserve"> sp. (jabutis), existentes no Maciço-de-Baturité, para outros estados, onde a espécie tenha distribuição geográfica.</t>
    </r>
  </si>
  <si>
    <t>Articulador teve problema de saúde e, com a pandemia, restringiu ainda mais suas ações.</t>
  </si>
  <si>
    <t>Realizar controle de espécies exóticas invasoras nas áreas estratégicas do PAN</t>
  </si>
  <si>
    <t>Redução das espécies exóticas invasoras</t>
  </si>
  <si>
    <t>Articular recursos de emenda parlamentar para apoiar a ação</t>
  </si>
  <si>
    <t>Fabio Nunes (Aquasis); Roberto Cavalcante (SEMACE), Alberto Klefasz (Cetas/IBAMA); Joice Brito (CPRH/PE); Flávia Oliveira (IBAMA/PE); Tânia de Freitas Raso (USP)</t>
  </si>
  <si>
    <t>Em 2018 o articulador encaminhou ofício às superintendência do IBAMA e aos OEMAs solicitanto apoio à implementação desta ação. Em janeiro/2020 novo ofício foi encaminhado, divulgando o novo Sumário Executivo do PAN e reforçando o pedido de apoio à implementação do PAN.</t>
  </si>
  <si>
    <t>Solicitar aos órgãos fiscalizadores a exigência de reforço da estrutura de segurança contra fugas e dos protocolos sanitários em empreendimentos de fauna situados dentro e próximo as áreas estratégicas do PAN</t>
  </si>
  <si>
    <t>Solicitar aos órgãos fiscalizadores a exigência de reforço nos protocolos sanitários em criadores e mantenedores situados dentro e próximo às áreas prioritárias das espécies do PAN</t>
  </si>
  <si>
    <t>Ação agrupada com a 3.12. O grupo entendeu que são ações que tratam do mesmo tema.</t>
  </si>
  <si>
    <r>
      <rPr>
        <sz val="12"/>
        <color theme="1"/>
        <rFont val="Calibri"/>
      </rPr>
      <t>Estabelecer população reforço de uru (</t>
    </r>
    <r>
      <rPr>
        <i/>
        <sz val="12"/>
        <color theme="1"/>
        <rFont val="Calibri"/>
      </rPr>
      <t>Odontophorus capueira plumbeicollis</t>
    </r>
    <r>
      <rPr>
        <sz val="12"/>
        <color theme="1"/>
        <rFont val="Calibri"/>
      </rPr>
      <t>)</t>
    </r>
    <r>
      <rPr>
        <i/>
        <sz val="12"/>
        <color theme="1"/>
        <rFont val="Calibri"/>
      </rPr>
      <t xml:space="preserve"> ex-situ</t>
    </r>
  </si>
  <si>
    <r>
      <rPr>
        <sz val="12"/>
        <color theme="1"/>
        <rFont val="Calibri"/>
      </rPr>
      <t xml:space="preserve">População reforço </t>
    </r>
    <r>
      <rPr>
        <i/>
        <sz val="12"/>
        <color theme="1"/>
        <rFont val="Calibri"/>
      </rPr>
      <t>ex-situ</t>
    </r>
    <r>
      <rPr>
        <sz val="12"/>
        <color theme="1"/>
        <rFont val="Calibri"/>
      </rPr>
      <t xml:space="preserve"> estabelecida</t>
    </r>
  </si>
  <si>
    <t>Fabio Nunes 
(Aquasis)</t>
  </si>
  <si>
    <t>Weber Girão  (Aquasis), Flavio Ubaid (UEMA-Caxias); Alberto Klefasz (CETAS/IBAMA); Leandro Rodrigues (criadouro Haras Claro)</t>
  </si>
  <si>
    <t>Serras de Baturité e Aratanha (CE); REBIO Pedra Talhada (PE); ESEC Murici (AL).</t>
  </si>
  <si>
    <t>Realizou-se buscas na Serra do Baturité durante o período reprodutivo, mas não foram encontrados ninhos ativos da espécie para a coleta de ovos até o momento. Realização de Workshop de avaliação de manejo ex situ de Galliformes e Tinamiformes em fevereiro de 2020, no Parque das Aves, com recomendações para o taxon.</t>
  </si>
  <si>
    <t>Não foram encontrados ninhos ativos</t>
  </si>
  <si>
    <t>Incluir as áreas da Bahia entre as localidades</t>
  </si>
  <si>
    <r>
      <rPr>
        <sz val="12"/>
        <color theme="1"/>
        <rFont val="Calibri"/>
      </rPr>
      <t>Iniciar população de segurança de uru-do-nordeste (</t>
    </r>
    <r>
      <rPr>
        <i/>
        <sz val="12"/>
        <color theme="1"/>
        <rFont val="Calibri"/>
      </rPr>
      <t>Odontophorus capueira plumbeicollis</t>
    </r>
    <r>
      <rPr>
        <sz val="12"/>
        <color theme="1"/>
        <rFont val="Calibri"/>
      </rPr>
      <t>)</t>
    </r>
  </si>
  <si>
    <r>
      <rPr>
        <sz val="12"/>
        <color theme="1"/>
        <rFont val="Calibri"/>
      </rPr>
      <t xml:space="preserve">Manejo </t>
    </r>
    <r>
      <rPr>
        <i/>
        <sz val="12"/>
        <color theme="1"/>
        <rFont val="Calibri"/>
      </rPr>
      <t>ex-situ</t>
    </r>
    <r>
      <rPr>
        <sz val="12"/>
        <color theme="1"/>
        <rFont val="Calibri"/>
      </rPr>
      <t xml:space="preserve"> iniciado</t>
    </r>
  </si>
  <si>
    <t>População de segurança estabelecida</t>
  </si>
  <si>
    <t>Incluir Hipólito Denizard (Aquasis) + grupo de busca do uru* ; Erica Pacifico (Qualis Consultoria Ambiental)</t>
  </si>
  <si>
    <t>Foi criado um grupo de especialistas para busca e confirmação de áreas de ocorrências da espécie</t>
  </si>
  <si>
    <t>Estabelecer projeto piloto de reintrodução de urus nascidos em cativeiro na Serra da Aratanha/CE</t>
  </si>
  <si>
    <t>Weber Girão (Aquasis), Flavio Ubaid (UEMA-Caxias); Alberto (CETAS/IBAMA); Leandro Rodrigues (criadouro Haras Claro)</t>
  </si>
  <si>
    <t>Serra de Aratanha (CE)</t>
  </si>
  <si>
    <t>O início da ação é posterior a esta monitoria. O grupo entendeu que ainda há um longo caminho para se estabelecer um projeto de reintrodução, visto que não se conhece indivíduos em cativeiro. Por esta razão, achou melhor excluir a ação, mas com a recomendação de rtomá-la no próximo ciclo de gestão do PAN.</t>
  </si>
  <si>
    <t>Ainda há um longo caminho para se estabelecer um projeto de reintrodução, visto que não se conhece indivíduos em cativeiro</t>
  </si>
  <si>
    <t xml:space="preserve">Retomar a ação no próximo ciclo, com a seguinte redação: "Estabelecer projeto piloto de reintrodução de urus nascidos em cativeiro" </t>
  </si>
  <si>
    <t>Estabelecer projeto piloto de reintrodução de periquito-de-cara-suja na Serra da Aratanha/CE</t>
  </si>
  <si>
    <t>Weber Girão (Aquasis), Flavio Ubaid (UEMA-Caxias); Alberto Klefasz (CETAS/IBAMA); Leandro Rodrigues (criadouro Haras Claro)</t>
  </si>
  <si>
    <t>Por recomendação do CEMAVE, essa ação aguardava definições da IUCN CSE Grupo de Especialistas em Planejamento de Conservação, que publicou o documento de Avaliação de Conservação Ex Situ para a Conservação Integrada do PAN Papagaios e Periquito-cara-suja no Brasil. Agora, essa ação está prevista para ocorrer em 2021, inicialmente através de translocações piloto.</t>
  </si>
  <si>
    <t>Seguindo orientações do CEMAVE, a ação foi adiada para em 2021</t>
  </si>
  <si>
    <t>Incluir Giovanna Rodrigues (UFC), Hipólito Denizard (Aquasis)</t>
  </si>
  <si>
    <t>Áreas de ocorrência da espécie</t>
  </si>
  <si>
    <t>Inclusão das temáticas do PAN nas atividades educativas e fiscalizadoras do Projeto Papagaio-da-caatinga</t>
  </si>
  <si>
    <t>Yuri Valença 
(CPRH)</t>
  </si>
  <si>
    <t>Ação agrupada com a 4.9. O grupo entendeu que esta ação, por tratar do mesmo tema, pode ser agrupada com a ação 4.9, que é mais abrangente.
No ano de 2020 mesmo com a pandemia do COVID-19 as ações do projeto "Papagaio da Caatinga" continuaram a ser desenvolvidas por ser atividade de cunho essencial que é o monitoramento dos animais soltos e a fiscalização das áreas abrangentes do projeto. Dentre as atividades foram desenvolvidas fiscalização e monitoramento das áreas do Sítio Mangueiras (Exu-PE) , na fazenda Mulungu  (Salgueiro-PE) e na fazenda Garças (Lagoa Grande-PE) . Essas três áreas estão sob influência de unidades de conservação estaduais: em Exu, o REVIS Serra das Abelhas, que está em processo de criação; em Salgueiro, o REVIS Serra Catingueiras; e Lagoa Grande, que tem sob influência a APA Tatu-Bola. No processo de fiscalização foi possível abranger de forma ostensiva, preventiva e educativa toda região urbana e rural destas três áreas.</t>
  </si>
  <si>
    <t>Realizar monitoramento populacional anual da arara-azul-de-lear</t>
  </si>
  <si>
    <t>Elivan Arantes 
(CEMAVE)</t>
  </si>
  <si>
    <t>Thiago Filadelfo (Qualis Consultoria Ambiental); CEMAVE; Biodiversitas, Voluntários</t>
  </si>
  <si>
    <t>ESEC Raso da Catarina, Estação Biológica de Canudos, Fazenda Barreiras, Baixa do Chico e Barra do Tanque (BA)</t>
  </si>
  <si>
    <r>
      <rPr>
        <sz val="12"/>
        <color theme="1"/>
        <rFont val="Calibri"/>
      </rPr>
      <t>Entre 2019 e 2020 duas ações foram planejadas, sendo uma executada e a segunda prejudicada pela Crise na Saúde originária da pandemia do COVID 19: 1. Censo simultâneo de araras-azuis-de-lear (</t>
    </r>
    <r>
      <rPr>
        <i/>
        <sz val="12"/>
        <color theme="1"/>
        <rFont val="Calibri"/>
      </rPr>
      <t>Anodorhynchus leari</t>
    </r>
    <r>
      <rPr>
        <sz val="12"/>
        <color theme="1"/>
        <rFont val="Calibri"/>
      </rPr>
      <t>) foi realizado no período de 26 a 31/08/2019, envolvendo 12 Servidores do ICMBio, 6 colaboradores eventuais, 10 voluntários da região, 2 servidores do INEMA, 2 funcionários da Biodiversitas e 2 técnicos da Qualis Consultoria Ambiental. Realizaram-se seis contagens simultâneas nos cinco dormitórios conhecidos: ESEC Raso da Catarina, Fazenda Barreiras, Estação Biológica de Canudos, Baixa do Chico e Barra do Tanque. Como resultado final, registrou-se média de 1470 indivíduos. 
2. Monitoramento reprodutivo de araras-azuis-de-lear (</t>
    </r>
    <r>
      <rPr>
        <i/>
        <sz val="12"/>
        <color theme="1"/>
        <rFont val="Calibri"/>
      </rPr>
      <t>Anodorhynchus leari</t>
    </r>
    <r>
      <rPr>
        <sz val="12"/>
        <color theme="1"/>
        <rFont val="Calibri"/>
      </rPr>
      <t>). Ação foi planejada para ser realizada este ano. Porém, teve sua execução interrompida em virtude da pandemia. Mas, toda infraestrutura estava mobilizada e os recursos garantidos.</t>
    </r>
  </si>
  <si>
    <t>A pandemia impossibilitou a execução da atividade de monitoramento reprodutivo em 2020.</t>
  </si>
  <si>
    <t>Incluir Thiago Filadelfo (Qualis Consultoria Ambiental);  Emanuel Barreto (CEMAVE); Dorivaldo Alves (Biodiversitas); Osmar Borges (ESEC Raso da Catarina); Sara Alves (INEMA); Edmilson Lima Varjão (Voluntário CEMAVE)</t>
  </si>
  <si>
    <t>Áreas de ocorrência da arara-azul-de-lear</t>
  </si>
  <si>
    <t>Realizar monitoramento populacional anual do periquito-de-cara-suja</t>
  </si>
  <si>
    <t>CEMAVE; voluntários</t>
  </si>
  <si>
    <t>Foram realizados os censos anuais 2017, 2018 e 2019. Porém, devido à pandemia, a ação de contagem simultânea nos moldes anteriores não deverá ocorrer em 2020, sendo adiada para 2021.</t>
  </si>
  <si>
    <t>Incluir Paloma Bosso (Parque das Aves); Carlos Augusto (NGI Araripe); Emanuel Barreto (CEMAVE), Hipólito Denizard (Aquasis)</t>
  </si>
  <si>
    <t>Áreas de ocorrência do periquito-de-cara-suja</t>
  </si>
  <si>
    <t>Manter e aprimorar o projeto de ressarcimento do milho em áreas de ocorrência da arara-azul-de-lear</t>
  </si>
  <si>
    <t>Kilma Manso 
(ECO)</t>
  </si>
  <si>
    <t>Emanuel Barreto (CEMAVE), Linda Wittkoff (Fundação Lymington), William Wittkoff (Fundação Lymington), Luiz Pereira (CEMAFAUNA/UNIVASF), Anita Studer (Nordesta)</t>
  </si>
  <si>
    <t xml:space="preserve">A ação de levantamento de danos nos milharais teve que ser integralmente interrompida, dado o alto risco de contaminação que representaríamos junto aos agricultores, cuja maioria é de pessoas idosas. Assim, somente retornaremos às atividades de campo quando os efeitos da pandemia estiverem sob um maior nível de controle.
</t>
  </si>
  <si>
    <t>A pandemia de coronavirus prejudicou o andamento da ação</t>
  </si>
  <si>
    <t>Solicitar à articuladora os relatórios anuais desta atividade</t>
  </si>
  <si>
    <t>Elaborar protocolo de controle das abelhas africanizadas e vespas nas áreas prioritárias das aves ameaçadas da Caatinga que nidificam em cavidades</t>
  </si>
  <si>
    <t>Foi publicado o artigo (Pacifico et al., 2020) que relata o experimento de retirada de abelhas africanizadas dos paredões de Canudos, estabelecendo um protocolo que pode ser replicado em cavidades de cannyons e adaptado para ocos de arvores. O manejo contínuo dessas abelhas nos habitats em que há notável interação negativa com aves ameaçadas da caatinga ainda precisa ser estabelecido.</t>
  </si>
  <si>
    <t>Pacifico et al. 2020. Experimental removal of invasive Africanized honey bees increased breeding population size of the endangered Lear's macaw. Pest Manag Sci Published online in Wiley Online Library:  DOI 10.1002/ps.5972</t>
  </si>
  <si>
    <r>
      <rPr>
        <sz val="12"/>
        <color theme="1"/>
        <rFont val="Calibri"/>
      </rPr>
      <t xml:space="preserve">Realizar translocação experimental de </t>
    </r>
    <r>
      <rPr>
        <i/>
        <sz val="12"/>
        <color theme="1"/>
        <rFont val="Calibri"/>
      </rPr>
      <t>Anodorhynchus leari</t>
    </r>
    <r>
      <rPr>
        <sz val="12"/>
        <color theme="1"/>
        <rFont val="Calibri"/>
      </rPr>
      <t xml:space="preserve"> da região do Raso da Catarina para fomentar o revigoramento populacional da espécie no PARNA/APA Boqueirão da Onça</t>
    </r>
  </si>
  <si>
    <t>Antonio Eduardo (CEMAVE),  Érica Pacífico (Qualis Consultoria Ambiental), Sara Alves (INEMA/BA)</t>
  </si>
  <si>
    <t>A ação fará uso das poucas aves resgatadas que aparecem no Raso da Catarina e de ninhegos removidos dos ninhos (de acordo com os índices de mortalidade natural de ninhegos em ninhadas de 3 filhotes (Pacífico et al. 2011) e índices apontados pelo modelo Vortex de extinção de acordo com o Plano de Ação da arara-azul-de-lear (Lugarini et al. 2012). Custo estimado por ano.</t>
  </si>
  <si>
    <t>O grupo de pesquisa e conservação da arara-azul-de-lear, coordenado por Erica Pacifico e Thiago Filadelfo, tem buscado financiamento para realização desta ação mas sem sucesso até o momento.</t>
  </si>
  <si>
    <t>Ausência de recursos financeiros</t>
  </si>
  <si>
    <r>
      <rPr>
        <sz val="12"/>
        <color theme="1"/>
        <rFont val="Calibri"/>
      </rPr>
      <t xml:space="preserve">Elucidar a situação taxonomica de: </t>
    </r>
    <r>
      <rPr>
        <i/>
        <sz val="12"/>
        <color theme="1"/>
        <rFont val="Calibri"/>
      </rPr>
      <t>Selenidera gouldii baturitensis, Xiphorhynchus guttatus gracilirostris; Conopophaga melanops nigrifrons, Crypturellus noctivagus zabele, Platyrinchus mystaceus niveigularis,  Tangara cyanocephala cearensis, Thamnophilus caerulescens cearensis, Thamnophilus caerulescens pernambucensis, Xenops minutus alagoanus, Xiphocolaptes falcirostris franciscanus e Colibri delphinae greenewalti</t>
    </r>
  </si>
  <si>
    <t>Weber Girão
 (Aquasis)</t>
  </si>
  <si>
    <r>
      <rPr>
        <sz val="12"/>
        <color theme="1"/>
        <rFont val="Calibri"/>
      </rPr>
      <t xml:space="preserve">Tecidos de </t>
    </r>
    <r>
      <rPr>
        <i/>
        <sz val="12"/>
        <color theme="1"/>
        <rFont val="Calibri"/>
      </rPr>
      <t>Selenidera gouldii baturitensis</t>
    </r>
    <r>
      <rPr>
        <sz val="12"/>
        <color theme="1"/>
        <rFont val="Calibri"/>
      </rPr>
      <t xml:space="preserve"> e de </t>
    </r>
    <r>
      <rPr>
        <i/>
        <sz val="12"/>
        <color theme="1"/>
        <rFont val="Calibri"/>
      </rPr>
      <t>Xiphorhynchus guttatus gracilirostris</t>
    </r>
    <r>
      <rPr>
        <sz val="12"/>
        <color theme="1"/>
        <rFont val="Calibri"/>
      </rPr>
      <t xml:space="preserve"> foram obtidos por Weber Girão e Fábio Nunes sob as devidas licenças e remetidos ao Dr. Péricles Sena do Rêgo (UFPA), que providenciou análises genéticas preliminares. Os resultados deverão ser publicados após testes complementares que foram suspensos por ocasião da Covid-19.</t>
    </r>
  </si>
  <si>
    <r>
      <rPr>
        <sz val="12"/>
        <color theme="1"/>
        <rFont val="Calibri"/>
      </rPr>
      <t xml:space="preserve">TCC da aluna Alice Joane Rodrigues da Silva, contém os dados genéticos preliminares de </t>
    </r>
    <r>
      <rPr>
        <i/>
        <sz val="12"/>
        <color theme="1"/>
        <rFont val="Calibri"/>
      </rPr>
      <t>S. g. baturitensis</t>
    </r>
    <r>
      <rPr>
        <sz val="12"/>
        <color theme="1"/>
        <rFont val="Calibri"/>
      </rPr>
      <t xml:space="preserve">; Bolívar-Leguizamón </t>
    </r>
    <r>
      <rPr>
        <i/>
        <sz val="12"/>
        <color theme="1"/>
        <rFont val="Calibri"/>
      </rPr>
      <t>et al.</t>
    </r>
    <r>
      <rPr>
        <sz val="12"/>
        <color theme="1"/>
        <rFont val="Calibri"/>
      </rPr>
      <t xml:space="preserve"> (2020) - Phylogeography of the Variable Antshrike (</t>
    </r>
    <r>
      <rPr>
        <i/>
        <sz val="12"/>
        <color theme="1"/>
        <rFont val="Calibri"/>
      </rPr>
      <t>Thamnophilus caerulescens</t>
    </r>
    <r>
      <rPr>
        <sz val="12"/>
        <color theme="1"/>
        <rFont val="Calibri"/>
      </rPr>
      <t xml:space="preserve">), a South American passerine distributed along multiple environmental gradients; Tomotani, B. M., &amp; Silveira, L. F. (2016). A reassessment of the taxonomy of Crypturellus noctivagus (Wied, 1820). Ornithology Research, 24(1), 34-45. Este artigo deve embasar o split de </t>
    </r>
    <r>
      <rPr>
        <i/>
        <sz val="12"/>
        <color theme="1"/>
        <rFont val="Calibri"/>
      </rPr>
      <t>C. n. zabele</t>
    </r>
    <r>
      <rPr>
        <sz val="12"/>
        <color theme="1"/>
        <rFont val="Calibri"/>
      </rPr>
      <t xml:space="preserve"> na próxima Lista do CBRO.
</t>
    </r>
  </si>
  <si>
    <t>Testes genéticos complementares suspensos por causa da COVID-19</t>
  </si>
  <si>
    <r>
      <rPr>
        <sz val="12"/>
        <color rgb="FF000000"/>
        <rFont val="Calibri"/>
      </rPr>
      <t xml:space="preserve">Elucidar a situação taxonomica de: </t>
    </r>
    <r>
      <rPr>
        <i/>
        <sz val="12"/>
        <color rgb="FF000000"/>
        <rFont val="Calibri"/>
      </rPr>
      <t>Selenidera gouldii baturitensis, Xiphorhynchus guttatus gracilirostris; Conopophaga melanops nigrifrons, Crypturellus noctivagus zabele, Platyrinchus mystaceus niveigularis, Tangara cyanocephala cearensis, Thamnophilus caerulescens cearensis, Thamnophilus caerulescens pernambucensis, Xenops minutus alagoanus, Xiphocolaptes falcirostris franciscanus, Colibri dephinae greenwalti, Odontophorus capueira plumbeicollis,  Pyrrhura griseipectus, Procnias averano.</t>
    </r>
  </si>
  <si>
    <t xml:space="preserve">Incluir Marco Crozariol (MN); Hipólito Denizard (Aquasis) </t>
  </si>
  <si>
    <t>Áreas de ocorrência dessas espécies</t>
  </si>
  <si>
    <t xml:space="preserve">Mauro Pichorim (UFRN), informa que detém material genético da zabelê. </t>
  </si>
  <si>
    <t>Conhecimento de novas populações</t>
  </si>
  <si>
    <t>Helder Araujo (UFPB), Fabio Nunes (AQUASIS), Flávio Ubaid (UEMA), Mauro Pichorim (UFRN), Caio Graco (UEFS), Emanuel Barreto (CEMAVE), Luciano Naka (UFPE), Ciro (Brazil Birding Experts)</t>
  </si>
  <si>
    <r>
      <rPr>
        <i/>
        <sz val="12"/>
        <color theme="1"/>
        <rFont val="Calibri"/>
      </rPr>
      <t xml:space="preserve">Odontophorus capueira plumbeicollis, Pyrrhura griseipectus, Neomorphus geoffroyi geofrroyi, Crypturellus noctivagus zabele. </t>
    </r>
    <r>
      <rPr>
        <sz val="12"/>
        <color theme="1"/>
        <rFont val="Calibri"/>
      </rPr>
      <t>Custo estimado por expedição.</t>
    </r>
  </si>
  <si>
    <r>
      <rPr>
        <sz val="12"/>
        <color theme="1"/>
        <rFont val="Calibri"/>
      </rPr>
      <t xml:space="preserve">Populações de </t>
    </r>
    <r>
      <rPr>
        <i/>
        <sz val="12"/>
        <color theme="1"/>
        <rFont val="Calibri"/>
      </rPr>
      <t>Odontophorus capueira</t>
    </r>
    <r>
      <rPr>
        <sz val="12"/>
        <color theme="1"/>
        <rFont val="Calibri"/>
      </rPr>
      <t xml:space="preserve"> além da distribuição publicada para </t>
    </r>
    <r>
      <rPr>
        <i/>
        <sz val="12"/>
        <color theme="1"/>
        <rFont val="Calibri"/>
      </rPr>
      <t>O. c. plumbeicollis</t>
    </r>
    <r>
      <rPr>
        <sz val="12"/>
        <color theme="1"/>
        <rFont val="Calibri"/>
      </rPr>
      <t xml:space="preserve"> estão sendo avaliadas quanto à identidade subespecífica após informações notadas por Ciro Albano. Um grupo de especialistas foi formado para organizar expedições de buscas com base no mapa do modelo de distribuição potencial da espécie. Novos registros no Rio Grande do Norte foram realizados por Mauro Pichorim e equipe, contemplando espécies do PAN.</t>
    </r>
  </si>
  <si>
    <t>Realizar expedições de busca por novas populações das espécies alvo do PAN, priorizando áreas sub amostradas e incluindo, quando possível, estimativas populacionais.</t>
  </si>
  <si>
    <t>Incluir Marcio Efe (UFAL),  Emanuel Barreto, Diego Lima e Elivan Arantes (CEMAVE); Hipólito Denizard (Aquasis); Mauro Pichorim (UFRN),  Ciro Albano (Brazil Birding Experts), Bruno Araujo (Projeto Uru-do-nordeste), Herminio Vilella (UFPB), Artur Andrade (SAVE Brasil), Helder Araujo (UFPB), Thiago Filadelfo (Qualis Consultoria Ambiental)</t>
  </si>
  <si>
    <t>Redução das pressões de caça e do tráfico</t>
  </si>
  <si>
    <r>
      <rPr>
        <sz val="12"/>
        <color theme="1"/>
        <rFont val="Calibri"/>
      </rPr>
      <t xml:space="preserve">Articular a intensificação da fiscalização nas áreas de caça e nas UCs onde ocorre </t>
    </r>
    <r>
      <rPr>
        <i/>
        <sz val="12"/>
        <color theme="1"/>
        <rFont val="Calibri"/>
      </rPr>
      <t>Odontophorus capueira plumbeicollis</t>
    </r>
  </si>
  <si>
    <r>
      <rPr>
        <sz val="12"/>
        <color theme="1"/>
        <rFont val="Calibri"/>
      </rPr>
      <t xml:space="preserve">Redução das atividades de caça de </t>
    </r>
    <r>
      <rPr>
        <i/>
        <sz val="12"/>
        <color theme="1"/>
        <rFont val="Calibri"/>
      </rPr>
      <t>Odontophorus capueira plumbeicollis</t>
    </r>
  </si>
  <si>
    <t>Willamy Bezerra 
(Polícia Ambiental/CE)</t>
  </si>
  <si>
    <t>Serra do Baturité (CE)</t>
  </si>
  <si>
    <t>O articulador saiu do BPMA e pede para ser substituído</t>
  </si>
  <si>
    <t>Ação ficou sem articulador.</t>
  </si>
  <si>
    <r>
      <rPr>
        <sz val="12"/>
        <color theme="1"/>
        <rFont val="Calibri"/>
      </rPr>
      <t xml:space="preserve">Articular a intensificação da fiscalização nas áreas de caça e nas UCs onde ocorrem </t>
    </r>
    <r>
      <rPr>
        <i/>
        <sz val="12"/>
        <color theme="1"/>
        <rFont val="Calibri"/>
      </rPr>
      <t xml:space="preserve">Odontophorus capueira plumbeicollis, Crypturellus noctivagus zabele </t>
    </r>
    <r>
      <rPr>
        <sz val="12"/>
        <color theme="1"/>
        <rFont val="Calibri"/>
      </rPr>
      <t xml:space="preserve">e </t>
    </r>
    <r>
      <rPr>
        <i/>
        <sz val="12"/>
        <color theme="1"/>
        <rFont val="Calibri"/>
      </rPr>
      <t>Penelope jacucaca.</t>
    </r>
  </si>
  <si>
    <t>Articulações e operações realizadas</t>
  </si>
  <si>
    <t>Redução das atividades de caça sobre esses táxons</t>
  </si>
  <si>
    <t>Substituir por Elivan Souza (CEMAVE)</t>
  </si>
  <si>
    <t>Incluir Hipólito Denizard (Aquasis); Copiar colaboradores das ações 4.2 e 4.3
Substituir o Paulo Maier por Carlos Augusto (NGI Araripe)</t>
  </si>
  <si>
    <t>Áreas de distribuição das espécies</t>
  </si>
  <si>
    <r>
      <rPr>
        <sz val="12"/>
        <color theme="1"/>
        <rFont val="Calibri"/>
      </rPr>
      <t xml:space="preserve">Articular a intensificação da fiscalização nas áreas de caça e nas UCs onde ocorre </t>
    </r>
    <r>
      <rPr>
        <i/>
        <sz val="12"/>
        <color theme="1"/>
        <rFont val="Calibri"/>
      </rPr>
      <t>Crypturellus noctivagus zabele</t>
    </r>
  </si>
  <si>
    <r>
      <rPr>
        <sz val="12"/>
        <color theme="1"/>
        <rFont val="Calibri"/>
      </rPr>
      <t xml:space="preserve">Redução das atividades de caça de </t>
    </r>
    <r>
      <rPr>
        <i/>
        <sz val="12"/>
        <color theme="1"/>
        <rFont val="Calibri"/>
      </rPr>
      <t>Crypturellus noctivagus zabele</t>
    </r>
  </si>
  <si>
    <t xml:space="preserve">Serra das Confusões, Serra de Capivara e Oeiras (PI); Raso da Catarina (BA), Chapada do Araripe (CE,PE,PI) , Manga (MG). </t>
  </si>
  <si>
    <r>
      <rPr>
        <sz val="12"/>
        <color theme="1"/>
        <rFont val="Calibri"/>
      </rPr>
      <t xml:space="preserve">Agrupada com a 4.1
Realizamos consulta a 20 Unidades de Conservação localizadas na área de distribuição da espécie. Obtivemos 2 respostas, a primeira, incompleta pois o destinatário encaminhou para outros servidores que não responderam; a segunda, trás uma nova constatação que carece de confirmação, pois no ano de 2008, colegas do CEMAVE (Antonio Emanuel e Diego Lima) registraram </t>
    </r>
    <r>
      <rPr>
        <i/>
        <sz val="12"/>
        <color theme="1"/>
        <rFont val="Calibri"/>
      </rPr>
      <t>Crypturellus noctivagus zabele</t>
    </r>
    <r>
      <rPr>
        <sz val="12"/>
        <color theme="1"/>
        <rFont val="Calibri"/>
      </rPr>
      <t xml:space="preserve"> no PARNA Catimbau. Porém, em 2016 a Analista Ambiental lotada na Unidade, realizou consulta aos comunitários sobre espécies da fauna que já não ocorrem na região e a zabelê foi apontada como extinta.</t>
    </r>
  </si>
  <si>
    <r>
      <rPr>
        <sz val="12"/>
        <color theme="1"/>
        <rFont val="Calibri"/>
      </rPr>
      <t xml:space="preserve">Articular a intensificação da fiscalização nas áreas de caça e nas UCs onde ocorre </t>
    </r>
    <r>
      <rPr>
        <i/>
        <sz val="12"/>
        <color theme="1"/>
        <rFont val="Calibri"/>
      </rPr>
      <t>Penelope jacucaca</t>
    </r>
  </si>
  <si>
    <r>
      <rPr>
        <sz val="12"/>
        <color theme="1"/>
        <rFont val="Calibri"/>
      </rPr>
      <t xml:space="preserve">Redução das atividades de caça de </t>
    </r>
    <r>
      <rPr>
        <i/>
        <sz val="12"/>
        <color theme="1"/>
        <rFont val="Calibri"/>
      </rPr>
      <t>Penelope jacucaca</t>
    </r>
  </si>
  <si>
    <t>Dandara Bezerra
(IFPB)</t>
  </si>
  <si>
    <r>
      <rPr>
        <sz val="12"/>
        <color theme="1"/>
        <rFont val="Calibri"/>
      </rPr>
      <t xml:space="preserve">Áreas de ocorrência da espécie </t>
    </r>
    <r>
      <rPr>
        <i/>
        <sz val="12"/>
        <color theme="1"/>
        <rFont val="Calibri"/>
      </rPr>
      <t>P. jacucaca</t>
    </r>
  </si>
  <si>
    <r>
      <rPr>
        <sz val="12"/>
        <color theme="1"/>
        <rFont val="Calibri"/>
      </rPr>
      <t>Agrupada com a 4.1
No estado da Paraíba, houve algumas fiscalizações em áreas da RPPN Fazenda Almas até início de 2020. No entanto,  a Pandemia da COVID-19, comprometeu atividades de fiscalização, principalmente, no período mais crítico da pandemia. Em relação às demais UCs de outros estados onde ocorre a espécie</t>
    </r>
    <r>
      <rPr>
        <i/>
        <sz val="12"/>
        <color theme="1"/>
        <rFont val="Calibri"/>
      </rPr>
      <t xml:space="preserve"> P. jacucaca</t>
    </r>
    <r>
      <rPr>
        <sz val="12"/>
        <color theme="1"/>
        <rFont val="Calibri"/>
      </rPr>
      <t>, não tenho informações de como se encontra a situação da fiscalização.</t>
    </r>
  </si>
  <si>
    <t>Poderia fundir com a ação anterior</t>
  </si>
  <si>
    <t>Criar rede de dados com informações de caça, captura e tráfico das aves do PAN</t>
  </si>
  <si>
    <t>Gustavo Câmara 
(PRF-PB)</t>
  </si>
  <si>
    <t xml:space="preserve"> Fábio Nunes e Weber Girão (Aquasis), Paulo Maier (NGI Araripe), Joice Brito/Yuri Valença (CPRH-PE), Marco Diniz (IMA-AL); Dandara Bezerra (IFPB); Alberto (Cetas/IBAMA); Flavia Oliveira (IBAMA/PE)</t>
  </si>
  <si>
    <t>Até o momento, a única iniciativa implementada até o momento foi a criação do grupo de whatsapp para compartilhamento de informações sobre  caça, captura e tráfico. Na monitoria anterior houve entendimento de que esta ação deve envolver instâncias superiores do ICMBio, IBAMA e MMA. O CEMAVE está discutindo uma parceria com a ABEMA, que poderá beneficiar ações de PANs, inclusive esta.</t>
  </si>
  <si>
    <t>Falta de articulação com as diversas instituições envolvidas.</t>
  </si>
  <si>
    <t>Incluir Gustavo Câmera (PRF)</t>
  </si>
  <si>
    <t>Incluir PF, PRF e Polícia Ambiental. Talvez ABIN.</t>
  </si>
  <si>
    <r>
      <rPr>
        <sz val="12"/>
        <color theme="1"/>
        <rFont val="Calibri"/>
      </rPr>
      <t xml:space="preserve">Articular a intensificação da fiscalização em áreas onde ocorre a captura de </t>
    </r>
    <r>
      <rPr>
        <i/>
        <sz val="12"/>
        <color theme="1"/>
        <rFont val="Calibri"/>
      </rPr>
      <t>Tangara cyanocephala cearensis</t>
    </r>
    <r>
      <rPr>
        <sz val="12"/>
        <color theme="1"/>
        <rFont val="Calibri"/>
      </rPr>
      <t xml:space="preserve"> e </t>
    </r>
    <r>
      <rPr>
        <i/>
        <sz val="12"/>
        <color theme="1"/>
        <rFont val="Calibri"/>
      </rPr>
      <t>Pyrrhura griseipectus</t>
    </r>
  </si>
  <si>
    <r>
      <rPr>
        <sz val="12"/>
        <color theme="1"/>
        <rFont val="Calibri"/>
      </rPr>
      <t xml:space="preserve">Redução das atividades de captura de </t>
    </r>
    <r>
      <rPr>
        <i/>
        <sz val="12"/>
        <color theme="1"/>
        <rFont val="Calibri"/>
      </rPr>
      <t>Tangara cyanocephala cearensis</t>
    </r>
    <r>
      <rPr>
        <sz val="12"/>
        <color theme="1"/>
        <rFont val="Calibri"/>
      </rPr>
      <t xml:space="preserve"> e </t>
    </r>
    <r>
      <rPr>
        <i/>
        <sz val="12"/>
        <color theme="1"/>
        <rFont val="Calibri"/>
      </rPr>
      <t>Pyrrhura griseipectus</t>
    </r>
    <r>
      <rPr>
        <sz val="12"/>
        <color theme="1"/>
        <rFont val="Calibri"/>
      </rPr>
      <t>.</t>
    </r>
  </si>
  <si>
    <t>Fábio Nunes e Weber Girão (Aquasis), Roberto Cavalcanti  (Semace), Patrícia Jacaúna (APA da Serra de Baturité/ SEMA);  Alberto Keflasz (Cetas/IBAMA)</t>
  </si>
  <si>
    <r>
      <rPr>
        <sz val="12"/>
        <color theme="1"/>
        <rFont val="Calibri"/>
      </rPr>
      <t xml:space="preserve">Articular a intensificação da fiscalização em áreas onde ocorre a captura e o comércio de </t>
    </r>
    <r>
      <rPr>
        <i/>
        <sz val="12"/>
        <color theme="1"/>
        <rFont val="Calibri"/>
      </rPr>
      <t xml:space="preserve">Tangara cyanocephala cearensis, Pyrrhura griseipectus, Spinus yarrellii </t>
    </r>
    <r>
      <rPr>
        <sz val="12"/>
        <color theme="1"/>
        <rFont val="Calibri"/>
      </rPr>
      <t>e</t>
    </r>
    <r>
      <rPr>
        <i/>
        <sz val="12"/>
        <color theme="1"/>
        <rFont val="Calibri"/>
      </rPr>
      <t xml:space="preserve"> Tangara fastuosa</t>
    </r>
  </si>
  <si>
    <t>Redução das atividades de captura desses táxons</t>
  </si>
  <si>
    <t>Incluir Hipólito Denizard (Aquasis); Copiar colaboradores das ações 4.2 e 4.3 Substituir o Paulo Maier por Carlos Augusto (NGI Araripe)</t>
  </si>
  <si>
    <r>
      <rPr>
        <sz val="12"/>
        <color theme="1"/>
        <rFont val="Calibri"/>
      </rPr>
      <t xml:space="preserve">Articular a intensificação da fiscalização em áreas onde ocorre a captura de </t>
    </r>
    <r>
      <rPr>
        <i/>
        <sz val="12"/>
        <color theme="1"/>
        <rFont val="Calibri"/>
      </rPr>
      <t>Spinus yarrellii</t>
    </r>
  </si>
  <si>
    <r>
      <rPr>
        <sz val="12"/>
        <color theme="1"/>
        <rFont val="Calibri"/>
      </rPr>
      <t xml:space="preserve">Redução das atividades de captura de  </t>
    </r>
    <r>
      <rPr>
        <i/>
        <sz val="12"/>
        <color theme="1"/>
        <rFont val="Calibri"/>
      </rPr>
      <t>Spinus yarrellii</t>
    </r>
  </si>
  <si>
    <t>Joice Brito 
(CPRH-PE)</t>
  </si>
  <si>
    <r>
      <rPr>
        <sz val="12"/>
        <color theme="1"/>
        <rFont val="Calibri"/>
      </rPr>
      <t xml:space="preserve">Áreas de ocorrência da espécie </t>
    </r>
    <r>
      <rPr>
        <i/>
        <sz val="12"/>
        <color theme="1"/>
        <rFont val="Calibri"/>
      </rPr>
      <t>S. yarrellii.</t>
    </r>
  </si>
  <si>
    <t>Agrupada com a 4.5
O articulador não respondeu</t>
  </si>
  <si>
    <t>A articuladora não priorizou esta ação, em função de outras demandas da CPRH.</t>
  </si>
  <si>
    <r>
      <rPr>
        <sz val="12"/>
        <color theme="1"/>
        <rFont val="Calibri"/>
      </rPr>
      <t xml:space="preserve">Articular a intensificação da fiscalização em áreas onde ocorre a captura de </t>
    </r>
    <r>
      <rPr>
        <i/>
        <sz val="12"/>
        <color theme="1"/>
        <rFont val="Calibri"/>
      </rPr>
      <t>Tangara fastuosa</t>
    </r>
  </si>
  <si>
    <r>
      <rPr>
        <sz val="12"/>
        <color theme="1"/>
        <rFont val="Calibri"/>
      </rPr>
      <t xml:space="preserve">Redução das atividades de captura de  </t>
    </r>
    <r>
      <rPr>
        <i/>
        <sz val="12"/>
        <color theme="1"/>
        <rFont val="Calibri"/>
      </rPr>
      <t>Tangara fastuosa</t>
    </r>
  </si>
  <si>
    <t>Articular a intensificação da fiscalização de forma integrada, baseando-se no modelo da Fiscalização Preventiva Integradado da Bacia do São Francisco, em feiras livres, em residências, em rotas de tráficos, em criadouros credenciados e restaurantes (verificando a possibilidade de associação com traficantes) nas Áreas estratégicas do PAN</t>
  </si>
  <si>
    <t>Marco Diniz 
(IMA-AL)</t>
  </si>
  <si>
    <t>Foram realizadas até agosto/ 2020, 14 ações de fiscalização e combate ao tráfico de animais silvestres, comércio e criação ilegal, na região de agreste e sertão de Alagoas. As ações foram realizadas em sua maioria pelo Instituto do Meio Ambiente (IMA-AL), ao todo nove ações, e, cinco ações conjuntas com IBAMA e ICMBIO (gestão MONA São Francisco). Ao todo foram apreendidos/resgatados aproximadamente 940 aves (somando das quatorze ações), abrangendo os municípios de: Santana do Ipanema, Belo Monte, Pão de Açúcar, Carneiros, São José da Tapera, Piranhas, Olho D'Água das Flores, Olho D'Água do Casado, Delmiro Gouveia, Mata Grande, Canapi, Ouro Branco, Pariconha e Maravilha. OBS: não houve no ano 2020 a Fiscalização Preventiva Integrada - FPI São francisco, por motivos da pandemia. Até dezembro, estima-se realizar mais seis ações de combate a crimes de fauna, na região.</t>
  </si>
  <si>
    <t xml:space="preserve">Pandemia impossibilitou a realização FPI neste ano de 2020.
</t>
  </si>
  <si>
    <t>Operações integradas realizadas</t>
  </si>
  <si>
    <t>Incluir Alberto Fonseca* (MPF AL)</t>
  </si>
  <si>
    <t>Aguardando informações dos Estados</t>
  </si>
  <si>
    <t>Promover ações de educação ambiental (elaboração de material educativo, chamadas em mídia, palestras, informação das penalidades) sobre caça, captura e tráfico de espécies do PAN em instituições de ensino e localidades nas áreas de ocorrência das espécies</t>
  </si>
  <si>
    <t>Os materiais educativos produzidos pela Associação Caatinga, relatados na última monitoria (folder para a campanha de combate à caça, Livro do Educador, exposição itinerante de banners que circulam nas escolas de Fortaleza (CE), Crateús (CE) e Buriti do Montes (PI) e a exposição "Caatinga um novo olhar, entre nesse clima" instalada na Seara da Ciência na UFC), continuam sendo distribuídos, emprestados e expostos. Todos os materiais são trabalhados nas escolas com os estudantes de professores e a exposição ativa na Seara da Ciência na UFC.</t>
  </si>
  <si>
    <t>Campanha todos contra a caça (https://issuu.com/climadacaatinga/docs/todos_contra_a_caca); Livro do Educador (https://issuu.com/climadacaatinga/docs/livro_do_educador_aeb9d3bc683f5e)</t>
  </si>
  <si>
    <t>Realizar ações de educação ambiental e campanhas de sensibilização contra a caça, captura ilegal, tráfico, desmatamentos, queimadas e soltura indiscriminada que afetem os táxons do PAN</t>
  </si>
  <si>
    <t>Workshops, oficinas, cursos, cartilhas, folders, cartazes, documentários, campanha de divulgação audiovisual (radio-TV, redes sociais)</t>
  </si>
  <si>
    <t>Diminuição da perda de habitat, caça, captura ilegal e tráfico de animais silvestres nas áreas de ocorrência dos táxons do PAN</t>
  </si>
  <si>
    <t>Substituir por Yuri Valença (CPRH)</t>
  </si>
  <si>
    <t>Incluir Joice Brito (CPRH); Patricia Lopes (Grupo de Pesquisa e Conservação da arara-azul-lear); Hipólito Denizard (Aquasis); Samuel (Associação Caatinga); Cristiano Nascimento* (CEMAVE); Priscila Azevedo* (CPRH); CEMAFAUNA* (Yuri)</t>
  </si>
  <si>
    <t>É importante que as ações sejam contínuas e de longo prazo, com  monitoramento da sua  efetividade.
Sempre que posível, abranger espécies bandeira e guarda-chuva. Sugere-se aproveitar a pandemia como uma oportunidade para divulgar zoonoses associadas a aves a exemplo de: Influenza aviária, Doença de Newcastle, Febre do Oeste do Nilo. Criptococose
Histoplasmose, Toxoplasma Gondii, Clamidiose</t>
  </si>
  <si>
    <t>Disponibilizar material digital para auxiliar na identificação de espécies de aves traficadas</t>
  </si>
  <si>
    <t>Arquivo em PDF</t>
  </si>
  <si>
    <t xml:space="preserve"> Weber Girão 
(Aquasis)</t>
  </si>
  <si>
    <t>Por enquanto os únicos materiais disponibilizados foram o Guia de Aves Traficadas no Brasil (PF) e o livro Tráfico de Fauna em Alagoas. Na monitoria anterior, ficou acordado que cada membro do GAT tornará público em seu Estado junto aos órgãos de fiscalização e controle. Emanuel divulgou esse material para a Polícia Florestal/PB.</t>
  </si>
  <si>
    <t>Guia de Aves Traficadas no Brasil (PF) e o livro Tráfico de Fauna em Alagoas.</t>
  </si>
  <si>
    <t>Excluir Ileyne Lopes (Aquasis)</t>
  </si>
  <si>
    <t>Verificar com a PF possibilidade de disponibilizar exemplares da versão impressa para os órgãos de fiscalização ambiental</t>
  </si>
  <si>
    <t>Dandara Mariz 
(IFPB)</t>
  </si>
  <si>
    <t>Até o momento, o aplicativo está em fase de consolidação da sua estruturação. No entanto, ainda estamos tendo dificuldades de conseguir imagens de 20 espécies para acrescentar no aplicativo e finalizar sua estruturação. Também tivemos que interromper a fase de testes e avaliação do aplicativo devido à pandemia da COVID-19. Portanto, submetemos o nosso projeto em outro edital de pesquisa do IFPB para podermos concluir a elaboração, validação e consolidação do aplicativo. Ressalto que saiu o resultado do edital de pesquisa, no qual submetemos o nosso projeto, e este foi aprovado. Assim daremos continuidade e pretendemos finalizar o aplicativo até julho de 2021.</t>
  </si>
  <si>
    <t>Ausência de imagens e Pandemia</t>
  </si>
  <si>
    <t>Prorrogar o prazo da ação</t>
  </si>
  <si>
    <t>Incluir Emanuel Barreto (CEMAVE)</t>
  </si>
  <si>
    <t>Intensificar as ações de inteligência para o combate ao tráfico na Caatinga</t>
  </si>
  <si>
    <t>Joice Brito (CPRH), Marco Diniz (IMA-AL), Willamy Bezerra (BPMA - CE); Fabio Nunes (Aquasis); Alberto Keflasz (CETAS/IBAMA); OEMAs</t>
  </si>
  <si>
    <t>Ação com andamento muito pulverizado, tendo em vista que não está havendo troca de informações entre os agentes e instituições envolvidas. É necessária uma maior integração inter-agências para consolidar a rede de informações e fortalecer as atividades de inteligência.</t>
  </si>
  <si>
    <t>Falta de integração entre os agentes e instituições envolvidas</t>
  </si>
  <si>
    <t>Solicitar que ações de inteligência, para o combate do tráfico de animais silvestres na Caatinga, sejam intensificadas</t>
  </si>
  <si>
    <t>Excluir Willamy Bezerra</t>
  </si>
  <si>
    <t>Principalmente para crimes cibernéticos. Identificar colaboradores nas OEMAS.</t>
  </si>
  <si>
    <r>
      <rPr>
        <sz val="12"/>
        <color theme="1"/>
        <rFont val="Calibri"/>
      </rPr>
      <t xml:space="preserve">Articular a realização de ações de fiscalização nas áreas de ocorrência de </t>
    </r>
    <r>
      <rPr>
        <i/>
        <sz val="12"/>
        <color theme="1"/>
        <rFont val="Calibri"/>
      </rPr>
      <t xml:space="preserve">Anodorhynchus leari, </t>
    </r>
    <r>
      <rPr>
        <sz val="12"/>
        <color theme="1"/>
        <rFont val="Calibri"/>
      </rPr>
      <t>especialmente durante o período reprodutivo (novembro a maio)</t>
    </r>
  </si>
  <si>
    <r>
      <rPr>
        <sz val="12"/>
        <color theme="1"/>
        <rFont val="Calibri"/>
      </rPr>
      <t xml:space="preserve">Áreas de ocorrência de </t>
    </r>
    <r>
      <rPr>
        <i/>
        <sz val="12"/>
        <color theme="1"/>
        <rFont val="Calibri"/>
      </rPr>
      <t>A. leari</t>
    </r>
  </si>
  <si>
    <t>Custo estimado por operação de fiscalização.</t>
  </si>
  <si>
    <t>Os analistas da ESEC Raso da Catarina conseguiram realizar fiscalizações em 2019 e 2020 nos municípios de Canudos (incluindo Barreiras), Jeremoabo, Euclides da Cunha e, com mais frequência, em Gloria (na Baixa do Chico). Mas relatam que suspenderam as atividades com o inicio da pandemia de COVID a partir de marco/2020. Precisamos formalizar o envio de ofícios com pedido de fiscalização ao INEMA de Salvador, anualmente e sempre antes de fecharem o cronograma do ano seguinte (em novembro/dezembro).</t>
  </si>
  <si>
    <t>Operações interrompidas em virtude da COVID</t>
  </si>
  <si>
    <t>Operações realizadas</t>
  </si>
  <si>
    <t>Incluir Joaquim Rocha* (NGI Juazeiro)
Identificar colaborador da Polícia da Caatinga*</t>
  </si>
  <si>
    <t>Articular também com GR2 Cabedelo e NGI Juazeiro.  Identificar colaboradores do IBAMA e Polícia da Caatinga</t>
  </si>
  <si>
    <t>Elaborar um documento apontando as fragilidades da Lei de Crimes Ambientais, no que se refere a aplicações de penas, para submeter à Comissão de Meio Ambiente da OAB e posteriormente ao Congresso Nacional</t>
  </si>
  <si>
    <t>ICMBIo, IBAMA, Polícias Florestais, Ministério Público Federal e Estaduais</t>
  </si>
  <si>
    <t>Em outubro de 2019 foi encaminhado um formulário google pelas redes sociais, solicitando aprimoramento da Lei de Crimes Ambientais, especialmente dos artigos relacionados com crimes contra a fauna. Apenas 18 pessoas responderam. O Coordenador do PAN consolidou as respostas e repassou ao articulador da ação.</t>
  </si>
  <si>
    <t>O articulador não deu andamento à ação.</t>
  </si>
  <si>
    <t>Incluir Emanuel Barreto (CEMAVE). Excluir instituições</t>
  </si>
  <si>
    <t>Propor a criação e/ou fortalecimento de delegacias de Polícia Civil de Meio Ambiente nos estados</t>
  </si>
  <si>
    <t>Envio de ofício propondo a criação e/ou fortalecimento de delegacias</t>
  </si>
  <si>
    <t>Em 2019 o articulador realizou um levantamento das Delegacias de Meio Ambiente nos Estados inseridos no bioma Caatinga e constatou que todos eles já possuem Delegacias de Meio Ambiente em funcionamento. Para 2020 se planejava contatar cada Delegacia para conhecer sua realidade, estrutura e quadro de pessoal, atividade que foi suspensa por causa da pandemia de COVID-19. No entanto, acredito que o fortalecimento dessas delegacias fogem da nossa governabilidade.
O grupo entende que nos cabe apenas a divulgação do PAN junto às Delegacias. Portanto, foi incluida uma recomendação na Ação 1.11</t>
  </si>
  <si>
    <t>Proponho excluir a ação</t>
  </si>
  <si>
    <t>Propor um encontro dos órgãos de fiscalização ambiental, para compartilhamento de experiências e padronização de procedimentos no combate ao tráfico de animais silvestres</t>
  </si>
  <si>
    <t>Envio ofício propondo a criação do encontro</t>
  </si>
  <si>
    <t>Marco Antonio Freitas 
(ICMBio)</t>
  </si>
  <si>
    <t>O articulador não deu andamento à ação, por falta de recursos e por causa da pandemia de COVID-19</t>
  </si>
  <si>
    <t>Evento não realizado por falta de recursos e por causa da pandemia de COVID-19</t>
  </si>
  <si>
    <t>Marcos Freitas (ESEC/Murici)</t>
  </si>
  <si>
    <t>Ver com o articulador a possibilidade de propor um encontro virtual. Existe ação semelhante em andamento em outros PANs (aves da Mata Atântica)</t>
  </si>
  <si>
    <t>Substituir por Eduardo Araujo* (CEMAVE)</t>
  </si>
  <si>
    <t>Incluir Marina Somenzari (CEMAVE) e Marco Antonio Freitas 
(ICMBio). Excluir instituições.</t>
  </si>
  <si>
    <t>Incluir a ação na demanda que está sendo articulada pela COPAN com ABEMA</t>
  </si>
  <si>
    <t>Weber Girão (Aquasis), Flavio Ubaid (UEMA), Antonio Eduardo (CEMAVE), universidades, SBO, SBZ</t>
  </si>
  <si>
    <t>Através de uma articulação junto ao Deputado Federal Denis Bezerra, foi criado o Projeto de Lei 3681/19. A proposta estava tramitando em caráter conclusivo e seria analisada pelas comissões de Desenvolvimento Econômico, Indústria, Comércio e Serviços; de Meio Ambiente e Desenvolvimento Sustentável; e de Constituição e Justiça e de Cidadania. Porém, esta foi parada devido ao pedido de vistas do ornitólogo Luis Fábio Silveira e agora está sendo retomada através da discussão de colegiados específicos. CEMAVE enviou ofício solicitando manifestação da SBO, SBZ e SBEQ. Todas se posicionaram favoráveis à proposta.</t>
  </si>
  <si>
    <t>Projeto de Lei corrigido e encaminhado; Carta de apoio da SBO, SBZ e SBEQ</t>
  </si>
  <si>
    <t>O apoio da SBO, SBZ e SBEQ é importante para o processo. Incluir a  SBEQ entre os colaboradores.</t>
  </si>
  <si>
    <t>Incluir Eduardo Araujo (CEMAVE); Maria Alice* (SBO); Enrico Bernard* (SBEQ); Luciane Marinoni* (SBZ)</t>
  </si>
  <si>
    <t>1- Redução da perda e alteração dos ambientes naturais</t>
  </si>
  <si>
    <t>1.15</t>
  </si>
  <si>
    <t>Elaborar um protocolo base de ações de Educação Ambiental</t>
  </si>
  <si>
    <t>Protocolo de ações de Educação Ambiental elaborado</t>
  </si>
  <si>
    <t xml:space="preserve">Adesão dos projetos  do PAN ao protocolo </t>
  </si>
  <si>
    <t>Patrícia Lopes 
(Qualis Consultoria Ambiental)</t>
  </si>
  <si>
    <t>Erica Pacífico (Qualis Consultoria Ambiental), Fernanda Riera (Qualis Consultoria Ambiental),  Elivan Souza (CEMAVE), Emanuel Barreto (CEMAVE), Marina Somenzari (CEMAVE), Priscila Azevedo (CPRH), Yuri Valença (CPRH), Sara Alves (INEMA), Weber Girão (Aquasis), Fábio Nunes (Aquasis), Hipólito Denizard (Aquasis), Helder Araujo (UFPB), Mauro Pichorim (UFRN), Flavio Ubaid (UEMA), Caio Graco (UEFS), Eduardo Votta (IBAMA-BA), Silvio Marchini* (ESALQ/USP), Marcos Sorrentino* (ESALQ/USP)</t>
  </si>
  <si>
    <t>Área de ocorrência das espécies do PAN da Caatinga</t>
  </si>
  <si>
    <t>A proposta é  que o protocolo base seja um instrumento de orientação transversal para todos os objetivos do PAN, podendo ser replicável aos demais PANs, respeitando-se as particularidades de cada um deles. Para elaboração do protocolo, sugere-se a construção das ideias e da formulação do documento de forma participativa, contando com a contribuição do máximo possível de pessoas estrategicamente selecionadas e envolvidas com as temáticas relacionadas.</t>
  </si>
  <si>
    <t>1.16</t>
  </si>
  <si>
    <t xml:space="preserve">Aplicar o protocolo base das ações de Educação Ambiental nos projetos das aves ameaçadas do PAN </t>
  </si>
  <si>
    <t>Ações do protocolo aplicadas nos projetos; monitoramento de médio e longo-prazos</t>
  </si>
  <si>
    <t>Mudanças na percepção e na relação dos atores locais com a conservação das espécies do PAN</t>
  </si>
  <si>
    <t>Patrícia Lopes (Qualis Consultoria Ambiental), Erica Pacífico (Qualis Consultoria Ambiental), Fernanda Riera (Qualis Consultoria),  Elivan Souza (CEMAVE), Marina Somenzari (CEMAVE), Priscila Azevedo (CPRH), Yuri Valença (CPRH), Sara Alves (INEMA), Weber Girão (Aquasis), Fábio Nunes (Aquasis), Hipólito Denizard (Aquasis), Helder Araujo (UFPB), Mauro Pichorim (UFRN), Flavio Ubaid (UEMA), Caio Graco (UEFS), Eduardo Votta (IBAMA-BA), Silvio Marchini* (ESALQ/USP), Marcos Sorrentino* (ESALQ/USP)</t>
  </si>
  <si>
    <t>A proposta tem como objetivos: a) aplicar o protocolo base, b) testar a sua funcionalidade por meio de relatórios contendo o detalhamento das ações realizadas como forma de monitoramento, c) avaliar de forma analítica a sua efetividade, e  d) monitorar e avaliar a eficiência das ações, a partir de relatórios trimestrais ou semestrais. Essa nova ação foi pensada para ser aplicada de forma transversal em todos os objetivos específicos  do PAN, e de modo que o mesmo seja replicável aos demais PANs, respeitando-se as particularidades de cada um deles. Custo estimado por projeto de conservação.</t>
  </si>
  <si>
    <t>2- Manutenção e recuperação dos habitats das espécies alvo</t>
  </si>
  <si>
    <t>2.20</t>
  </si>
  <si>
    <t>Inserir a área CA137 (MMA 2018 - Áreas e Ações Prioritárias para Conservação, Uso Sustentável e Repartição dos Benefícios da Biodiversidade na Caatinga - 2ª Atualização) e fragmentos do seu entorno entre as áreas estratégicas do PAN das Aves da Caatinga</t>
  </si>
  <si>
    <t>Mapa atualizado das áreas estratégicas do PAN</t>
  </si>
  <si>
    <t>Área beneficiada pelas ações do PAN</t>
  </si>
  <si>
    <t>Maurício Santos (CEMAVE), Murilo Arantes (CEMAVE)</t>
  </si>
  <si>
    <t>Municípios de Touros, Rio do Fogo, Pureza, Maxaranguape, Ceará Mirim, Extremoz e São Gonçalo do Amarante (RN)</t>
  </si>
  <si>
    <t>Rio Grande do Norte</t>
  </si>
  <si>
    <r>
      <rPr>
        <sz val="12"/>
        <color theme="1"/>
        <rFont val="Calibri"/>
      </rPr>
      <t xml:space="preserve">A proposta beneficia as seguintes espécies: </t>
    </r>
    <r>
      <rPr>
        <i/>
        <sz val="12"/>
        <color theme="1"/>
        <rFont val="Calibri"/>
      </rPr>
      <t>Crypturellus n. zabele, Conopophaga cearae, Leptodon forbesi, Xenops m. alagoanus, Penelope s. alagoensis, Coryphaspiza melanotis, Charitospiza eucosma, Porphyrospiza caerulescens</t>
    </r>
  </si>
  <si>
    <t>2.21</t>
  </si>
  <si>
    <t xml:space="preserve">Integrar com os demais PANs do bioma Caatinga iniciativas para a criação de corredores ecológicos. </t>
  </si>
  <si>
    <t>Mapas conjuntos elaborados</t>
  </si>
  <si>
    <t>Mapas amplamente disponibilizados</t>
  </si>
  <si>
    <t>Maurício Santos (CEMAVE); Frans Pareyn (APNE); Elivan Arantes (CEMAVE); Gabriela Marangon* (COPAN)</t>
  </si>
  <si>
    <t>Recomenda-se articular com os demais PANs do bioma Caatinga que tenham ações semelhantes de criação de corredores, para elaboração de mapas conjuntos para posterior disponibilização massiva via plataformas como Google e/ou MapBiomas.</t>
  </si>
  <si>
    <t>3- Manutenção e incremento das populações das espécies alvo do Plano</t>
  </si>
  <si>
    <t>3.25</t>
  </si>
  <si>
    <t>Elaborar protocolos de segurança e sanitário para empreendimentos de fauna situados dentro e próximo das áreas estratégicas do PAN</t>
  </si>
  <si>
    <t>Protocolos adotados pelos empreendimentos de fauna</t>
  </si>
  <si>
    <t>Tânia Raso 
(USP)</t>
  </si>
  <si>
    <t>Marina Somenzari, Patricia Serafini*, Emanuel Barreto (CEMAVE)</t>
  </si>
  <si>
    <t>3.26</t>
  </si>
  <si>
    <t>Realizar controle e manejo contínuo das abelhas africanizadas nos habitats em que há interações negativas com espécies do PAN</t>
  </si>
  <si>
    <t>Controle e manejos realizados</t>
  </si>
  <si>
    <t>Redução do impacto de abelhas e vespas</t>
  </si>
  <si>
    <t>já/21</t>
  </si>
  <si>
    <t>Areas de ocorrência de espécies que ocupam cavidades</t>
  </si>
  <si>
    <t>3.27</t>
  </si>
  <si>
    <r>
      <rPr>
        <sz val="12"/>
        <color theme="1"/>
        <rFont val="Calibri"/>
      </rPr>
      <t xml:space="preserve">Realizar estudo sanitário de </t>
    </r>
    <r>
      <rPr>
        <i/>
        <sz val="12"/>
        <color theme="1"/>
        <rFont val="Calibri"/>
      </rPr>
      <t>Odontophorus capueira capueira</t>
    </r>
    <r>
      <rPr>
        <sz val="12"/>
        <color theme="1"/>
        <rFont val="Calibri"/>
      </rPr>
      <t xml:space="preserve"> como modelo para compreender as doenças relevantes para </t>
    </r>
    <r>
      <rPr>
        <i/>
        <sz val="12"/>
        <color theme="1"/>
        <rFont val="Calibri"/>
      </rPr>
      <t>Odontophorus capueira plumbeicolis</t>
    </r>
  </si>
  <si>
    <t>Estudo sanitário realizado</t>
  </si>
  <si>
    <t>Doenças conhecidas e tratamentos indicados</t>
  </si>
  <si>
    <t>Paloma Bosso* 
(Parque das Aves)</t>
  </si>
  <si>
    <t>Tânia Raso* (USP), Patrícia Serafini* (CEMAVE)</t>
  </si>
  <si>
    <r>
      <rPr>
        <sz val="12"/>
        <color theme="1"/>
        <rFont val="Calibri"/>
      </rPr>
      <t xml:space="preserve">Área de distribuição de </t>
    </r>
    <r>
      <rPr>
        <i/>
        <sz val="12"/>
        <color theme="1"/>
        <rFont val="Calibri"/>
      </rPr>
      <t>O. c. capueira</t>
    </r>
  </si>
  <si>
    <t>Mata Atlântica</t>
  </si>
  <si>
    <t>Ação inserida por recomendação do relatório do Workshop de Galliformes e Tinamiformes</t>
  </si>
  <si>
    <t>3.28</t>
  </si>
  <si>
    <t>Identificar as áreas com potencial risco de mortalidade das araras-azuis-de-lear por eletroplessão, para subsidiar monitoramento de fatalidades e ações de mitigação</t>
  </si>
  <si>
    <t>Mapa de predição de risco de eletroplessão; monitoramento de médio e longo-prazos com estimativas de eletroplessões</t>
  </si>
  <si>
    <t>Medidas mitigatórias implementadas</t>
  </si>
  <si>
    <t>Larissa Biasotto 
(UFRGS)</t>
  </si>
  <si>
    <t xml:space="preserve">Erica Pacífico (Qualis Consultoria Ambiental), Thiago Filadelfo (Qualis Consultoria Ambiental), Fernanda Riera (Qualis Consultoria Ambiental), Patricia Lopes (Qualis Consultoria Ambiental), Sara Alves (INEMA), Emanuel Barreto (CEMAVE), Higor dos Santos Vieira (Grupo Neoenergia)* </t>
  </si>
  <si>
    <t>Raso da Catarina e Boqueirão da Onça (BA)</t>
  </si>
  <si>
    <t>Área de ocorrência da arara-azul-de-lear</t>
  </si>
  <si>
    <t>3.29</t>
  </si>
  <si>
    <t>Identificar as áreas com potencial risco de mortalidade das araras-azuis-de-lear por colisão com cabos de linhas de energia, para subsidiar monitoramento de fatalidades e ações de mitigação</t>
  </si>
  <si>
    <t>Mapa de predição de risco de colisão; monitoramento de médio e longo-prazos  com estimativas de colisões</t>
  </si>
  <si>
    <t>Ações de mitigação propostas</t>
  </si>
  <si>
    <t>Erica Pacífico 
(Qualis Consultoria Ambiental)</t>
  </si>
  <si>
    <t>Thiago Filadelfo (Qualis Consultoria Ambiental), Fernanda Riera (Qualis Consultoria Ambiental), Larissa Biasotto (UFRGS),  Sara Alves (INEMA), Emanuel Barreto (CEMAVE)</t>
  </si>
  <si>
    <t>3.30</t>
  </si>
  <si>
    <t>Identificar as áreas prospectadas para vento dentro da área de ocorrência da arara-azul-de-lear que apresentem alto risco de barreira entre núcleos populacionais e risco de mortalidade de indivíduos por colisão com aerogeradores, para proposição de áreas de exclusão previamente à implantação de empreendimentos eólicos</t>
  </si>
  <si>
    <t xml:space="preserve">Mapa de predição de risco de efeito barreira e de risco de colisão com indicação das áreas a serem excluídas </t>
  </si>
  <si>
    <t>Áreas de exclusão propostas</t>
  </si>
  <si>
    <t>Thiago Filadelfo (Qualis Consultoria Ambiental), Fernanda Riera (Qualis Consultoria Ambiental), Sara Alves (INEMA), Emanuel Barreto (CEMAVE)</t>
  </si>
  <si>
    <t>Para elaboração do mapa de predição de risco, sugere-se a sobreposição das áreas prospectadas em licenciamento com as áreas de ocorrência da espécie (área de vida, considerando-se as áreas residentes e de potencial passagem) e áreas de ocorrência histórica passíveis de expansão da população. Exclusão de áreas prospectadas pelo empreendimento e que formariam barreira entre os núcleos populacionais da espécie</t>
  </si>
  <si>
    <t>3.31</t>
  </si>
  <si>
    <t>Identificar os potenciais impactos à população da arara-azul-de-lear e à sua expansão decorrentes da instalação e operação de parques eólicos, para subsidiar ações de mitigação</t>
  </si>
  <si>
    <t>Monitoramento de médio e longo-prazos; potenciais impactos identificados</t>
  </si>
  <si>
    <t>Estimativas de impactos; ações de mitigação propostas</t>
  </si>
  <si>
    <t>Os potenciais impactos a que essa ação se refere poderiam ser decorrentes, por ex. da supressão da vegetação (fase de instalação do empreendimento); do evitamento das áreas dos aerogeradores pelos indivíduos, ou a colisão com aerogeradores, dentre outros (ou seja, magnitude das colisões e do efeito barreira na fase de operação do empreendimento)</t>
  </si>
  <si>
    <t>3.32</t>
  </si>
  <si>
    <t>Aprimorar o Programa de Manejo Cooperativo da arara-azul-de-lear com base em animais nascidos em cativeiro, resgatados e/ou confiscados, para estabelecimento de um plantel adequado em termos genético, demográfico, sanitário e comportamental, para integração de novas aves ao programa de revigoramento populacional, especialmente na região do Boqueirão da Onça/BA</t>
  </si>
  <si>
    <t>Ampliação e melhoria do plantel do Programa de Manejo Cooperativo</t>
  </si>
  <si>
    <t>Novas instituições incluídas no programa; novas matrizes reprodutoras; aumento do índice de produtividade do programa de cativeiro; aumento do número de aves incorporadas ao Programa de Manejo Cooperativo; aumento do número de araras nascidas que sejam sanitaria  e comportamentalmente aptas  a serem destinadas ao Projeto de Soltura; 6 a 12 aves destinadas à soltura, bianualmente</t>
  </si>
  <si>
    <t>Priscilla Prudente do Amaral 
(ICMBio/CEMAVE)</t>
  </si>
  <si>
    <t>Erica Pacífico (Qualis Consultoria Ambiental), Thiago Filadelfo (Qualis Consultoria Ambiental), Angélica Midori Sugieda (FPZSP), Bárbara Meireles (BioParque do Rio), Antonin Vaidl (Zoológico de Praga), Paloma Bosso (Parque das Aves), Márcia Cristina Cioglia Dias Gontijo (Fazenda Cachoeira), Márcia Procópio Magalhães (Fundação Zoobotânica de Belo Horizonte), Márcia Weinzettl (Loro Parque Fundacción), Glauco Sabino (Criadouro Milton Soldani), Fernanda Vaz Guida (Fundação Parque Zoológico de São Paulo - FPZSP), James Simpson (Sociedade de Pesquisa do Manejo e da Reprodução da Fauna Silvestre - CRAX), Severin Dressen (Der Grüne Zoo Wuppertal),  Rogério Venâncio (Criadouro Fazenda Cachoeira), Marcus Vinícius Romero (Criadouro Fazenda Cachoeira)</t>
  </si>
  <si>
    <r>
      <rPr>
        <sz val="12"/>
        <color theme="1"/>
        <rFont val="Calibri"/>
      </rPr>
      <t>O Programa de Manejo Cooperativo tem atuação internacional, tendo sido formalizado pela Portaria nº 231, de 26 de setembro de 2013, considerando a Portaria ICMBio nº 19, de 17 de fevereiro de 2012, do Plano de Ação Nacional para a Conservação da arara-azul-de-lear (</t>
    </r>
    <r>
      <rPr>
        <i/>
        <sz val="12"/>
        <color theme="1"/>
        <rFont val="Calibri"/>
      </rPr>
      <t>Anodorhychus leari</t>
    </r>
    <r>
      <rPr>
        <sz val="12"/>
        <color theme="1"/>
        <rFont val="Calibri"/>
      </rPr>
      <t>)</t>
    </r>
  </si>
  <si>
    <t>3.33</t>
  </si>
  <si>
    <t>Estabelecer o Programa de Resgate da arara-azul-de-lear, para melhorar os processos de resgate e reabilitação das aves para integrá-las ao programa de revigoramento populacional, especialmente na região do Boqueirão da Onça/BA</t>
  </si>
  <si>
    <t>Programa de resgate estabelecido e melhorado</t>
  </si>
  <si>
    <t>Resgate e envio aos colaboradores de 100% das aves localizadas; melhoria da infraestrutura da instituição de manutenção temporária (CEMAFAUNA)</t>
  </si>
  <si>
    <t>Priscilla Prudente do Amaral
(ICMBio/CEMAVE)</t>
  </si>
  <si>
    <t>Plínio Montovani (Programa de Resgate da arara-azul-de-lear, Síntese), Rogério Venâncio (Criadouro Fazenda Cachoeira), Marcus Vinícius Romero (Criadouro Fazenda Cachoeira), Erica Pacífico (Qualis Consultoria Ambiental), Thiago Filadelfo (Qualis Consultoria Ambiental), Joaquim Rocha (ICMBio/NGI Juazeiro); Thamires Campos (CEMAFAUNA)</t>
  </si>
  <si>
    <t>Identificar colaborador da  Clínica Veterinária local parceira (Petrolina)</t>
  </si>
  <si>
    <t>3.34</t>
  </si>
  <si>
    <r>
      <rPr>
        <sz val="12"/>
        <color theme="1"/>
        <rFont val="Calibri"/>
      </rPr>
      <t xml:space="preserve">Realizar experimento de reintrodução de </t>
    </r>
    <r>
      <rPr>
        <i/>
        <sz val="12"/>
        <color theme="1"/>
        <rFont val="Calibri"/>
      </rPr>
      <t>Crypturellus noctivagus zabele</t>
    </r>
    <r>
      <rPr>
        <sz val="12"/>
        <color theme="1"/>
        <rFont val="Calibri"/>
      </rPr>
      <t xml:space="preserve"> na RPPN Serra das Almas/CE-PI</t>
    </r>
  </si>
  <si>
    <t xml:space="preserve">Relatório de pesquisa </t>
  </si>
  <si>
    <t>Experimento realizado com sucesso</t>
  </si>
  <si>
    <t>Samuel Portela (Associação Caatinga), Flávio Ubaid (UEMA), Fábio Nunes (Aquasis), Hipólito Denizard (Aquasis)</t>
  </si>
  <si>
    <t>RPPN Serra das Almas (CE)</t>
  </si>
  <si>
    <t>Ceará e Piauí</t>
  </si>
  <si>
    <t>Entrevistas preliminares indicam a existência pretérita do táxon na RPPN Serra das Almas, onde teria sido caçado até a extinção local. A área de quase 6.000 ha permitiu o retorno de espécies cinegéticas como os mamíferos Cuniculus paca e Alouatta ululata, além de ter Penelope jacucaca em contingentes maiores que a maioria dos lugares. O relatório de pesquisa deve conter imagens de exemplares reintroduzidos em armadilhas fotográficas e dados de uso da paisagem recuperados de GPS instalados nos espécimes. Considera-se que o experimento terá sucesso quando os primeiros exemplares forem reintroduzidos com sucesso, viabilizando a repetição do método até o estabelecimento de uma população viável, aumentando a EOO do táxon.</t>
  </si>
  <si>
    <t>SITUAÇÃO ATUAL DAS AÇÕES - 3ª MONITORIA (2020)</t>
  </si>
  <si>
    <t>Plano de Ação Nacional para a Conservação das Aves da Caatinga - PAN Aves da Caatinga</t>
  </si>
  <si>
    <t>09 a 13/08/2021 (virtual)</t>
  </si>
  <si>
    <t>jan/19</t>
  </si>
  <si>
    <t>fev/23</t>
  </si>
  <si>
    <t>Delimiro Dantas (FASP)</t>
  </si>
  <si>
    <t>Fazenda São Paulo (Prata-PB), Estação Experimental de São João do Cariri-PB/CCA/UFPB, Fazenda Samambaia e alguns pequenos produtores no município de Cabaceiras-PB</t>
  </si>
  <si>
    <t>Versão final publicada do artigo "A sustainable agricultural landscape model for tropical drylands" (Araujo et al 2021; https://doi.org/10.1016/j.landusepol.2020.104913)</t>
  </si>
  <si>
    <t>Artigo publicado (https://doi.org/10.1016/j.landusepol.2020.104913)</t>
  </si>
  <si>
    <t>Divulgar, nos eventos consolidados sobre a caatinga,  a temática do modelo NEXUS (segurança hídrica, alimentar e energética), evidenciando a importância deste para conservação da biodiversidade.</t>
  </si>
  <si>
    <t>jan/18</t>
  </si>
  <si>
    <t>Daniel Duarte (INSA), Delmiro Dantas (FASP), Frans Pareyn (APNE), Albert Aguiar (SAVE Brasil), Helder Araujo (UFPB)</t>
  </si>
  <si>
    <t>Material informativo e de divulgação encontra-se disponível no site https://nexuscaatinga.com.br;
A matéria "Agropecuária sustentável na Caatinga em 6 pontos" foi publicada pelo jornal Nexo-políticas públicas (https://pp.nexojornal.com.br/perguntas-que-a-ciencia-ja-respondeu/2021/Agropecuária-sustentável-na-Caatinga-em-6-pontos);
A matéria "Caatinga: Agricultura cresce com ajuda da ciência: foi divulgada no canal Agro+/Band e está disponível no Youtube (https://www.youtube.com/watch?v=rT_74Fk7PiU)
Palestras estão sendo ministradas em encontros virtuais.
O MAPA assinou um TED com a UFPB para execução do projeto "Trocando experiências para alcançar alta produtividade e sustentabilidade agropecuária na região mais seca do Brasil" associado ao Edital do Programa de Residência Profissional Agrícola (MAPA)." - divulgação presencial do modelo NEXUS para os envolvidos (Residência Agrícola).</t>
  </si>
  <si>
    <t>Matérias publicadas, palestras realizadas</t>
  </si>
  <si>
    <t>Articular para que seja incluida, nas linhas de financiamentos de créditos existentes, o modelo NEXUS (segurança hídrica, alimentar e energética)</t>
  </si>
  <si>
    <t xml:space="preserve">A Pandemia impossibilitou uma intervenção mais concisa junto aos financiadores. Helder lembra que já existem linhas de financiamento do BNB associadas a esta ação (FNE Verde, Energia solar). </t>
  </si>
  <si>
    <t>A pandemia de COVID-19 prejudicou o andamento da ação</t>
  </si>
  <si>
    <t>Elivan Souza (Cemave)</t>
  </si>
  <si>
    <t>Comunidades capacitadas</t>
  </si>
  <si>
    <t>Kurtis Fraçois Batos (IBAMA/PREVFOGO)</t>
  </si>
  <si>
    <t>Gabriel Zacarias (IBAMA/PREVFOGO),  João Paulo Morita (Coord. Emerg. Ambientais/ICMBIO), Paulo Maier (APA/Chapada do Araripe), Weber Girão(Aquasis)</t>
  </si>
  <si>
    <t xml:space="preserve">• Reunião com professores da Rede Municipal de Educação- Regional Quixadá
Data: 09/03/2021
Participantes: Prevfogo e NEA/Ibama-CE e Secretarias Municipais de Educação de Quixadá, Quixeramobim e Banabuiú.
Encaminhamentos:
a) Disponibilização de material didático do Prevfogo para as escolas;
b) Levantamento de professores para capacitação presencial, quando viável, em função da pandemia;
c) Levantamento das emissoras de rádio nos municípios para distribuição de material de divulgação de ações de prevenção aos incêndios
• Reunião Prevfogo/CE e SENAR/CE
Data: 16/04/2021
Encaminhamentos:
a) Proposta para a criação de um curso em parceria Prevfogo/Senar/CE para a abordagem específica da temática do fogo (queimadas, incêndios florestais, uso alternativo, legislação, boas práticas...) que será realizado de forma mista – parte teórica virtual e parte prática presencial. A definir data, em função da pandemia
• Palestra com professores agrônomos das Escolas do Campo da Rede Estadual de Educação
Data: 06/05/2021
Encaminhamentos:
a) Envio de material didático (versão digital) para o e-mail dos professores
b) Envio de material didático (versão impressa) para as escolas
c) Proposição de oferta de formação (teórico/prática) para os professores, quando a situação da pandemia permitir, a ser realizada na base do Prevfogo, em Quixeramobim e/ou em Unidade Demonstrativa de boas práticas disponível para receber os participantes
• Live: A arte do fogo na Caatinga
Data: 07/06/2021
Parceria: Prevfogo/NEA-Ibama, Secretaria de Educação do Ceará
Participantes: 240
• Reunião com brigadistas da Terras Indígena Taba dos Anacé (Caucaia-CE)
Data: 14/06/2021
Parceria: Prevfogo/Ibama e Funai/CE
Encaminhamentos:
a) Curso de agroecologia (quando viável, em função da pandemia);
b) Inclusão do Plano de Contingência no Plano de Gestão Territorial da comunidade
Obs: Há ações previstas para período após o monitoramento:
Ações previstas (virtual):
• Reunião com professores das Escolas de Ensino Médio de Tempo Integral – Rede Estadual
Data: 17/08/2021
Tema: Discussão sobre a abordagem da temática do fogo no currículo
• Reunião com professores das Escolas Indígenas e Quilombolas – Ceará
Data: 24/08/2021
Tema: Abordagem da temática do fogo nas escolas indígenas e quilombolas
</t>
  </si>
  <si>
    <t>Formação de brigadas; cursos de capacitação para bombeiros militares</t>
  </si>
  <si>
    <t>Cidadãos capacitados</t>
  </si>
  <si>
    <t>Gabriel Zacarias (IBAMA/PREVFOGO), João Paulo Morita (Coord. Emerg. Ambientais/ICMBIO), Paulo Maier (APA/Chapada do Araripe), Weber Girão(Aquasis)</t>
  </si>
  <si>
    <t>Ações realizadas (presencial):
• Treinamento da Brigada: prevenção e combate a incêndios florestais
Data: 19 a 23/07/2021
• Curso para brigadistas: alternativas ao uso do fogo
Data: 26 a 30/07/2021
• Curso de reciclagem para Brigada Indígena
Parceria: Prevfogo/Ibama e Funai
Data: 09 a 12/08/2021.
Carlos Augusto informa que: Junto com o CEPAM estaremos realizando um CURSO DE FORMAÇÃO DE AGENTES DE PREVENÇÃO E COMBATE A INCÊNDIOS FLORESTAIS, que tem como objetivo capacitar atores sociais da região da Chapada do Araripe, residentes em regiões de interesse para a prevenção de incêndios em áreas de restauração ecológica, para que possam atuar como agentes de sensibilização do público na prevenção e combate a incêndios e como elo entre comunidades, gestão das Unidades de Conservação (Floresta Nacional do Araripe-Apodi e Área de Proteção Ambiental Chapada do Araripe) e brigadas, auxiliando a gestão e diminuindo o tempo de resposta no combate a incêndios florestais. Carga horária: 24 horas. Período: 24 de agosto a 30 de setembro de 2021. Formato: O curso será realizado por meio de aulas online síncronas, realizadas na plataforma Google Meet, com instrutores do CEPAN e do ICMBio, às terças e quintas-feiras, das 9h às 11h), de agosto a setembro de 2021.</t>
  </si>
  <si>
    <t>Curso de formação de instrutores</t>
  </si>
  <si>
    <t>Cidadãos capacitados para atuarem como multiplicadores</t>
  </si>
  <si>
    <t>A ideia é que essa formação ocorra de forma presencial, o que ainda não foi possível devido a pandemia. Será agendada, em momento oportuno.</t>
  </si>
  <si>
    <r>
      <rPr>
        <sz val="12"/>
        <color theme="1"/>
        <rFont val="Calibri"/>
      </rPr>
      <t xml:space="preserve">Articular a coibição da coleta de bromélias e estimular a sua produção em viveiros, pois trata-se de recurso importante para reprodução de </t>
    </r>
    <r>
      <rPr>
        <i/>
        <sz val="12"/>
        <color theme="1"/>
        <rFont val="Calibri"/>
      </rPr>
      <t>Tangara cyanocephala cearensis</t>
    </r>
    <r>
      <rPr>
        <sz val="12"/>
        <color theme="1"/>
        <rFont val="Calibri"/>
      </rPr>
      <t>.</t>
    </r>
  </si>
  <si>
    <t>Reduzir o extrativismo vegetal para uso em ornamentação e fins medicinais.</t>
  </si>
  <si>
    <t>Fabio Nunes (AQUASIS), Hipólito Denizard (Aquasis), Luiz Gustavo Chaves Silva (UNILAB), Patricia Jacauna (APA da Serra do Baturité/SEMA)</t>
  </si>
  <si>
    <t xml:space="preserve">Identificamos um novo articulador para a ação, o Cabo Jonathan Peixoto Rodrigues. </t>
  </si>
  <si>
    <t>Dificuldades iniciais de articulação</t>
  </si>
  <si>
    <t>Emanuel Barreto (ICMBio/Cemave)</t>
  </si>
  <si>
    <t>Cabo Jonathan Peixoto Rodrigues (BPMA/CE)</t>
  </si>
  <si>
    <t>Relatórios técnicos</t>
  </si>
  <si>
    <t>Subsídios para plano de manejo florestal</t>
  </si>
  <si>
    <t>Três novos artigos publicados  sobre o tema: Ribeiro et al (2021) - The Effect of Forest Management on the Avifauna of a Brazilian Dry Forest; Ribeiro et al. (2021) - Managed logging negatively affects the density and abundance of some
dry forest specialist bird species of northeastern Brazil; Lima et al. (2021) - Avifauna and biogeographical affinities of
a carrasco-dominated landscape in north-eastern Brazil: providing baseline data for future monitoring.</t>
  </si>
  <si>
    <t>3 artigos publicados( DOI: 10.1017/S0959270921000101; DOI: 10.1093/ornithapp/duab026; DOI: 10.3389/fevo.2021.631247)</t>
  </si>
  <si>
    <t>Divulgar o PAN Aves da Caatinga para a sociedade civil.</t>
  </si>
  <si>
    <t>Ações de divulgação</t>
  </si>
  <si>
    <t>Comunidade informada sobre o PAN</t>
  </si>
  <si>
    <t>Antônio Emanuel Barreto (ICMBio/CEMAVE)</t>
  </si>
  <si>
    <t>Solicitar a DCOM/ICMBio indicação de um colaborador. Maria Alice dos Santos Alves (UFRJ/SBO). Solicitar ao MMA a indicação de um colaborador.</t>
  </si>
  <si>
    <t>Aprimorar as estratégias de divulgação do PAN. Incluir voluntários.</t>
  </si>
  <si>
    <t>Por causa das limitações impostas pela pandemia de COVID-19, fizemos apenas a divulgação do PAN no site e no Instagram do CEMAVE, que conta com cerca de 5.000 seguidores. Uma logomarca foi criada para o PAN Aves da Caatinga por voluntário do Programa de Voluntariado do ICMBio.</t>
  </si>
  <si>
    <t>A pandemia de COVID-19 prejudicou o andamento da ação, impossibilitando a participação em eventos presenciais.</t>
  </si>
  <si>
    <t xml:space="preserve">Inlcuir Maria Alice dos Santos Alves (UFRJ/SBO). Retirar os demais. </t>
  </si>
  <si>
    <t>Convidar Francisco Barreto Campelo (IBAMA/PE)</t>
  </si>
  <si>
    <t>Divulgar o PAN Aves da Caatinga para os órgãos ambientais.</t>
  </si>
  <si>
    <t>Órgãos ambientais devidamente informados sobre o PAN</t>
  </si>
  <si>
    <t>Sara Alves (INEMA/BA). Solicitar a DCOM/ICMBio indicação de um colaborador. Maria Alice dos Santos Alves (UFRJ/SBO). Solicitar ao MMA a indicação de um colaborador.</t>
  </si>
  <si>
    <t>Divulgar também para as Delegacias de Meio Ambiente nos Estados inseridos no bioma Caatinga.</t>
  </si>
  <si>
    <t>Foi feita a divulgação do Sumário Executivo do PAN para as Superintendências do IBAMA e OEMAS.</t>
  </si>
  <si>
    <t>Incluir Sara Alves (INEMA/BA) e Maria Alice dos Santos Alves (UFRJ/SBO). Retirar os demais.</t>
  </si>
  <si>
    <t>Convidar Marcos Sorrentino (ESALQ/USP)</t>
  </si>
  <si>
    <t>Maurício Francisco Henriques Jr. (MCTIC-INT), Alencar Garlet (SFB/URNE)</t>
  </si>
  <si>
    <t>Além das atividades já realizadas a respeito, até novembro de 2021 serão realizados 2 a 3 seminários virtuais sobre a contribuição do manejo florestal da caatinga para a segurança energética, hídrica e alimentícia.
Serão divulgados amplamente os resultados do projeto Nexus Manejo florestal da Caatinga.
O objetivo é garantir uma oferta sustentável de biomassa para energia com menor impacto ambiental possível.</t>
  </si>
  <si>
    <t>Convidar Mauricio Guerra (SEMAS - PE)</t>
  </si>
  <si>
    <t>Articular com agências de financiamento,  meios para pesquisas visando a implementação de áreas de florestamento adequado e sustentável para suprir demandas de produção de produtos florestais.</t>
  </si>
  <si>
    <t>Linhas de crédito disponíveis para pesquisa.</t>
  </si>
  <si>
    <t>Frans Pareyn (APNE), Alencar Garlet (SFB RNE)</t>
  </si>
  <si>
    <t>Chapada do Araripe, Serido, Sudoeste da Bahia, Norte de Minas, sul do Piauí, MONA São Francisco,</t>
  </si>
  <si>
    <t>Um ofício foi encaminhado ao SBF no ano passado, mas não obtivemos resposta. A ATPAN/CEMAVE está buscando uma forma de melhor conduzir essas articulações com agências de financiamento, para termos resultados mais efetivos.</t>
  </si>
  <si>
    <t>Dificuldades de articulação.</t>
  </si>
  <si>
    <t xml:space="preserve">Convidar Mauricio Guerra (SEMAS - PE) </t>
  </si>
  <si>
    <t xml:space="preserve">Chapada do Araripe, Seridó, Sudoeste da Bahia, Norte de Minas, sul do Piauí, MONA São Francisco, </t>
  </si>
  <si>
    <t>Solicitar a DCOM/ICMBio e ao MMA indicação de um colaborador.</t>
  </si>
  <si>
    <t>Elaborar um protocolo base para as ações de Educação Ambiental</t>
  </si>
  <si>
    <t>dez/20</t>
  </si>
  <si>
    <t>out/21</t>
  </si>
  <si>
    <t>Patrícia Lopes 
(Qualis Consultoria)</t>
  </si>
  <si>
    <t>Erica Pacífico (Qualis Consultoria), Fernanda Riera (Qualis Consultoria),  Elivan Souza (CEMAVE), Emanuel Barreto (CEMAVE), Marina Somenzari (CEMAVE), Priscila Azevedo (CPRH), Yuri Valença (CPRH), Sara Alves (INEMA), Weber Girão (Aquasis), Fábio Nunes (Aquasis), Hipólito Denizard (Aquasis), Helder Araujo (UFPB), Mauro Pichorim (UFRN), Flavio Ubaid (UEMA), Caio Graco (UEFS), Eduardo Votta (IBAMA-BA).</t>
  </si>
  <si>
    <t xml:space="preserve">Área de ocorrência das espécies do PAN </t>
  </si>
  <si>
    <t>A proposta é  que o protocolo base seja um instrumento de orientação transversal para todos os objetivos do PAN, podendo ser replicável aos demais PANs, respeitando-se as particularidades de cada um deles. Para elaboração do protocolo, sugere-se a construção das ideias e da formulação do documento de forma participativa, contando com a contribuição do máximo possível de pessoas estrategicamente selecionadas e envolvidas com as temáticas relacionadas</t>
  </si>
  <si>
    <t>A ação 1.15 está sendo executada desde dezembro de 2020 e está em andamento, mensalmente. Algumas etapas da ação precisaram ser remanejadas dentro do planejamento inicial, mas todas serão concluídas/finalizadas dentro do prazo estipulado (out/2021). A reunião virtual e contribuição via google forms para elaboração do protocolo foi realizada, obtivemos contribuições de 110 pessoas. A etapa de contribuições ao protocolo foi encerrada, restando a consulta pública para aprovação do protocolo.</t>
  </si>
  <si>
    <t>Patrícia Lopes (Qualis Consultoria)</t>
  </si>
  <si>
    <t>mar/22</t>
  </si>
  <si>
    <t>Patrícia Lopes (Instituto Soul da Terra/Qualis Consultoria)</t>
  </si>
  <si>
    <t>Patrícia Lopes (Qualis Consultoria), Erica Pacífico (Qualis Consultoria), Fernanda Riera (Qualis Consultoria), Elivan Souza (CEMAVE), Emanuel Barreto (CEMAVE), Marina Somenzari (CEMAVE), Priscila Azevedo (CPRH), Yuri Valença (CPRH), Sara Alves (INEMA), Weber Girão (Aquasis), Fábio Nunes (Aquasis), Hipólito Denizard (Aquasis), Helder Araujo (UFPB), Mauro Pichorim (UFRN), Flavio Ubaid (UEMA), Caio Graco (UEFS).</t>
  </si>
  <si>
    <t>A proposta tem como objetivos: a) aplicar o protocolo base, b) testar a sua funcionalidade por meio de relatórios contendo o detalhamento das ações realizadas como forma de monitoramento, c) avaliar de forma analítica a sua efetividade, e  d) monitorar e avaliar a eficiência das ações, a partir de relatórios trimestrais ou semestrais. Essa nova ação foi pensada para ser aplicada de forma transversal em todos os objetivos específicos  do PAN, e de modo que o mesmo seja replicável aos demais PANs, respeitando-se as particularidades de cada um deles</t>
  </si>
  <si>
    <t>Ação é dependente da anterior.</t>
  </si>
  <si>
    <t>abr/22</t>
  </si>
  <si>
    <t>Joaquim Araújo
 (SOS Sertão)</t>
  </si>
  <si>
    <t xml:space="preserve"> Helder Araujo (UPPB), Luciano Naka (UFPE), Maurício Santos (Cemave), Flavio Ubaid (UEMA)</t>
  </si>
  <si>
    <t>Conseguimos iniciar para ter como referencia, o mapeamento ou estudo via imagens, das áreas prioritárias tomando como base o estado do Rio Grande do Norte. Fizemos um cruzamento de informações tomando como base as reservas legais(via CAR) e APP da CA 131(Serra de Santa Luzia), com isso se percebe uma real possibilidade de efetivar CE em vários espaços. Contudo será necessário iniciar contato com os órgão ambientais Estaduais neste sentido.Como o numero de áreas é bem elevado estamos buscando parcerias e participação em editais para otimizar esta atividade. O CEMAVE fez uma reunião com o NGI Juzeiro para articular o envolvimento da UNIVASF na proposta da CE entre Boqueirão da Onça e o Raso da Catarina.</t>
  </si>
  <si>
    <t>Estudos estão em fase inicial e falta ampliar parcerias e dialogar com os estados</t>
  </si>
  <si>
    <t>Articular a criação de corredores ecológicos entre áreas estratégicas do PAN</t>
  </si>
  <si>
    <t>Articulação e/ou estudos prévios realizados</t>
  </si>
  <si>
    <t>Joaquim Araújo (SOS Sertão), Jorge Velloso (Instituto Água Boa/BA)</t>
  </si>
  <si>
    <t xml:space="preserve">Neste período tivemos 5 áreas identificadas para criação de RPPNs no Ceará, sendo 2 em Santana do Cariri que juntas perfazem aproximadamente 19 hectares, 1 em São Benedito de aproximadamente 60 hectares, uma em Quixadá (tamanho não definido) e uma em Tamboril com a aproximadamente 990 hectares. Érica informou que está articulando a criação de uma RPPN na Fazenda Barreiras, que beneficiará a arara-zul-de-lear. A área é importante por ser área de alimentação, reprodução e dormitório da espécie. A articulação envolve medida prevista no plano de compensação ambiental por conta da implantação de parque eólico. Mesmo que o parque eólico não seja implantado, por questões jurídicas, há possibilidade da RPPN ainda ser criada pelo proprietário. </t>
  </si>
  <si>
    <t>Das 5 áreas identificadas para criação de RPPNs no Ceará (citadas na ação 2.2), concretizamos a criação de uma com 10 hectares em Santana do Cariri (Portaria nº 32, de 29 de março de 2021, SEMA. DOE nº 79 de 06 de abril de 2021 - disponível em: http://imagens.seplag.ce.gov.br/PDF/20210406/do20210406p01.pdf - pg. 29) e já foi aberto um processo na SEMA de criação da segunda (mesmo proprietário da anterior), com aproximadamente 9 hectares. A áreas identificada em São Benedito (de aproximadamente 60 hectares) está com processo de criação bastante avançado, porém estamos com muita dificuldade para conseguir uma carta de anuência do Banco do Nordeste - BNB (uma vez que a área encontra-se hipotecada) e isso tem atrasado muito a criação da RPPN. A área de Quixadá é a mais recente e ainda estamos nas tratativas iniciais com o proprietário. Mauro Pichorim informa que foi criada a RPPN Refúgio Jamacaii, Equador – RN, 157,54 ha, proprietário Jorge Luiz de Souza Dantas, fica na área estratégica CA131. https://sistemas.icmbio.gov.br/simrppn/publico/consulta_publica/1441/)
Sara informou que foi criada a RPPN Riacho da Serra - município de Miguel Calmon, 97,67 ha , bioma caatinga. Portaria INEMA 20.232 DE 13/03/2020.</t>
  </si>
  <si>
    <t>2 RPPN criadas (Portaria SEMA/CE nº 32/2021,  Portaria INEMA/BA nº 20.232/2020) e uma em consulta pública</t>
  </si>
  <si>
    <t xml:space="preserve">Maciço de Baturité/CE, Serra de Ibiapaba/CE e Cariri Cearense </t>
  </si>
  <si>
    <t>Conseguimos neste período finalizar e enviar para análise o Plano de Manejo da RPPN Belo Monte localizada no município de Guaramiranga-CE, no Maciço de Baturité (estamos aguardando aprovação). Há dificuldades para a captação de recursos para projetos de elaboração de planos de manejo de RPPNs. Ultimamente os editais estão apoiando somente a criação de RPPN e implementação de ações dos Planos de Manejo já elaborados.</t>
  </si>
  <si>
    <t>Dificuldade em obter recursos</t>
  </si>
  <si>
    <t>Verificar a possibilidade de acessar editais não específicos para Planos de manejo, mas que abrajam estudos que subsidiem os planos de manejo de RPPN.</t>
  </si>
  <si>
    <t>Joice Brito (CPRH/PE)</t>
  </si>
  <si>
    <t>Emanuel (Cemave), Sara Alves (INEMA/BA), Marco Diniz (IMA/AL), Roberto (SEMACE), Moura Fé (SEMAR/PI), Orieldo Moura (CPRH).</t>
  </si>
  <si>
    <t>Em virtude da pandemia a ação não pode pode ser iniciada</t>
  </si>
  <si>
    <t>A pandemia prejudicou o andamento da ação</t>
  </si>
  <si>
    <t>Yuri Valença (CPRH/PE)</t>
  </si>
  <si>
    <t>Retirar ABEMA</t>
  </si>
  <si>
    <t>Identificar colaborador da ABEMA. Convidar Marina Antongiovanni da Fonseca (SEMARH/RN)</t>
  </si>
  <si>
    <t>Emanuel (Cemave), Sara Alves (INEMA/BA), Marco Diniz (IMA/AL), Roberto (SEMACE); Moura Fé (SEMAR/PI), Frans Pareyn (APNE)</t>
  </si>
  <si>
    <t>Dificuldades de comunicação entre articuladores das ações envolvidas e falta de dados para executar a ação.</t>
  </si>
  <si>
    <t>Ação dependente da ação 2.1. Dificuldade de comunicação.</t>
  </si>
  <si>
    <t>Disponibilizar o mapa das áreas estratégicas do PAN Aves da Caatinga para subsidiar técnicos e consultores de elaboração do CAR, visando priorizá-las na alocação das Reservas Legais.</t>
  </si>
  <si>
    <t>Articular nos processos de licenciamento ambiental de empreendimentos em áreas de ocorrência das espécies do PAN o estabelecimento de medidas mitigadoras e a destinação da compensação ambiental para as UCs.</t>
  </si>
  <si>
    <t>Órgão licenciadores que incorporaram medidas mitigadoras envolvendo as espécies do PAN</t>
  </si>
  <si>
    <t>Marcelo Jorge (IMA), Roberto (SEMACE), OEMAs (identificar ponto focal da ABEMA), Jóice Brito (CPRH), Marco Diniz (IMA)</t>
  </si>
  <si>
    <t>Verificar os municípios que estão licenciando empreendimentos de forma a incluí-los na articulação. Talvez articular via associação estadual dos municípios e/ou ANNAMA</t>
  </si>
  <si>
    <t>Para esse período estamos articulando com a Diretoria de Regulação do INEMA no âmbito do licenciamento medidas mitigadoras e compensatórias em especial para empreendimentos de geração de energia na área de ocorrência das espécies do PAN. Como exemplo, estamos em negociação com a COELBA para compensação de danos e prevenção de novos impactos na área de ocorrência da leari. Essa é uma ação contínua e de construção. Espera-se ter um resultado mais consistente nos próximos anos. Está prevista para o dia 20/09/2021, via ABEMA e em parceria com a COPAN/ICMBio, uma apresentação sobre a importância dos Planos de Ação para todos os OEMAS do Nordeste.</t>
  </si>
  <si>
    <t>Articular nos processos de licenciamento ambiental de empreendimentos em áreas de ocorrência das espécies do PAN o estabelecimento de medidas mitigadoras e/ou compensatórias de destinação de recursos para ações do PAN, dentro ou fora das UCs.</t>
  </si>
  <si>
    <t xml:space="preserve">Envolver o ICMBio no diálogo e articulação com os municípios ou com a ANAMMA. Convidar Patrícia Ximenis (CPRH). </t>
  </si>
  <si>
    <t>Emanuel Barreto (Cemave), Carlos Augusto Pinheiro (NGI ICMBio Araripe)</t>
  </si>
  <si>
    <t>A articuladora não respondeu.</t>
  </si>
  <si>
    <t>Dificuldade de comunicação</t>
  </si>
  <si>
    <t>Carlos Augusto Pinheiro (NGI ICMBio Araripe), Sara Alves (INEMA/BA), Jóice Brito (CPRH).</t>
  </si>
  <si>
    <t>A Pandemia impossibilitou uma intervenção mais concisa junto aos financiadores. O Cemave está buscando uma melhor estratégia de articular essas ações que envolvem obtenção de financiamento. Helder informa que o BNB abriu edital do FUNDECI, que envolvia financiamento para recuperação de nascentes. Márcio informa que a FUNAI também abriu edital (novembro/2020) para recuperação de vegetação nativa na Mata Atlântica, Cerrado e Caatinga.</t>
  </si>
  <si>
    <t>Convidar Alberonaldo Lima Alves (SEMARH/AL)</t>
  </si>
  <si>
    <t>Articular com o Sindcarnaúba para que considerem a conservação do arapaçu-do-nordeste (Xiphocolaptes falcirostris) nas ações de eliminação da unha-do-diabo (Cryptostegia madagascariensis), suspendendo o uso do fogo.</t>
  </si>
  <si>
    <t>Foi preparado um material sobre a espécie para ser divulgado durante as ações do Programa Carnaúba Sustentável, executado pela Associação Caatinga, junto aos trabalhadores da cadeia produtiva da cera de carnaúba no estado do Ceará (inicialmente). Este conteúdo será incorporado ao material do Programa, apresentado a todos os participantes no decorrer das ações. Inicialmente a atuação está sendo no Ceará, mas há possibilidade de expansão das ações para o Piauí e Rio Grande do Norte.</t>
  </si>
  <si>
    <t>Dificuldades iniciais de articulação, mas que será solucionado</t>
  </si>
  <si>
    <t>Solicitar celeridade na criação de UCs que já estão em processo nas áreas de ocorrência das espécies do PAN.</t>
  </si>
  <si>
    <t>Joaquim Neto 
(SOS Sertão)</t>
  </si>
  <si>
    <t xml:space="preserve"> Samuel Portela (Assoc. Caatinga), Marco Diniz (IMA),  Emanuel (Cemave)</t>
  </si>
  <si>
    <t>PE da Furna dos Ossos, APA Estadual Serras da Caatinga, REBIO Estadual Picos da Caatinga/CE; Serra da Taborda/AL; PE Serras das Águas Sertanejas/PB;  Serra de Teixeira/PB.</t>
  </si>
  <si>
    <t>Continuamos realizando solicitações junto ao ICMBIO e MMA no sentido de efetivar a criação do Parque Nacional da Serra do Teixeira (CA 138). Oficio para o MMA foi enviado mas não tivemos resposta. Iremos renovar o esforço e continuar fazendo isso para outras áreas. Samuel informou que manteve reuniões com a SEMA e obteve informação de que está prevista a atualização dos estudos para criação da APA Estadual Serras da Caatinga e REBIO Estadual Picos da Caatinga/CE, com recursos do GEF-Terrestre, que ainda não foram disponibilizados. Pela mesma razão não houve avanços na criação do PE Serras das Águas Sertanejas/PB. Por outro lado, Samuel informa que foram criadas pelo Governo do Ceará a APA Boqueirão do Poti (63.332,20 ha), na região do Cânion do Rio Poti, envolvendo a RPPN Serra das Almas, e o PE do Cânion Cearense do Rio Poti (3.680,55 ha).</t>
  </si>
  <si>
    <t>Não disponibilização dos recursos do GEF-Terrestre pelo MMA.</t>
  </si>
  <si>
    <t>set/19</t>
  </si>
  <si>
    <t>Ação concluída na Monitoria I</t>
  </si>
  <si>
    <t>Ação excluída na Monitoria III</t>
  </si>
  <si>
    <t>Deocleciano Guedes (Inst. Desert), Daniel Duarte (INSA), Maurício Santos (Cemave), Valdemar Rodrigues (MMA)</t>
  </si>
  <si>
    <t xml:space="preserve">Há ausência de editais recentes para financiamento de projetos de recuperação de áreas em processo de desertificação. Ano passado tentamos uma articulação com a FGBCN, mas não obtivemos resposta. A ATPAN/CEMAVE está buscando uma forma de melhor conduzir essas articulações com agências de financiamento, para termos resultados mais efetivos. Em novembro de 2020 houve uma "Oficina para subsidiar a elaboração de mapas de áreas prioritárias para recuperação da vegetação nativa na Caatinga", promovida pelo MMA para priorização de áreas para restauração florestal na Caatinga. </t>
  </si>
  <si>
    <t>Dificuldade de articulação.</t>
  </si>
  <si>
    <t>Recuperação das áreas estratégicas do PAN que sejam suscetíveis ou estejam em processo de desertificação</t>
  </si>
  <si>
    <t>Necessidade de indicar as áreas do PAN, a partir da sobreposição com o ATLAS do MMA. Solicitar apoio da AT-GEO/CEMAVE.</t>
  </si>
  <si>
    <t>Thiago Filadelfo 
(Qualis Cons. Amb.)</t>
  </si>
  <si>
    <t>Comunidade da Baixa do Chico, Milton (novo Cacique da TI Brejo do Burgo - Etnia Pankararé)</t>
  </si>
  <si>
    <t>TI - Pankararés (Glória e Rodelas/BA)</t>
  </si>
  <si>
    <t xml:space="preserve">O diálogo com a FUNAI e caciques dos Pankararés foi lento. Ao fim, fomos autorizados a realizar a instalação das porteiras sem o requisito de criação de cargos empregatícios de porteiros. </t>
  </si>
  <si>
    <t>Porteiras instaladas com apoio dos índios</t>
  </si>
  <si>
    <t>Ainda em busca de financiamentos e parceiras.</t>
  </si>
  <si>
    <t>Dificuldade de financiamento.</t>
  </si>
  <si>
    <t>Frans Pareyn (APNE), Moura Fé (SEMAR/PI)</t>
  </si>
  <si>
    <t>São Raimundo Nonato-PI, Brejo do Piauí-PI, São Braz-PI e Jurema-PI</t>
  </si>
  <si>
    <t>Os pontos focais da região que iriam ajudar na realização dessa articulação não moram mais na área. Estou agora em contato com novos gestores para iniciar esse planejamento novamente</t>
  </si>
  <si>
    <t>Frans Pareyn (APNE), Moura Fé (SEMAR/PI), Joaquim (SOS Sertão).</t>
  </si>
  <si>
    <t>Convidar Marrian Rodrigues (PARNA Serra da Capivara)</t>
  </si>
  <si>
    <t>Utilizar os sítios da Aliança Brasileira para Extinção Zero (BAZE) como subsidio para ações de conservação das aves ameaçadas da Caatinga.</t>
  </si>
  <si>
    <t>dez/18</t>
  </si>
  <si>
    <t>Ação concluída na Monitoria II</t>
  </si>
  <si>
    <t>Mapa atualizado das áreas estratégicas do PAN contendo os sítios BAZE.</t>
  </si>
  <si>
    <t>Maurício Santos (Cemave), Murilo Arantes (Cemave)</t>
  </si>
  <si>
    <t>Municípios de Touros-RN, Rio do Fogo-RN, Pureza-RN, Maxaranguape-RN, Ceará Mirim-RN, Extremoz-RN e São Gonçalo do Amarante-RN</t>
  </si>
  <si>
    <t xml:space="preserve">A delimitação e indicação da área foi finalizada e já consta no mapa de áreas estratégicas do PAN, disponível no site do ICMBio. </t>
  </si>
  <si>
    <t>Mapa atualizado das áreas estratégicas do PAN contendo a área CA137 e fragmentos do entorno.</t>
  </si>
  <si>
    <t>nov/20</t>
  </si>
  <si>
    <t>Maurício Santos (CEMAVE), Frans Pareyn (APNE), Elivan Arantes (CEMAVE), Coordenadores de PANs.</t>
  </si>
  <si>
    <t>Contatamos os coordenadores dos seguintes PANs que tem área de abrangência na Caatinga: Ararinha-azul, Papagaios, Tamanduá-bandeira, tatu-canastra e tatu-bola, Primatas do Nordeste, Rivulídeos, Herpetofauna do Nordeste, Pequenos Felinos, Grandes Felinos, Canídeos, Ungulados e Pequenos Mamíferos de Áreas Abertas. A ideia é identificar no âmbito desses PANs as propostas de criação de corredores ecológicos existentes, conseguir os respectivos shapefiles ou arquivos kml e produzir um mapa único desses corredores. Isso deve facilitar o planejamento e fortalecer/ampliar as propostas existentes.</t>
  </si>
  <si>
    <t>Convidar Gabriela Marangon (COPAN)</t>
  </si>
  <si>
    <t xml:space="preserve"> Mariana Cariello (COGEC/CNPq) </t>
  </si>
  <si>
    <t>Identificar colaboradores: FAPs, OEMAs, ONGs, Órgãos de fomento</t>
  </si>
  <si>
    <t>O articulador tem se limitado a divulgar os editais de que tem conhecimento. A ATPAN/CEMAVE está buscando uma forma de melhor conduzir essas articulações com agências de financiamento, para termos resultados mais efetivos.</t>
  </si>
  <si>
    <t>Fev/23</t>
  </si>
  <si>
    <t>Convidar Ivan Salzo (CGESP/ICMBio)</t>
  </si>
  <si>
    <t>dez/21</t>
  </si>
  <si>
    <t>Dissertação do aluno Victor Leandro da Silva defendida em setembro/2020, com o tema: "Efeito das variáveis climáticas e topográficas nos padrões de diversidade filogenética e funcional das aves da Caatinga: implicações das mudanças climáticas para o bioma." O artigo encontra-se em preparação.</t>
  </si>
  <si>
    <t>Dissertação de Mestrado, contendo a lista de espécies do PAN suscetíveis às mudanças climáticas</t>
  </si>
  <si>
    <t>Luciano Naka (UFPE), Caio Graco (UEFS), Márcio Efe (UFAL), Leonardo França (UFERSA), Marcos Pérsio (UFPA)</t>
  </si>
  <si>
    <t>Não pude me dedicar a esta ação até o momento. Entretanto, a terceira edição do Manual de Anilhamento de Aves Silvestres do CEMAVE contempla parte da ideia a ser abordada na ação.</t>
  </si>
  <si>
    <t>Dificuldade do articulador em priorizar a ação</t>
  </si>
  <si>
    <t>Luciano Naka (UFPE), Caio Graco (UEFS), Márcio Efe (UFAL), Leonardo França (UFERSA), Hélder Araújo (UFPB), Mauro Pichorim (UFRN), Weber Girão (Aquasis)</t>
  </si>
  <si>
    <t>Apliquei para o ultimo edital de fomento para as UC´s da Caatinga (ICMBIO E CNPQ), mas minha proposta não foi contemplada. Tinha o foco justamente coletar esses dados das espécies susceptíveis às mudanças climáticas nas áreas dos parques Nacionais da Serra da Capivara e Serra das Confusões. Estou aguardando a oportunidade de novos editais de fomento para pesquisas nas UC´s da Caatinga para conduzir esse trabalho e gerar essas informações sobre as espécies. Nesse meio tempo estamos usando dados de outros projetos para fazer uma modelagem climática para o futuro das espécies endêmicas da Caatinga a fim de verificar quais podem ser mais impactadas pelas mudanças climáticas.</t>
  </si>
  <si>
    <t>Dificuldade de acessar recursos de editais</t>
  </si>
  <si>
    <r>
      <rPr>
        <sz val="12"/>
        <color theme="1"/>
        <rFont val="Calibri"/>
      </rPr>
      <t xml:space="preserve">Realizar revigoramento populacional e monitoramento continuado de </t>
    </r>
    <r>
      <rPr>
        <i/>
        <sz val="12"/>
        <color theme="1"/>
        <rFont val="Calibri"/>
      </rPr>
      <t>Anodorhynchus leari</t>
    </r>
    <r>
      <rPr>
        <sz val="12"/>
        <color rgb="FF000000"/>
        <rFont val="Calibri"/>
      </rPr>
      <t xml:space="preserve"> no Boqueirão da Onça</t>
    </r>
  </si>
  <si>
    <t>Thiago Filadelfo
(Qualis Cons. Amb.)</t>
  </si>
  <si>
    <t>O segundo grupo de araras (composto por 6 indivíduos) foi recebido, preparado e solto no Boqueirão da Onça em fevereiro/2021. O grupo se integrou de forma coesa às primeiras araras soltas em 2019 e forrageiam todas juntas. Um terceiro grupo de araras a ser solto está sendo discutido com o Programa de Manejo Integrado da espécie.</t>
  </si>
  <si>
    <t>Yuri Valença (CPRH),  Roberto Cavalcante (SEMACE), Alberto Klefasz (IBAMA), Dandara Bezerra (IFPB), Fabio Nunes (Aquasis), Albert Aguiar (SAVE), Marco Antonio Freitas (ICMBio), Marcos Pérsio (UFPA), Helder Araújo (UFPB), Sara Alves (INEMA)</t>
  </si>
  <si>
    <t>Trata-se de um tema bastante complexo, pois existe uma "cultura" de solturas indiscriminadas, visando desafogar os CETAS. Há uma ação semelhante no PAN Aves da Mata Atlântica e pretendemos discutir conjuntamente sobre a melhor estratégia para conduzir esta ação. O GAT propõe envolver a ABEMA nessa articulação.</t>
  </si>
  <si>
    <t>Difculdade de articulação.</t>
  </si>
  <si>
    <t>Ação agrupada com a ação 4.9 na Monitoria III</t>
  </si>
  <si>
    <t>mar/21</t>
  </si>
  <si>
    <t>Alberto Klefasz (IBAMA-CE), Yuri Valença (CPRH), Roberto Cavalcante (SEMACE), Weber Girão (Aquasis), Flavio Ubaid (UEMA-Caxias)</t>
  </si>
  <si>
    <t>O protocolo de destinação de pintassilgos apreendidos foi elaborado e apresentado ao GAT durante a monitoria passada, mas existem alguns pontos divergentes que esperamos sanar na monitoria atual e, assim, podermos aprovar e publicar o protocolo. Em recente reunião do GAT foi sugerido mudar o texto da ação, ficando a ideia do protocolo para o próximo ciclo do PAN.</t>
  </si>
  <si>
    <r>
      <rPr>
        <sz val="12"/>
        <color theme="1"/>
        <rFont val="Calibri"/>
      </rPr>
      <t>Elaborar projeto de pesquisa com translocação conservacionista do pintassilgo-do-nordeste (</t>
    </r>
    <r>
      <rPr>
        <i/>
        <sz val="12"/>
        <color theme="1"/>
        <rFont val="Calibri"/>
      </rPr>
      <t>Spinus yarrellii</t>
    </r>
    <r>
      <rPr>
        <sz val="12"/>
        <color theme="1"/>
        <rFont val="Calibri"/>
      </rPr>
      <t>), para subsidiar futuro protocolo de destinação de indivíduos apreendidos, resgatados ou entregues.</t>
    </r>
  </si>
  <si>
    <t>Projeto elaborado</t>
  </si>
  <si>
    <t>Conhecimento adquirido</t>
  </si>
  <si>
    <t>Conversar com o IBAMA e envolver a ABEMA na interlocução com os OEMAS, visando a destinação de indivíduos apreendidos para o projeto de pesquisa. Buscar fontes de financiamento par o projeto.</t>
  </si>
  <si>
    <r>
      <rPr>
        <sz val="12"/>
        <color theme="1"/>
        <rFont val="Calibri"/>
      </rPr>
      <t>Testar metodologias</t>
    </r>
    <r>
      <rPr>
        <i/>
        <sz val="12"/>
        <color rgb="FF000000"/>
        <rFont val="Calibri"/>
      </rPr>
      <t xml:space="preserve"> in-situ</t>
    </r>
    <r>
      <rPr>
        <sz val="12"/>
        <color rgb="FF000000"/>
        <rFont val="Calibri"/>
      </rPr>
      <t xml:space="preserve"> e </t>
    </r>
    <r>
      <rPr>
        <i/>
        <sz val="12"/>
        <color rgb="FF000000"/>
        <rFont val="Calibri"/>
      </rPr>
      <t>ex-situ</t>
    </r>
    <r>
      <rPr>
        <sz val="12"/>
        <color rgb="FF000000"/>
        <rFont val="Calibri"/>
      </rPr>
      <t xml:space="preserve"> para fortalecer a recuperação populacional (proteção de ninhos, oferta alimentar, criação em cativeiro) de espécies do PAN.</t>
    </r>
  </si>
  <si>
    <t>Yuri Valença (CPRH), Weber, Flavio Ubaid, Samuel Portela (Assoc. Caatinga), Fabio Nunes (Aquasis), Helder Araújo (UFPB), Alberto (Cetas-IBAMA), Hipólito Denizard (Aquasis), Marcio Efe (UFAL)</t>
  </si>
  <si>
    <t>No período de vigência dessa monitoria foram testados ninhos artificiais na serra de Baturité feitos de troncos naturais modificados para Selenidera gouldii baturitensis, mas ainda sem ocupação observada. Uma nova postura de um ovo de Xiphorhynchus guttatoides gracilirostris foi registrada na mesma caixa-ninho ocupada no início de 2020, porém, o ovo foi predado. Já Pyrrhura griseipectus ocupou 90 ninhos artificiais nesse período, onde foram colocados 719 ovos, dos quais nasceram 511 filhotes e 414 filhotes voaram dos ninhos com sucesso.</t>
  </si>
  <si>
    <t>Aplicar as metodologias in-situ e ex-situ identificadas como adequadas na ação 3.9 nas áreas estratégicas do PAN.</t>
  </si>
  <si>
    <t>jan/21</t>
  </si>
  <si>
    <t>Yuri Valença (CPRH), Weber, Flavio Ubaid, Samuel Portela (Assoc. Caatinga), Fabio Nunes (Aquasis), Helder Araújo (UFPB), Alberto (Cetas-IBAMA), Hipólito Denizard (Aquasis)</t>
  </si>
  <si>
    <t>Estamos ampliando o número de ninhos artificiais pendurados na serra de Baturité. Atualmente são 130 ninhos e uma doação de mais 50 caixas-ninho será destinada não só para áreas de expansão de Pyrrhura griseipectus na serra de Baturité, como em outras áreas de distribuição da espécie (Quixadá e Ibaretama). Novos ninhos artificiais feitos de troncos naturais também foram confeccionados e serão colocados para testar a ocupação de Selenidera gouldii baturitensis ou algum outro arapaçu da serra de Baturité ameaçado (Xiphorhynchus atlanticus e Xiphorhynchus guttatoides gracilirostris).</t>
  </si>
  <si>
    <t>Realizar controle de espécies exóticas invasoras nas áreas estratégicas do PAN.</t>
  </si>
  <si>
    <t>Roberto Cavalcante (SEMACE), Fabio Nunes (Aquasis), Thiago Filadelfo (Qualis Consultoria Ambiental)</t>
  </si>
  <si>
    <t>A ação 3.11 tem como o objetivo realizar atividades relacionadas ao controle de espécies da fauna silvestre exótica, nas áreas consideradas estratégicas pelo PAN das aves da Caatinga. A primeira e principal medida que estava prevista nessa ação, seria a translocação de uma população de jabutis, Chelonoidis carbonaria existentes em propriedades localizadas no Maciço de Baturité, no Ceará. Os jabutis, cuja ocorrência natural não abrange o Estado do Ceará, seriam translocados para locais de distribuição geográfica original da espécie, principalmente no Estado do Piauí. Essa ação seria realizada pelo coordenador da ação mas, em razão do início da pandemia de COVID-19, entrei em regime de teletrabalho, ficando afastado das atividades de campo, inviabilizando o início das atividades de translocação de jabutis.</t>
  </si>
  <si>
    <t>A pandemia de COVI-19 prejudicou o andamento da ação</t>
  </si>
  <si>
    <t>Iniciar tratativas com o IBAMA/CE para a captura e guarda provisória dos jabutis.  Confirmar a identificação da espécie (há possibilidade de ter indivíduos amazônicos). Se for C. carbonaria, verificar possibilidade de translocação para outras áreas da Serra de Baturité.</t>
  </si>
  <si>
    <t>Solicitar aos órgãos fiscalizadores a exigência de reforço da estrutura de segurança contra fugas e dos protocolos sanitários em empreendimentos de fauna situados dentro e próximo às áreas estratégicas do PAN.</t>
  </si>
  <si>
    <t>Fabio Nunes (Aquasis), Roberto Cavalcante (SEMACE), Alberto (Cetas/IBAMA), Joice (CPRH/PE), Flávia (IBAMA/PE)</t>
  </si>
  <si>
    <t>Dois ofícios já foram encaminhados pelo CEMAVE às superintendências do IBAMA e OEMAS sobre esta ação, mas sem respostas concretas até o momento. Em conversa com o coordenador da ATPAN/CEMAVE, achamos ser mais estratégico incluir esta ação na parceria que o CEMAVE está estabelecendo com a ABEMA.</t>
  </si>
  <si>
    <t>Dificuldade de articulação, ausência de resposta dos órgãos envolvidos.</t>
  </si>
  <si>
    <t>Ação agrupada com a ação 3.12 na Monitoria III.</t>
  </si>
  <si>
    <r>
      <rPr>
        <sz val="12"/>
        <color theme="1"/>
        <rFont val="Calibri"/>
      </rPr>
      <t>Iniciar população de segurança de uru-do-nordeste (</t>
    </r>
    <r>
      <rPr>
        <i/>
        <sz val="12"/>
        <color theme="1"/>
        <rFont val="Calibri"/>
      </rPr>
      <t>Odontophorus capueira plumbeicollis</t>
    </r>
    <r>
      <rPr>
        <sz val="12"/>
        <color rgb="FF000000"/>
        <rFont val="Calibri"/>
      </rPr>
      <t>).</t>
    </r>
  </si>
  <si>
    <t>Manejo ex situ iniciado</t>
  </si>
  <si>
    <t>Weber Girão , Flavio Ubaid (UEMA-Caxias), Alberto (CETAS/IBAMA), Leandro Rodrigues (criadouro Haras Claro), Hipólito Denizard (Aquasis),Bruno Araujo (Projeto uru-do-nordeste), Erica Pacifico (Grupo de Pesquisa e Conservação da arara-azul-de-lear)</t>
  </si>
  <si>
    <t>Serra de Baturité e Aratanha, REBIO Pedra Talhada, ESEC Murici, Sul da Bahia</t>
  </si>
  <si>
    <t>As buscas por ovos de uru ou captura de adultos ainda não tiveram sucesso. Comedouros em áreas onde a espécie tem sido escutada foram instalados na tentativa de acostumar as aves a um local de possível captura.</t>
  </si>
  <si>
    <t>Dificuldade de encontrar os indivíduos.</t>
  </si>
  <si>
    <t>Ação excluida na Monitoria III.</t>
  </si>
  <si>
    <t xml:space="preserve"> Retomar a ação no próximo ciclo, com a seguinte redação: "Estabelecer projeto piloto de reintrodução de urus nascidos em cativeiro" </t>
  </si>
  <si>
    <t>Weber Girão (Aquasis), Hipólito Denizard (Aquasis), Flavio Ubaid (UEMA-Caxias), Alberto (CETAS/IBAMA), Leandro Rodrigues (criadouro Haras Claro), Giovanna Rodrigues (Mestranda em Sistematica e Ecologia na UFC)</t>
  </si>
  <si>
    <t>Um projeto piloto de reintrodução de periquito-de-cara-suja na Serra da Aratanha/CE será executado esse ano, com ações já iniciadas. Autorização SISBIO já emitida. Recurso para construção do recinto de aclimatação foi obtido. O Projeto de Doutorado de Giovanna Rodrigues envolve estudos de dieta e de reintrodução do cara-suja.</t>
  </si>
  <si>
    <t>Ação agrupada com a ação 4.9 na Monitoria III.</t>
  </si>
  <si>
    <t>Thiago Filadelfo (Qualis Cons. Amb.), Emanuel Barreto (Cemave), Dorivaldo Alves (Biodiversitas), Edmilson Lima Varjão (Voluntário), Osmar Borges (ESEC Raso da Catarina), Sara Alves (INEMA), Edmilson Lima Varjão (Voluntário CEMAVE).</t>
  </si>
  <si>
    <t>Áreas de ocorrência da arara-azul-de-Lear</t>
  </si>
  <si>
    <t>Os censos de 2020 e 2021 foram cancelados por causa da pandemia. Quando houver condições mais seguras para os participantes, a atividade será retomada. Érica informou que em 2010 foi feita uma estimativa do tamanho efetivo da população de A. leari (por contagem de ninhos ativos), sendo repetido em 2021. Os dados estão em análise e serão importantes para avaliação do estado de conservação da espécie. Um modelo de tendência populacional foi feito com os dados de censo (2004-2019) e submetido à revista Condor Ontihological Applications.</t>
  </si>
  <si>
    <t>Paloma Bosso (Parque das Aves), Carlos Augusto (NGI Araripe), Hipólito Denizard (Aquasis), Emanuel Barreto (CEMAVE), voluntários</t>
  </si>
  <si>
    <t>Área de ocorrência do periquito-de-cara-suja</t>
  </si>
  <si>
    <t>As populações de Pyrrhura griseipectus estão sendo monitoradas a contento, mas nesse período, por conta da pandemia de COVID-19, os censos populacionais não foram realizados seguindo a metodologia padronizada, apenas a população da serra de Baturité teve sua população estimada por meio de contagem não simultânea. Fabio acrescenta que os grupos têm fidelidade aos dormitórios.</t>
  </si>
  <si>
    <t>Impossibilidade de realização das atividades do Projeto de Ressarcimento do Milho em função das restrições sanitárias e legais (Decreto 20.474/21, do Governo do Estado da Bahia) impostas pelo Poder Público devido à pandemia da COVID-19, haja vista que são atividades que envolvem a aglomeração (reuniões) de agricultores e suas famílias. Houve uma palestra do Prof. Sílvio Marchini/USP sobre conflito humano-fauna, apontando novas possibilidades para mitigação do conflito. Houve avanços no estudo de dieta da leari (com isótopos estáveis), envolvendo a importância do milho na dieta. Foi criado um grupo de discussão no Telegram para tratar do tema. Érica está tentando obter recursos para experimentos anti-predação. Agricultores de Euclides da Cunha relataram a experiência do "plantio de extrema" (cultivo adensado do milho) diminuindo a predação por araras. Há iniciativas para organização dos dados de avaliação de danos para futura análise espaço-temporal. Dados obtidos com araras marcadas com GPS também auxiliarão nessa análise.</t>
  </si>
  <si>
    <t>Projeto aprimorado</t>
  </si>
  <si>
    <t>Fabio Nunes (Aquasis), Lorenzo Zaneti (UFC)</t>
  </si>
  <si>
    <t>Áreas de ocorrência das espécies do PAN que utilizam cavidades</t>
  </si>
  <si>
    <t>Ação concluída na Monitoria III</t>
  </si>
  <si>
    <t>Ação concluída na Monitoria III. Vale destacar que três bolsistas PIBIC estão pesquisando atualmente o impacto de abelhas sobre a comunidade de aves na caatinga.</t>
  </si>
  <si>
    <t>Artigo publicado: Pacifico et al. 2020. Experimental removal of invasive Africanized honey bees increased breeding population size of the endangered Lear's macaw. Pest Manag Sci Published online in Wiley Online Library:  DOI 10.1002/ps.5972</t>
  </si>
  <si>
    <t>jan/20</t>
  </si>
  <si>
    <t>Ainda em busca de financiamentos e parceiras. Mesmo que não seja uma translocação nos moldes propostos nesta ação (a partir de ovos e/ou filhotes), translocações foram feitas com indivíduos resgatados (ação 3.5).</t>
  </si>
  <si>
    <t>Dificuldade em obter recursos para viabilizar a ação</t>
  </si>
  <si>
    <t>Elucidar a situação taxonomica de: Selenidera gouldii baturitensis, Xiphorhynchus guttatus gracilirostris; Conopophaga melanops nigrifrons, Crypturellus noctivagus zabele, Platyrinchus mystaceus niveigularis, Tangara cyanocephala cearensis, Thamnophilus caerulescens cearensis, Thamnophilus caerulescens pernambucensis, Xenops minutus alagoanus, Xiphocolaptes falcirostris franciscanus, Colibri delphinae greenewalti, Odontophorus capueira plumbeicollis,  Pyrrhura griseipectus, Procnias averano.</t>
  </si>
  <si>
    <t>Artigos cientificos publicados</t>
  </si>
  <si>
    <t>jul/19</t>
  </si>
  <si>
    <t>Pericles Sena (UFPA), Luis Silveira (MUZUSP), Luciano Naka (UFPE), Mauro Pichorim (UFRN), Flávio Ubaid (UEMA), Helder Farias (UFPB), Marco Crozariol (MN), Hipólito Denizard (Aquasis)</t>
  </si>
  <si>
    <t>Pesquisas sobre Selenidera gouldii baturitensis, Xiphorhynchus guttatus gracilirostris, Thamnophilus caerulescens cearensis, Odontophorus capueira plumbeicollis e Pyrrhura griseipectus tiveram atrasos decorrentes da suspensão de trabalhos em laboratórios, todavia, começaram a ser retomados. Pela nova lista do CBRO (Pacheco et al 2021) C. zabele foi reconhecida como espécie plena. Quanto a Pyrrhura griseipectus, é importante verificar a situação taxonômica da população de Conde/BA e Hipólito Xavier está com projeto de mestrado para identificar possíveis alelos perdidos nas diferentes populações.</t>
  </si>
  <si>
    <r>
      <rPr>
        <sz val="12"/>
        <color rgb="FF000000"/>
        <rFont val="Calibri"/>
      </rPr>
      <t>Elucidar a situação taxonomica de</t>
    </r>
    <r>
      <rPr>
        <i/>
        <sz val="12"/>
        <color rgb="FF000000"/>
        <rFont val="Calibri"/>
      </rPr>
      <t>: Selenidera gouldii baturitensis, Xiphorhynchus guttatus gracilirostris; Conopophaga melanops nigrifrons, Platyrinchus mystaceus niveigularis, Tangara cyanocephala cearensis, Thamnophilus caerulescens cearensis, Thamnophilus caerulescens pernambucensis, Xenops minutus alagoanus, Xiphocolaptes falcirostris franciscanus, Colibri dephinae greenwalti, Odontophorus capueira plumbeicollis,  Pyrrhura griseipectus, Procnias averano.</t>
    </r>
  </si>
  <si>
    <t>ago/19</t>
  </si>
  <si>
    <t>Helder Araujo (UFPB), Fabio Nunes (Aquasis), Flávio Ubaid (UEMA), Mauro Pichorim (UFRN), Caio Graco (UEFS), Luciano Naka (UFPB), Ciro Albano (Brazil Birding Experts), Marcio Efe (UFAL),  Emanuel Barreto, Diego Lima e Elivan Arantes (CEMAVE), Hipólito Denizard (Aquasis),  Bruno Araujo (Projeto Uru-do-nordeste), Herminio Vilella (UFPB), Artur Andrade (SAVE Brasil), Thiago Filadelfo (Qualis Consultoria)</t>
  </si>
  <si>
    <t>Mauro Pichorim (UFRN), informa que detém material genético da zabelê.</t>
  </si>
  <si>
    <t>A despeito das restrições decorrentes da pandemia, viagens para buscas de dois táxons resultaram em atualização de dados e obtenção de DNA.</t>
  </si>
  <si>
    <t>Elaborar protocolos de segurança e sanitário para empreendimentos de fauna situados dentro e próximo das áreas estratégicas do PAN.</t>
  </si>
  <si>
    <t>Tânia Raso (USP)</t>
  </si>
  <si>
    <t>Marina Somenzari, Patricia Serafini,  Emanuel Barreto (CEMAVE)</t>
  </si>
  <si>
    <t>A ação não iniciada por falhas iniciais na comunicação da coordenação.</t>
  </si>
  <si>
    <t>Falha de comunicação do coordenador do PAN</t>
  </si>
  <si>
    <t>Realizar controle e manejo contínuo das abelhas africanizadas nos habitats em que há interações negativas com espécies do PAN.</t>
  </si>
  <si>
    <t xml:space="preserve">Fabio Nunes (Aquasis) </t>
  </si>
  <si>
    <t>Uma expedição de controle de abelhas africanizadas foi realizada no primeiro semestre de 2021 na área reprodutiva (Barreiras) das araras-azuis-de-lear. Fábio informou que constantemente faz controle de abelhas nas caixas-ninho, no âmbito o projeto de conservação do periquito cara-suja.</t>
  </si>
  <si>
    <r>
      <rPr>
        <sz val="12"/>
        <color theme="1"/>
        <rFont val="Calibri"/>
      </rPr>
      <t xml:space="preserve">Realizar estudo sanitário de </t>
    </r>
    <r>
      <rPr>
        <i/>
        <sz val="12"/>
        <color theme="1"/>
        <rFont val="Calibri"/>
      </rPr>
      <t>Odontophorus capueira capueira</t>
    </r>
    <r>
      <rPr>
        <sz val="12"/>
        <color theme="1"/>
        <rFont val="Calibri"/>
      </rPr>
      <t xml:space="preserve"> como modelo para compreender as doenças relevantes para </t>
    </r>
    <r>
      <rPr>
        <i/>
        <sz val="12"/>
        <color theme="1"/>
        <rFont val="Calibri"/>
      </rPr>
      <t>Odontophorus capueira plumbeicolis</t>
    </r>
    <r>
      <rPr>
        <sz val="12"/>
        <color theme="1"/>
        <rFont val="Calibri"/>
      </rPr>
      <t>.</t>
    </r>
  </si>
  <si>
    <t>Paloma Bosso 
(Parque das Aves)</t>
  </si>
  <si>
    <t xml:space="preserve">Tânia Raso (USP), Patrícia Serafini (CEMAVE) </t>
  </si>
  <si>
    <r>
      <rPr>
        <sz val="12"/>
        <color theme="1"/>
        <rFont val="Calibri"/>
      </rPr>
      <t xml:space="preserve">Área de distribuição de </t>
    </r>
    <r>
      <rPr>
        <i/>
        <sz val="12"/>
        <color rgb="FF000000"/>
        <rFont val="Calibri"/>
      </rPr>
      <t>O. c. capueira</t>
    </r>
  </si>
  <si>
    <t>Ação inserida conforme recomendação do relatório do Workshop de Galliformes e Tinamiformes</t>
  </si>
  <si>
    <t>Mediante o convite recebido pelo Emanuel, sugeri aprimorar a lista preliminar de perfil sanitário (com doenças virais, bacterianas e parasitárias) para Galliformes atualmente aplicada pela equipe do Parque das Aves, considerando a avaliação das demais colaboradoras da ação, as MVs Patricia Serafini e Tania Raso. Isso feito, a ideia é validar o perfil sugerido a fim de estabelecer algo mais específico para a família Odontophoridae. Para tal serão considerados a casuística clínica e desafios de manejo relatados por instituições que manejem a subespécie Odontophorus capueira capueira em ambiente ex situ atual e/ou historicamente. Uma lista preliminar de doenças (vírus, bactérias e parasitas) em O. capueira capueira já foi compilada pelo Parque das Aves, faltando a etapa de validação.</t>
  </si>
  <si>
    <t>Paloma Bosso (Parque das Aves)</t>
  </si>
  <si>
    <t>Doenças conhecidas e tratamentos profiláticos adotados</t>
  </si>
  <si>
    <t>Incluir Lígia Rigoleto (Parque das Aves), Ana Raquel (AZAB), Fernanda Guida (Zoo SP)</t>
  </si>
  <si>
    <t>Recomendação de administrar Vitamina E aos animais previamente à contenção física em cativeiro, para melhorar o sistema imunológico. Convidar Beto Polezel (Criadouro Polezel), Paulo César Rodolfo (CESP/Paraibuna), Carlos Eduardo (Criadouro Onça Pintada), Roberto Azeredo (Fundação CRAX).</t>
  </si>
  <si>
    <t>Identificar as áreas com potencial risco de mortalidade das araras-azuis-de-lear por eletroplessão, para subsidiar monitoramento de fatalidades e ações de mitigação.</t>
  </si>
  <si>
    <t>Larissa Biasotto (UFRGS)</t>
  </si>
  <si>
    <t xml:space="preserve">Erica Pacífico (Qualis Consultoria), Thiago Filadelfo (Qualis Consultoria), Fernanda Riera (Qualis Consultoria), Patricia Lopes (Qualis Consultoria), Sara Alves (INEMA),  Emanuel Barreto (CEMAVE), Higor dos Santos Vieira  (Grupo Neoenergia) e Mariella Mendes Revilla  (Grupo Neoenergia). </t>
  </si>
  <si>
    <t>Raso da Catarina e Boqueirão da Onça</t>
  </si>
  <si>
    <t>A ação se encontra em execução. Há uma primeira versão do mapa de risco de eletroplessão da Arara-azul-de-lear com foco para a região do Raso da Catarina, até o momento a principal área afetada pelas fatalidades. No mapa foram indicadas, com base em um pixel de 1km², as áreas prioritárias para avaliar as eletroplessões considerando variáveis como área de ocorrência e potencial ocorrência da espécie, mapa de adequabilidade ambiental para ocorrência de Licuri, distância em relação aos principais dormitórios e malha energética de média tensão considerando número de fases em cada poste. Os parâmetros considerados e resultados obtidos ainda precisam passar por revisão e análise do grupo de especialistas. Estamos em atuação conjunta com o Ministério Público/BA (Dra. Luciana Coury) para elaboração de um TAC para ser firmado com a COELBA e mitigar o problema.</t>
  </si>
  <si>
    <t xml:space="preserve">Identificar as áreas com potencial risco de mortalidade das araras-azuis-de-lear por eletroplessão e/ou colisão com cabos de linha de energia, para subsidiar monitoramento de fatalidades e ações de mitigação. </t>
  </si>
  <si>
    <t>Mapa de predição de risco de eletroplessão e/ou colisão com cabos de linha de energia; monitoramento de médio e longo-prazos com estimativas de eletroplessões; Relatório contendo medidas de mitigação propostas para o problema das eletroplessões.</t>
  </si>
  <si>
    <t>Medidas mitigatórias implementadas pela COELBA para o problema das eletroplessões.</t>
  </si>
  <si>
    <t>Identificar as áreas com potencial risco de mortalidade das araras-azuis-de-lear por colisão com cabos de linhas de energia, para subsidiar monitoramento de fatalidades e ações de mitigação.</t>
  </si>
  <si>
    <t>Erica Pacífico (Qualis)</t>
  </si>
  <si>
    <t>Thiago Filadelfo (Qualis), Fernanda Riera (Qualis), Larissa Biasotto (UFRGS),  Sara Alves (INEMA), Emanuel Barreto (CEMAVE)</t>
  </si>
  <si>
    <t>Realizamos em colaboração com pesquisadores um mapeamento das localidades de eletrocussão, sobrepondo com os municípios onde há ocorrência confirmada, ocorrência potencial de araras, pensando em expansão populacional e sobreposto as linhas de media tensão da ANEEL. Porém, até o momento não existem evidencias de morte de araras por colisão, e sim por eletroplessão nas estruturas dos postes de linhas de média tensão. Portanto, recomendo rever a necessidade de manter essa ação. Sendo prioritário focar na ação 3.28. O grupo deliberou pelo agrupamento desta ação com a 3.28.</t>
  </si>
  <si>
    <t>Até o momento não existem evidências de morte de araras por colisão, e sim por eletroplessão nas estruturas dos postes de linhas de média tensão. Por isso o grupo deliberou pelo agrupamento desta ação com a 3.28.</t>
  </si>
  <si>
    <t>Érica Pacífico (Projeto Arara-azul-de-lear)</t>
  </si>
  <si>
    <t>Identificar as áreas prospectadas para vento dentro da área de ocorrência da arara-azul-de-lear que apresentem alto risco de barreira entre núcleos populacionais e risco de mortalidade de indivíduos por colisão com aerogeradores, para proposição de áreas de exclusão previamente à implantação de empreendimentos eólicos.</t>
  </si>
  <si>
    <t>Áreas de exclusão propostas (exclusão de áreas prospectadas pelo empreendimento e que formariam barreira entre os núcleos populacionais da espécie)</t>
  </si>
  <si>
    <t>Thiago Filadelfo (Qualis), Fernanda Riera (Qualis), Sara Alves (INEMA), Emanuel Barreto (CEMAVE), Marina Somezari (CEMAVE), Elivan Arantes (CEMAVE)</t>
  </si>
  <si>
    <t>Para elaboração do mapa de predição de risco, sugere-se a sobreposição das áreas prospectadas em licenciamento com as áreas de ocorrência da espécie (área de vida, considerando-se as áreas residentes e de potencial passagem) e áreas de ocorrência histórica passíveis de expansão da população.</t>
  </si>
  <si>
    <t>Iniciei a pesquisa em colaboração com Mariana Carvalho (Doutoranda UNB) onde realizamos um modelo ecológico que considere a adequabilidade do habitat para arara-azul-de-lear, considerando áreas de ocorrência atuais e de ocorrência histórica, e fiz colaboração com Dra. Katia MPMB Ferraz (ESALQ-USP) onde faremos um modelo que inclua as áreas prospectadas para vento, utilizando o MAXENT, o trabalho está em andamento.</t>
  </si>
  <si>
    <t>Identificar os potenciais impactos à população da arara-azul-de-lear e à sua expansão decorrentes da instalação e operação de parques eólicos, para subsidiar ações de mitigação.</t>
  </si>
  <si>
    <t xml:space="preserve">Thiago Filadelfo (Qualis), Fernanda Riera (Qualis), Larissa Biasotto (UFRGS),  Sara Alves (INEMA), Emanuel Barreto (CEMAVE), </t>
  </si>
  <si>
    <t>Os potenciais impactos a que essa ação se refere poderiam ser decorrentes, por ex., da supressão da vegetação (fase de instalação do empreendimento); do evitamento das áreas dos aerogeradores pelos indivíduos, ou se referir a colisão com aerogeradores, dentre outros (ou seja, magnitude das colisões e do efeito barreira na fase de operação do empreendimento)</t>
  </si>
  <si>
    <t>Araras foram marcadas com GPS no Boqueirão da Onça (área de soltura) e no Raso da Catarina (áreas de reprodução - juvenis) para coleta de dados que permitam realizar estudo de comportamento de voo, os dados foram disponibilizados ao grupo de pesquisa do ECO-MOV lab do departamento de ecologia da USP (Dr. Francisco Denes) e uma aluna de pós doc já iniciou as análises. Também estamos coletando dados específicos sobre os pontos de passagem das araras em áreas onde já parques estão em instalação (em ambas localidades) e estamos trabalhando num modelo de risco de colisão (CRM) em colaboração com os mesmos pesquisadores. Previsão de conclusão de obtenção de dados preliminares em dezembro de 2021.</t>
  </si>
  <si>
    <t>Dificuldade de acesso às áreas de rastreamento, especilamente na Serra Branca (Jeremoabo/BA). O proprietário não está permitindo o acesso. Érica sugere retomar ação prevista no antigo PAN Arara-azul-de-lear, que previa um acesso alternativo à Serra Branca por dentro da ESEC Raso da Catarina.</t>
  </si>
  <si>
    <t>Aprimorar o Programa de Manejo Cooperativo da arara-azul-de-lear com base em animais nascidos em cativeiro, resgatados e/ou confiscados, para estabelecimento de um plantel adequado em termos genético, demográfico, sanitário e comportamental, para integração de novas aves ao programa de revigoramento populacional, especialmente na região do Boqueirão da Onça/BA.</t>
  </si>
  <si>
    <t>Priscilla do Amaral (ICMBio/CEMAVE)</t>
  </si>
  <si>
    <t>NA</t>
  </si>
  <si>
    <t>O Programa de Manejo Cooperativo tem atuação internacional, tendo sido formalizado pela Portaria nº 231, de 26 de setembro de 2013, considerando a Portaria ICMBio nº 19, de 17 de fevereiro de 2012, do Plano de Ação Nacional para a Conservação da arara-azul-de-lear (Anodorhychus leari)</t>
  </si>
  <si>
    <t>Um novo grupo foi selecionado e enviado ao projeto de soltura: duas aves nascidas em cativeiro e quatro aves resgatadas e recuperadas (3 oriundas de apreensões e 1 resgatada acidentada na natureza). Os dois grupos soltos em Boqueirão da Onça continuam sendo monitorados pela equipe do projeto. No cativeiro, novos pareamentos estão em andamento e algumas transferências estão encaminhadas. A pandemia de COVID-19 tem dificultado um pouco os trâmites, mas as instituições estão empenhadas em prosseguir com o que foi acordo na reunião anual de 2020. Érica informa que uma nova Instituição aderiu ao programa de Cativeiro (Harewood Hause). O Programa conta com duas novas matrizes reprodutoras e em 2021 está destinando para soltura mais 6 aves nascidas em cativeiro (todas fêmeas) e 3 resgatadas (1 fêmea e 2 machos).</t>
  </si>
  <si>
    <t>A pandemia de COVID-19 tem dificultado um pouco os trâmites, especialmente no transporte internacional de indivíduos. Há um desvio na razão sexual na população cativa e nos indivíduos destinados à soltura, com predomínio de fêmeas.</t>
  </si>
  <si>
    <t>Aprimorar o Programa de Manejo Populacional da arara-azul-de-lear com base em animais nascidos em cativeiro, resgatados e/ou confiscados, para estabelecimento de um plantel adequado em termos genético, demográfico, sanitário e comportamental, para integração de novas aves ao programa de revigoramento populacional, especialmente na região do Boqueirão da Onça/BA.</t>
  </si>
  <si>
    <t>Ampliação e melhoria do plantel do Programa de Manejo Populacional</t>
  </si>
  <si>
    <t>Novas instituições incluídas no programa; novas matrizes reprodutoras; aumento do índice de produtividade do programa de cativeiro; aumento do número de aves incorporadas ao Programa de Manejo Populacional; aumento do número de araras nascidas que sejam sanitaria  e comportamentalmente aptas  a serem destinadas ao Projeto de Soltura; 6 a 12 aves destinadas à soltura, bianualmente</t>
  </si>
  <si>
    <t>Estabelecer o Programa de Resgate da arara-azul-de-lear, para melhorar os processos de resgate e reabilitação das aves para integrá-las ao programa de revigoramento populacional, especialmente na região do Boqueirão da Onça/BA.</t>
  </si>
  <si>
    <t>Resgate e envio aos colaboradores de 100% das aves localizadas; melhoria da infraestrutura da instituição de manutenção temporária (CEMAFAUNA).</t>
  </si>
  <si>
    <t>Plínio Montovani (Programa de Resgate da arara-azul-de-lear, Síntese), Rogério Venâncio (Criadouro Fazenda Cachoeira), Marcus Vinícius Romero (Criadouro Fazenda Cachoeira), Erica Pacífico (Qualis Consultoria Ambiental), Thiago Filadelfo (Qualis Consultoria Ambiental),  Joaquim Rocha (ICMBio/NGI Juazeiro), Thamires Campos (CEMAFAUNA)</t>
  </si>
  <si>
    <t>A maior dificuldade desta ação tem sido a obtenção de recursos para sua execução, o que gera instabilidade no programa e muita lentidão na destinação das aves. A comunidade e a equipe da ESEC têm sido muito ágeis e auxiliado sobremaneira nos resgates. O Cemafauna também tem contribuído muito. A destinação a partir da estabilização da ave no Cemafauna é que vem ocorrendo com muita lentidão, com alto custo e de forma errática. Érica informa que recentemente foi obtido um financiamento para o projeto de resgate (Financiadores: Zoo de Praga e Stiftung Artenschutz Species Conservation Foundation).</t>
  </si>
  <si>
    <t>Ainda faltam recursos para melhor estruturar o Cemafauna (quarentenário, equipamentos, atividades de campo).</t>
  </si>
  <si>
    <r>
      <rPr>
        <sz val="12"/>
        <color theme="1"/>
        <rFont val="Calibri"/>
      </rPr>
      <t xml:space="preserve">Realizar experimento de reintrodução de </t>
    </r>
    <r>
      <rPr>
        <i/>
        <sz val="12"/>
        <color theme="1"/>
        <rFont val="Calibri"/>
      </rPr>
      <t>Crypturellus noctivagus zabele</t>
    </r>
    <r>
      <rPr>
        <sz val="12"/>
        <color theme="1"/>
        <rFont val="Calibri"/>
      </rPr>
      <t xml:space="preserve"> na RPPN Serra das Almas/CE-PI.</t>
    </r>
  </si>
  <si>
    <t>Relatório contendo imagens de exemplares reintroduzidos em armadilhas fotográficas e dados de uso da paisagem recuperados de GPS instalados nos espécimes</t>
  </si>
  <si>
    <t>Primeiros exemplares reintroduzidos com sucesso, viabilizando a repetição do método até o estabelecimento de uma população viável, aumentando a EOO do táxon.</t>
  </si>
  <si>
    <t>RPPN Serra das Almas</t>
  </si>
  <si>
    <r>
      <rPr>
        <sz val="12"/>
        <color theme="1"/>
        <rFont val="Calibri"/>
      </rPr>
      <t xml:space="preserve">Entrevistas preliminares indicam a existência pretérita do táxon na RPPN Serra das Almas, onde teria sido caçado até a extinção local. A área de quase 6.000 ha permitiu o retorno de espécies cinegéticas como os mamíferos </t>
    </r>
    <r>
      <rPr>
        <i/>
        <sz val="12"/>
        <color theme="1"/>
        <rFont val="Calibri"/>
      </rPr>
      <t>Cuniculus paca</t>
    </r>
    <r>
      <rPr>
        <sz val="12"/>
        <color theme="1"/>
        <rFont val="Calibri"/>
      </rPr>
      <t xml:space="preserve"> e </t>
    </r>
    <r>
      <rPr>
        <i/>
        <sz val="12"/>
        <color theme="1"/>
        <rFont val="Calibri"/>
      </rPr>
      <t>Alouatta ululata</t>
    </r>
    <r>
      <rPr>
        <sz val="12"/>
        <color theme="1"/>
        <rFont val="Calibri"/>
      </rPr>
      <t xml:space="preserve">, além de ter </t>
    </r>
    <r>
      <rPr>
        <i/>
        <sz val="12"/>
        <color theme="1"/>
        <rFont val="Calibri"/>
      </rPr>
      <t>Penelope jacucaca</t>
    </r>
    <r>
      <rPr>
        <sz val="12"/>
        <color theme="1"/>
        <rFont val="Calibri"/>
      </rPr>
      <t xml:space="preserve"> em contingentes maiores que a maioria dos lugares.</t>
    </r>
  </si>
  <si>
    <t>Não foram obtidos recursos para iniciar a ação. Contatos foram feitos com Flávio Ubaid, o qual identificou um criadouro que possui a espécie em seu plantel, que pode ser parceiro da ação. O criadouro Polezel também possui zabelê em seu plantel.</t>
  </si>
  <si>
    <t>Falta de recursos financeiros. Há outras espécies mais prioritárias que tem demandado maior atenção por parte do PAN no momento.</t>
  </si>
  <si>
    <r>
      <rPr>
        <sz val="12"/>
        <color theme="1"/>
        <rFont val="Calibri"/>
      </rPr>
      <t xml:space="preserve">Realizar experimento de reintrodução de </t>
    </r>
    <r>
      <rPr>
        <i/>
        <sz val="12"/>
        <color theme="1"/>
        <rFont val="Calibri"/>
      </rPr>
      <t>Crypturellus zabele</t>
    </r>
    <r>
      <rPr>
        <sz val="12"/>
        <color theme="1"/>
        <rFont val="Calibri"/>
      </rPr>
      <t xml:space="preserve"> na RPPN Serra das Almas/CE-PI.</t>
    </r>
  </si>
  <si>
    <r>
      <rPr>
        <sz val="12"/>
        <color theme="1"/>
        <rFont val="Calibri"/>
      </rPr>
      <t xml:space="preserve">Articular a intensificação da fiscalização nas áreas de caça e nas UCs onde ocorrem  </t>
    </r>
    <r>
      <rPr>
        <i/>
        <sz val="12"/>
        <color theme="1"/>
        <rFont val="Calibri"/>
      </rPr>
      <t xml:space="preserve">Odontophorus capueira plumbeicollis, Crypturellus noctivagus zabele </t>
    </r>
    <r>
      <rPr>
        <sz val="12"/>
        <color theme="1"/>
        <rFont val="Calibri"/>
      </rPr>
      <t xml:space="preserve"> e </t>
    </r>
    <r>
      <rPr>
        <i/>
        <sz val="12"/>
        <color theme="1"/>
        <rFont val="Calibri"/>
      </rPr>
      <t xml:space="preserve"> Penelope jacucaca.</t>
    </r>
  </si>
  <si>
    <t>Fábio Nunes e Weber Girão (Aquasis), Roberto Cavalcanti  (Semace), Patrícia Jacaúna (APA da Serra de Baturité/ SEMA), Hipólito Denizard (Aquasis), Carlos Augusto (NGI Araripe), Joice Brito (CPRH), Mauro Pichorim (UFRN),  Flávio Ubaid (UEMA), Yuri Valença(CPRH)</t>
  </si>
  <si>
    <t>Buscando proteger os agentes de fiscalização da COVID, as atividades de fiscalização sofreram retração.</t>
  </si>
  <si>
    <t xml:space="preserve">A pandemia de COVID-19 prejudicou o andamento da ação. </t>
  </si>
  <si>
    <r>
      <rPr>
        <sz val="12"/>
        <color theme="1"/>
        <rFont val="Calibri"/>
      </rPr>
      <t xml:space="preserve">Articular a intensificação da fiscalização nas áreas de caça e nas UCs onde ocorrem  </t>
    </r>
    <r>
      <rPr>
        <i/>
        <sz val="12"/>
        <color theme="1"/>
        <rFont val="Calibri"/>
      </rPr>
      <t>Odontophorus capueira plumbeicollis, Crypturellus zabele</t>
    </r>
    <r>
      <rPr>
        <sz val="12"/>
        <color theme="1"/>
        <rFont val="Calibri"/>
      </rPr>
      <t xml:space="preserve"> e </t>
    </r>
    <r>
      <rPr>
        <i/>
        <sz val="12"/>
        <color theme="1"/>
        <rFont val="Calibri"/>
      </rPr>
      <t>Penelope jacucaca</t>
    </r>
    <r>
      <rPr>
        <sz val="12"/>
        <color theme="1"/>
        <rFont val="Calibri"/>
      </rPr>
      <t>.</t>
    </r>
  </si>
  <si>
    <t>Ação agrupada com a ação 4.1 na monitoria III</t>
  </si>
  <si>
    <t xml:space="preserve"> Fábio Nunes e Weber Girão (Aquasis), Paulo Maier (NGI Araripe), Joice Brito/Yuri Valença (CPRH-PE), Marco Diniz (IMA-AL), Dandara Bezerra (IFPB), Alberto (Cetas/IBAMA), Flavia (IBAMA/PE), Gustavo Câmera (PRF)</t>
  </si>
  <si>
    <t>Incluir PF, PRF e fundamental Polícia Ambiental. Talvez ABIN.</t>
  </si>
  <si>
    <t>O CEMAVE conseguiu do IBAMA uma planilha com informações sobre caça e tráfico de aves silvestres. Ainda vai tentar acesso às informações junto aos OEMAS, no âmbito da parceria com a ABEMA. No IBAMA foi implatado o SISCETAS, que tem dados atualizados de todos os animais que dão entrada nos CETAS. O Sistema também pode ser adotado pelos OEMAS. Yuri lembra que em São Paulo tem o GEFAU. Marcio informou que, no âmbito do PAN Aves da Mata Atlântica existe um grupo de whatsapp da fiscalização, que tem compartilhado informações de caça e tráfico. Podemos retomar isso neste PAN.</t>
  </si>
  <si>
    <t>Dificuldade em obter acesso às informações</t>
  </si>
  <si>
    <t>O CEMAVE poderia solicitar acesso ao SISCETAS.</t>
  </si>
  <si>
    <t>Fábio Nunes e Weber Girão (Aquasis), Roberto Cavalcanti  (Semace), Patrícia Jacaúna (APA da Serra de Baturité/ SEMA);  Alberto (Cetas/IBAMA), Hipólito Denizard (Aquasis), Carlos Augusto (NGI Araripe), Flávio Ubaid (UEMA),  Joice Brito e Yuri Valença (CPRH-PE), Alberto Klefasz (Cetas/IBAMA), Marco Diniz (IMA/AL)</t>
  </si>
  <si>
    <t>Não conseguimos avançar muito nesta articulação. Porém, a criação do posto do BPMA na Serra de Baturité tem sido fundamental para redução dos crimes ambientais na região, beneficiando espécies do PAN. Todavia persiste o problema do CETAS-CE de não recebimento de animais apreendidos, situação que deve ser resolvida com o Acordo de Cooperação Técnica a ser firmado entre o IBAMA e a SEMACE visando a gestão compartilhada do CETAS. Pretendemos ampliar essa articulação nas conversas com a ABEMA e em contato direto com as Superintendências do IBAMA, Gerências Regionais e Núcleos de Gestão Integrada do ICMBio.</t>
  </si>
  <si>
    <t>Dificuldade de articulação</t>
  </si>
  <si>
    <t>Ação agrupada com a ação 4.5 na monitoria III</t>
  </si>
  <si>
    <t>Articular a intensificação da fiscalização de forma integrada, baseando-se no modelo da Fiscalização Preventiva Integrado da Bacia do São Francisco, em feiras livres, em residências, em rotas de tráficos, em criadouros credenciados e restaurantes (verificando a possibilidade de associação com traficantes) nas áreas prioritárias do PAN.</t>
  </si>
  <si>
    <t>Joice Brito/Yuri Valença (CPRH-PE), Ileyne Lopes/Fábio Nunes (Aquasis), Gustavo Câmara (PRF), Willamy Bezerra (BPMA - CE), Alberto Fonseca (MPF AL)</t>
  </si>
  <si>
    <t>Mesmo em períodos de Pandemia, as fiscalizações de combate ao tráfico, criação ilegal e comércio de aves silvestres no sertão de alagoas continuaram. Durante o ano de 2020, foram realizadas 19 ações em 26 municípios, com destaque em operações realizadas nos municípios de Mata Grande, Delmiro Gouveia, Canapi, Pariconha e Piranhas, municípios estratégicos por fazerem divisas estaduais: Bahia, Sergipe e Pernambuco. As 19 operações renderam: 631 aves silvestres apreendidas, destas 06 Pintasilgo do nordeste (Spinus yarrellii) , 114 carcaças de animais abatidos, 94 armadilhas de captura e apetrechos para caça, 11 armas de fogo. Os alvos das ações foram feiras livres, traficantes de animais, denúncias compiladas pelos órgãos envolvidos, flagrante de criação de aves silvestre em residências. Foram envolvidos nas ações: Instituto do Meio Ambiente do Estado de Alagoas - IMA/AL, Instituto Chico Mendes de Conservação a biodiversidade - ICMBio, O Instituto Brasileiro do Meio Ambiente e dos Recursos Naturais Renováveis - IBAMA, Batalhão de Polícia Ambiental do Estado de Alagoas - BPA.</t>
  </si>
  <si>
    <t>out/20</t>
  </si>
  <si>
    <t xml:space="preserve">Joice Brito (CPRH), Patricia Lopes (Grupo de Pesquisa e Conservação da arara-azul-lear), Hipólito Denizard (Aquasis), Samuel Portela (Associação Caatinga), Cristiano Nascimento (Prohabita), Priscila Azevedo (CPRH). </t>
  </si>
  <si>
    <t xml:space="preserve">
É importante que as ações sejam contínuas e de longo prazo, com  monitoramento da sua  efetividade. Sempre que posível, abranger espécies bandeira e guarda-chuva. Sugere-se aproveitar a pandemia como uma oportunidade para divulgar zoonoses associadas a aves a exemplo de: Influenza aviária, Doença de Newcastle, Febre do Oeste do Nilo. Criptococose
Histoplasmose, Toxoplasma Gondii, Clamidiose</t>
  </si>
  <si>
    <t>Todas as ações de educação tiveram seu andamento afetados por causa da pandemia. Houve apenas três lives que de forma paralela abordaram o assunto, porém nada direcionado. É previsto que as ações comecem a voltar no segundo semestre mesmo de forma remota com cards e vídeos educativos. Está prevista para o mês de setembro a Semana da Fauna, com eventos virtuais e presenciais (nas prefeituras da região metropolitana de Recife). O CEMAFAUNA vem realizando oficinas, palestras e outras atividades educativas de forma ininterrupta, abordando temas da fauna e flora da Caatinga.</t>
  </si>
  <si>
    <t>Na CPRH houve redução de contratos temporários, afetando esta ação.</t>
  </si>
  <si>
    <t>Incluir Fabiano Pessoa (IBAMA/PI), Eduardo Votta (IBAMA/BA) e Lucy Regina (CPRH); retirar CEMAFAUNA</t>
  </si>
  <si>
    <t>Identificar colaborador no CEMAFAUNA</t>
  </si>
  <si>
    <t>O Guia de Aves Traficadas (da PF) está disponível em pdf para os fiscais e ainda existem alguns exemplares da versão impressa. O ICMBio produziu um Guia de Aves do REVIS Ararinha Azul e APA Ararinha Azul com várias espécies da Caatinga, que pode auxiliar nesta ação. A Associação Caatinga, com patrocínio da FGBPN e da SEMA/CE, produziu o Guia de Aves da RPPN Serra das Almas, o qual deverá ser vendido e uma parte distribuído entre parceiros. O Guia teve a colaboração técnica de Weber Girão, Fabio Nunes, Marco Crozariol e Hipólito Xavier e já está atualizado de acordo com a nova lista CBRO.</t>
  </si>
  <si>
    <t xml:space="preserve"> Guia de Aves Traficadas (Polícia Federal), Guia de Aves do REVIS Ararinha Azul e APA Ararinha Azul (ICMBio), Guia de Aves da RPPN Serra das Almas (Associação Caatinga)</t>
  </si>
  <si>
    <t>Antonio Isaac (IFPB), Emanuel Barreto (CEMAVE)</t>
  </si>
  <si>
    <t>O aplicativo FisCAAves foi elaborado para auxiliar na identificação das principais espécies de aves da Caatinga que são comercializadas, caçadas e/ou capturadas ilegalmente, durante atividades de fiscalização ambiental.
O aplicativo aborda algumas características das aves, tais como cores, tamanho, silhueta e famílias, as quais poderão auxiliar o fiscal na identificação correta da espécie de ave.
Atualmente, o aplicativo encontra-se na fase de revisão do conteúdo, testes das funcionalidades e ajustes de informações no aplicativo. Após essa etapa de revisão e correção de informações, pretende-se disponibilizar o aplicativo para baixar gratuitamente em uma plataforma digital.</t>
  </si>
  <si>
    <t>Solicitar que ações de inteligência, para o combate ao tráfico de animais silvestres na Caatinga, sejam intensificadas</t>
  </si>
  <si>
    <t>Joice Brito (CPRH), Marco Diniz (IMA-AL),  Fabio Nunes (Aquasis), Alberto (CETAS/IBAMA)</t>
  </si>
  <si>
    <t>Principalmente para crimes cibernéticos.
Identificar colaboradores nas OEMAS</t>
  </si>
  <si>
    <t>O principal problema é a falta ou baixa integração entre os órgãos, dificultando a troca e complementação das informações de inteligência. Como ponto positivo, destaco um grupo interno da PRF que está obtendo muitos resultados positivos no enfrentamento ao tráfico de animais em geral, não só daqueles focos do PAN da caatinga. É um grupo onde há grande troca de informações entre policiais de vários estados do Brasil aliados ao uso de ferramentas de inteligência.</t>
  </si>
  <si>
    <t>Pouca integração entre os órgãos de fiscalização</t>
  </si>
  <si>
    <t>Incluir Demian Calca (PF/SP) e Juliana Ferreira (Freeland/Brasil)</t>
  </si>
  <si>
    <t>Identificar colaboradores no IBAMA, ICMBio e RENCTAS. Convidar Fabio Costa (PF/DF), Daniela de Almeida (PF/RJ), Antônio Freitas (PRF/BA)</t>
  </si>
  <si>
    <r>
      <rPr>
        <sz val="12"/>
        <color theme="1"/>
        <rFont val="Calibri"/>
      </rPr>
      <t xml:space="preserve">Articular a realização de ações de fiscalização nas áreas de ocorrência de </t>
    </r>
    <r>
      <rPr>
        <i/>
        <sz val="12"/>
        <color theme="1"/>
        <rFont val="Calibri"/>
      </rPr>
      <t xml:space="preserve">Anodorhynchus leari, </t>
    </r>
    <r>
      <rPr>
        <sz val="12"/>
        <color theme="1"/>
        <rFont val="Calibri"/>
      </rPr>
      <t>especialmente durante o período reprodutivo (novembro a maio).</t>
    </r>
  </si>
  <si>
    <r>
      <rPr>
        <sz val="12"/>
        <color theme="1"/>
        <rFont val="Calibri"/>
      </rPr>
      <t xml:space="preserve">Áreas de ocorrência de </t>
    </r>
    <r>
      <rPr>
        <i/>
        <sz val="12"/>
        <color theme="1"/>
        <rFont val="Calibri"/>
      </rPr>
      <t>A. leari.</t>
    </r>
  </si>
  <si>
    <t>Articular também com GR2 Cabedelo e NGI Juazeiro. Identificar colaboradores do IBAMA e Polícia da Caatinga</t>
  </si>
  <si>
    <t>Uma via de contato direto com a jurisdição de Fiscalizações do INEMA (Miguel Calmon) foi estabelecida e temos repassado continuamente informações para a realização de ações. Na última semana de março e na primeira semana de julho/2021 aconteceram operações de fiscalização do INEMA/IBAMA/ICMBio, de forma conjunta, nas áreas de ocorrência das araras. Willian Brito propõe a criação de uma força tarefa com fiscais identificados com a causa, que estejam dispostos a participar das operações de forma intensiva. A força tarefa seria coordenada pelo ICMBio e poderia contar com a participação de fiscais de outras instituições.</t>
  </si>
  <si>
    <t>As operações não tem sido efetivas, pois a pilagem de ninhos continua ocorrendo, especialmente na região das Barreiras.</t>
  </si>
  <si>
    <t>Envolver PF, PRF, PM, IBAMA e NGI Juazeiro. Incluir a ação nos Planejamentos anuais de fiscalização.</t>
  </si>
  <si>
    <t>Elaborar um documento apontando as fragilidades da Lei de Crimes Ambientais, no que se refere a aplicações de penas, para submeter à Comissão de Meio Ambeinte da OAB e posteriormente ao Congresso Nacional.</t>
  </si>
  <si>
    <t>Nacional</t>
  </si>
  <si>
    <t>Esta ação foi parcialmente realizada, com o envio de um questionário em formulário google, o qual foi amplamente divulgado pelos os membros do grupo, porém só foram obtidas 18 respostas, o que consideramos insuficiente para elaboração de um documento apontando todas as fragilidades da Lei e sugestões de melhoria. Por essa razão não se conseguiu avançar nesta ação. O articulador propõe a exclusão desta ação.</t>
  </si>
  <si>
    <t>Baixa adesão ao formulário enviado.</t>
  </si>
  <si>
    <t>Eduardo Araujo (ICMBio/CEMAVE)</t>
  </si>
  <si>
    <t>Marina Somenzari (CEMAVE)</t>
  </si>
  <si>
    <t>Incluir a ação na demanda que está sendo articulada pela  COPAN com ABEMA</t>
  </si>
  <si>
    <t>Este ano foi publicada a IN 05/2021 que trata da criação de programas de manejo populacional para espécies ameaçadas. Além disso, está em andamento uma iniciativa para construir algumas diretrizes nacionais para translocação, juntamente com a Species Survival Comission - SSC/IUCN no Brasil (Processo: 02062.000016/2020-75) pretende-se realizar um grande evento de divulgação das diretrizes nacionais e criar um espaço no evento para debater isso, ou apresentar alguma proposta para que os Estados utilizem como modelo. O pessoal do Grupo de Translocação da IUCN está buscando financiamento para este evento, que deve ser mais amplo, com participação dos estados e das SUPES do Ibama, além de outros atores. No PAN Aves da Mata Atlântica há a ação 4.5 Realizar Workshop Nacional sobre soltura que tem relação com esta ação.</t>
  </si>
  <si>
    <t>Dificuldades de recursos para viabilizar o evento.</t>
  </si>
  <si>
    <t>jun/19</t>
  </si>
  <si>
    <t>Weber Girão (Aquasis), Flavio Ubaid (UEMA), Eduardo Araujo (CEMAVE)
Maria Alice (SBO), Enrico Bernard (SBEQ), Luciane Marinoni (SBZ)</t>
  </si>
  <si>
    <t>Foi feita articulação da proposta de projeto de Lei junto À SBO, SBZ e SBEQ. A proposta de Projeto de Lei 3681/19, que regulamenta a fabricação, a importação, a comercialização e o uso das redes de neblina tramita na Câmara Federal em caráter conclusivo após passar pelas comissões de Desenvolvimento Econômico, Indústria, Comércio e Serviços; de Meio Ambiente e Desenvolvimento Sustentável; e de Constituição e Justiça e de Cidadania. A votação final está em atraso por conta da pandemia de COVID-19 e de outras pautas consideradas mais prioritárias.</t>
  </si>
  <si>
    <t>Minuta de projeto de Lei encaminhada e em tramitação na Câmara Federal</t>
  </si>
  <si>
    <t>Há outras pautas consideradas prioritárias tramitando na Câmara Federal.</t>
  </si>
  <si>
    <t>1.17</t>
  </si>
  <si>
    <t>Investigar os acidentes de aves em vidraças e buscar amenizá-los na Serra de Baturité</t>
  </si>
  <si>
    <t>Dissertação de Mestrado</t>
  </si>
  <si>
    <t>Criação de Políticas Públicas para reduzir os acidentes de aves em vidraças na APA da Serra de Baturité</t>
  </si>
  <si>
    <t>Dez/22</t>
  </si>
  <si>
    <t>Thaís Pereira (MHNC)</t>
  </si>
  <si>
    <t>Marco Aurélio Crozariol (MHNC), Fabio Nunes (AQUASIS), Patrícia Jacaúna (APA da Serra do Baturité/SEMA)</t>
  </si>
  <si>
    <t>Pacoti e Guaramiranga</t>
  </si>
  <si>
    <t>Buscar parceria com a UFSCAR</t>
  </si>
  <si>
    <t>2.22</t>
  </si>
  <si>
    <r>
      <rPr>
        <sz val="12"/>
        <color theme="1"/>
        <rFont val="Calibri"/>
      </rPr>
      <t>Articular a implementação de ações para a conservação, recuperação, manejo e uso sustentável dos licurizeiros (</t>
    </r>
    <r>
      <rPr>
        <i/>
        <sz val="12"/>
        <color theme="1"/>
        <rFont val="Calibri"/>
      </rPr>
      <t>Syagrus coronata</t>
    </r>
    <r>
      <rPr>
        <sz val="12"/>
        <color theme="1"/>
        <rFont val="Calibri"/>
      </rPr>
      <t>) na área de ocorrência da arara-azul-de-lear (</t>
    </r>
    <r>
      <rPr>
        <i/>
        <sz val="12"/>
        <color theme="1"/>
        <rFont val="Calibri"/>
      </rPr>
      <t>Anodorhynchus leari</t>
    </r>
    <r>
      <rPr>
        <sz val="12"/>
        <color theme="1"/>
        <rFont val="Calibri"/>
      </rPr>
      <t>).</t>
    </r>
  </si>
  <si>
    <t>Reuniões realizadas, documentos encaminhados, articulações estabelecidas, acordos firmados</t>
  </si>
  <si>
    <t>Áreas com ocorrência de licuri restauradas e/ou conservadas e confecção de produtos a partir de partes da palmeira de licuri extraídos de forma sustentável</t>
  </si>
  <si>
    <t>Fernada Riera (Qualis), Erica Pacífico (Qualis), Patrícia Lopes (Instituto Soul da Terra), Marcelo Fróes (Movimento João de Barro), George Arapiraca (Moviemento João de Barro), Aliomar Almeida (Jardim das Araras), Mariana Oliveira (WRI Brasil), Emanuel Barreto (CEMAVE), Kilma Manso (ECO).</t>
  </si>
  <si>
    <t>Área de ocorrência e de expansão da arara-azul-de-lear</t>
  </si>
  <si>
    <t>Caatinga baiana</t>
  </si>
  <si>
    <t>Identificar colaborador do SEBRAE, considerando o projeto de uso sustentável da palha do licuri.</t>
  </si>
  <si>
    <t>2.23</t>
  </si>
  <si>
    <t>Articular, junto aos Órgãos Ambientais (de diferentes instâncias) e às Procuradorias e Promotorias de Justiça Ambientais dos Estados abrangidos pelo PAN, para que recursos provenientes de Termos de Ajustamento de Conduta (TAC) e/ou de conversão de multas de empreendimentos que tenham causado danos à fauna sejam aplicados em ações deste PAN.</t>
  </si>
  <si>
    <t>Recursos destinados ao PAN</t>
  </si>
  <si>
    <t>Dra. Luciana Espinheira da Costa Khoury 
(Promotora de Justiça - MP/BA)</t>
  </si>
  <si>
    <t>Thiago Filadelfo (Qualis), Erica Pacífico (Qualis), Fernanda Riera (Qualis), Emanuel Barreto (CEMAVE), Helder Araujo (UFPB)</t>
  </si>
  <si>
    <t>Estados abrangidos pelo PAN</t>
  </si>
  <si>
    <t>3.35</t>
  </si>
  <si>
    <r>
      <rPr>
        <sz val="12"/>
        <color theme="1"/>
        <rFont val="Calibri"/>
      </rPr>
      <t xml:space="preserve">Realizar estudos de genética populacional de </t>
    </r>
    <r>
      <rPr>
        <i/>
        <sz val="12"/>
        <color theme="1"/>
        <rFont val="Calibri"/>
      </rPr>
      <t>Spinus yarrelli.</t>
    </r>
  </si>
  <si>
    <t>Artigos publicados; marcadores moleculares específicos desenvolvidos para a espécie.</t>
  </si>
  <si>
    <t>Conhecer a genética populacional da espécie.</t>
  </si>
  <si>
    <t>Luis Fabio (MZUSP), Mercival Francisco (UFSCAR), Péricles Sena (UFPA), Alberto Klefasz (IBAMA/CE), Yuri Valença (CPRH)</t>
  </si>
  <si>
    <t>Área de ocorrência da espécie</t>
  </si>
  <si>
    <t>Identificar criadouros que possam auxiliar nesta ação</t>
  </si>
  <si>
    <t>3.36</t>
  </si>
  <si>
    <r>
      <rPr>
        <sz val="12"/>
        <color theme="1"/>
        <rFont val="Calibri"/>
      </rPr>
      <t xml:space="preserve">Articular a formação de uma população de segurança em cativeiro de </t>
    </r>
    <r>
      <rPr>
        <i/>
        <sz val="12"/>
        <color theme="1"/>
        <rFont val="Calibri"/>
      </rPr>
      <t>Spinus yarrellii,</t>
    </r>
    <r>
      <rPr>
        <sz val="12"/>
        <color theme="1"/>
        <rFont val="Calibri"/>
      </rPr>
      <t xml:space="preserve"> a partir de indivíduos obtidos de apreensões, resgates e entregas voluntárias, que se mostrarem não aptos para soltura.</t>
    </r>
  </si>
  <si>
    <t xml:space="preserve">Tratativas iniciadas  </t>
  </si>
  <si>
    <t>Parcerias estabelecidas</t>
  </si>
  <si>
    <t>Erica Pacifico (Qualis)</t>
  </si>
  <si>
    <t>Emanuel Barreto (Cemave), Luis Fabio (MZUSP), Alberto Klefasz (CETAS/CE), Yuri Marinho (CPRH), Sara Alves (INEMA/BA)</t>
  </si>
  <si>
    <t>Abragência Nacional</t>
  </si>
  <si>
    <t>Manter a ação no próximo ciclo do PAN</t>
  </si>
  <si>
    <t>SITUAÇÃO ATUAL DAS AÇÕES - 4ª MONITORIA (2021)</t>
  </si>
  <si>
    <t>07 a 11/11/2022 (virtual)</t>
  </si>
  <si>
    <t>Ação iniciada e não concluída no período previsto</t>
  </si>
  <si>
    <t>Fazenda São Paulo (Prata-PB), Estação Experimental de São João do Cariri/CCA/UFPB, Fazenda Samambaia e alguns pequenos produtores no município de Cabaceiras</t>
  </si>
  <si>
    <t>No último ano o projeto Nexus Caatinga, iniciado em 2017 e que vem desenvolvendo um modelo de paisagem agrícola sustentável, foi transformado em programa, onde outros projetos estão inseridos. Esses projetos buscam: 1) Princípios científicos que suportam uma agropecuária sustentável; 2) Caracterização de benefícios (serviços ecossistêmicos) que a natureza fornece aos sistemas agropecuários sustentáveis; 3) Indicadores práticos que tornem possível a replicabilidade do sistema sustentável e produtivo a partir das reestruturações necessárias nas diversas situações que existem na Caatinga. Atualmente, estes projetos estão com apoio do CNPq, FAPESQ-PB e MAPA.</t>
  </si>
  <si>
    <t>Essa é uma ação contínua, que deve continuar no próximo ciclo.</t>
  </si>
  <si>
    <t>Elivan Souza (ICMBio/CEMAVE)</t>
  </si>
  <si>
    <t>Além da divulgação pelo site nexuscaatinga.com.br, várias iniciativas de divulgação foram feitas: 
- Artigo no Jornal NEXO Políticas Públicas: Agropecuária sustentável na Caatinga em 6 pontos (https://pp.nexojornal.com.br/perguntas-que-a-ciencia-ja-respondeu/2021/Agropecuária-sustentável-na-Caatinga-em-6-pontos);
- Reportagem no canal Agro+ do grupo Band/UOL (https://videos.band.uol.com.br/agromais/16897430/caatinga-agricultura-cresce-com-ajuda-da-ciencia-l-agromais.html);
- Reportagem na TV UFPB:  Pesquisadores da UFPB desenvolvem modelo sustentável de paisagem agrícola para o ecossistema da Caatinga. (https://nexuscaatinga.com.br/pesquisa/tv-ufpb-divulga-resultados-do-projeto/);
- Texto em página institucional (CCA/UFPB): Docentes do CCCA Conduzem Pesquisa que Fornece Modelo de Paisagens Agrícolas Sustentáveis na Caatinga (http://www.cca.ufpb.br/cca/contents/noticias/docentes-do-cca-conduzem-pesquisa-que-fornece-modelo-de-paisagens-agricolas-sustentaveis-na-caatinga) ;
- Entrevistas nas rádios CBN e Tabajara de João Pessoa;
- Divulgação para a ONG João de Barro da Bahia, que atua na região da Arara-azul-de-lear e para a empresa Blue Sky de Curaçá Bahiavisando construção de uma parceria com o Projeto Nexus.</t>
  </si>
  <si>
    <t>https:/pp.nexojornal.com.br/perguntas-que-a-ciencia-ja-respondeu/2021/Agropecuária-sustentável-na-Caatinga-em-6-pontos;
https://videos.band.uol.com.br/agromais/16897430/caatinga-agricultura-cresce-com-ajuda-da-ciencia-l-agromais.html;
https://nexuscaatinga.com.br/pesquisa/tv-ufpb-divulga-resultados-do-projeto/;
http://www.cca.ufpb.br/cca/contents/noticias/docentes-do-cca-conduzem-pesquisa-que-fornece-modelo-de-paisagens-agricolas-sustentaveis-na-caatinga.Q9</t>
  </si>
  <si>
    <t>Nenhuma articulação foi realizada.</t>
  </si>
  <si>
    <t>Dificuldades enfrentadas no período de pandemia e por acúmulo de atividades do articulador.</t>
  </si>
  <si>
    <t>Essa é uma ação contínua, que deve continuar no próximo ciclo. Mas rever o texto para torná-la mais exequível (ex: divulgar editais que possam financiar projetos com o modelo NEXUS).</t>
  </si>
  <si>
    <t>Diversas ações de capacitação desenvolvidas em eventos virtuais ou presenciais, conforme mecionado na monitoria anterior. Atualmente estamos visitando municípios e assentamentos, realizando atividades educativas.</t>
  </si>
  <si>
    <t>Atas de reuniões encaminhadas ao CEMAVE.</t>
  </si>
  <si>
    <t>Essa é uma ação contínua, que deve continuar no próximo ciclo. Ampliar a rede de colaboradores (NGI/ICMBio, Coordenação  do PREVFOGO/IBAMA e ICMBio, IRPAA). Envolver a temática dos PANs nas capacitações e produção de materiais de divulgação/capacitação.</t>
  </si>
  <si>
    <t>Foram atendidos 10 municípios, com formação de brigadas locais. Num total de 77 brigadistas formados.
A secretaria estadual de Meio Ambiente foi atendida, com curso para 48 pessoas, para formação de brigada.
Curso de formação da Brigada Federal, atendendo aos antigos e novos brigadistas.</t>
  </si>
  <si>
    <t>77 brigadistas formados pelo PREVFOGO/CE</t>
  </si>
  <si>
    <t>O Prevfogo CE formou mais 1 instrutor. O mesmo já começou a atuar nas capacitações destinadas aos municípios.</t>
  </si>
  <si>
    <t>1 instrutor formado.</t>
  </si>
  <si>
    <t>Articulação feita pela Aquasis para incluir esta ação no Plano de Manejo da APA da Serra de Baturité.</t>
  </si>
  <si>
    <t>Esta ação não deve continuar no próximo ciclo, caso fique contemplada no Plano de Manejo da UC.</t>
  </si>
  <si>
    <t xml:space="preserve"> Maria Alice dos Santos Alves (UFRJ/SBO) </t>
  </si>
  <si>
    <t>Além das ações de divulgação mencionadas nas monitorias anteriores, em 2022 foi divulgado no Boletim da SBO um texto sobre os 10 anos do PAN Aves da Caatinga. Durante a 74ª Reunião Anual da SBPC tivemos um painel com o tema "Avanços e desafios para a conservação e sustentabilidade na Caatinga" (divulgado no canal do YouTube da BiodiverSe), no qual foram apresentados importantes resultados do PAN, com palestras de Helder Araujo, Fabio Nunes, Érica Pacífico e Luis Fabio Silveira. O Painel foi coordenado pela Profª Maria Alice dos Santos Alves. Também foram feitas divulgações sobre o PAN no Instagram do CEMAVE.</t>
  </si>
  <si>
    <t>https://ararajuba.org.br/wp-content/uploads/2022/03/Boletim_SBO_25_-_mar-2022.pdf, 
https://www.youtube.com/watch?v=Ds6tME17_Es&amp;t=171s</t>
  </si>
  <si>
    <t>Esta ação deve continuar no próximo ciclo</t>
  </si>
  <si>
    <t>Sara Alves (INEMA/BA), Maria Alice dos Santos Alves (UFRJ/SBO)</t>
  </si>
  <si>
    <t>As ações de divulgação para os órgãos ambientais foram feitas por meio de encaminhamento de ofícios, bem como do Sumário Executivo do PAN. O ICMBio tem buscado fortalecer a articulação com os OEMAs através da ABEMA e já existem pontos focais nos OEMAs para lidar diretamente com as questões dos PANs do ICMBio.</t>
  </si>
  <si>
    <t>Ofícios do CEMAVE (Documentos SEI 4140417, 4140977, 6574270 e 6574570) e Sumário Executivo do PAN.</t>
  </si>
  <si>
    <t>Frans Pareyn (APNE), Alencar Garlet (SFB/URNE)</t>
  </si>
  <si>
    <t>Maurício Francisco Henriques Jr (MCTIC-INT)</t>
  </si>
  <si>
    <t>Convidar  Francisco Barreto Campelo (IBAMA/PE)</t>
  </si>
  <si>
    <t>Esse foi o último estudo completo recente sobre demanda e oferta de biomassa. Foi realizado em 2018 e amplamente divulgado.
A APNE continua divulgando os resultados em outros eventos voltados para manejo da caatinga sempre relatando como base para definição de políticas públicas. o Documento encontra-se disponível no site do PNUD.</t>
  </si>
  <si>
    <t>Documento divulgado no site do PNUD (https://www.undp.org/sites/g/files/zskgke326/files/migration/br/Livro_APNE_NE_AGO20.pdf)</t>
  </si>
  <si>
    <t>Convidar o Frans para a elaboração do próximo ciclo. É desejável que haja uma atualização do documento do MMA.</t>
  </si>
  <si>
    <t>A articulação foi feita com envio de ofício ao SFB solicitando o apoio a esta ação, por meio do Fundo Nacional de Desenvolvimento Florestal (FNDF), porém não obtivemos resposta. Entendo que este tipo de ação teria melhor resultado se fosse articulada pelas instâncias superiores do ICMBio.</t>
  </si>
  <si>
    <t>Ofício CEMAVE (Documento SEI 7692848).</t>
  </si>
  <si>
    <t>Para o próximo ciclo, entendemos que essa articulação deva ser feita por meio das instâncias superiores do ICMBio.</t>
  </si>
  <si>
    <t>Antônio Emanuel Barreto (ICMBio/CEMAVE), Alencar Garlet (SFB RNE)</t>
  </si>
  <si>
    <t>Erica Pacífico (Qualis Consultoria), Fernanda Riera (Qualis Consultoria),  Elivan Souza (CEMAVE), Emanuel Barreto (CEMAVE), Marina Somenzari (CEMAVE), Priscila Azevedo (CPRH), Yuri Valença (CPRH), Sara Alves (INEMA), Weber Girão (Aquasis), Fábio Nunes (Aquasis), Hipólito Denizard (Aquasis), Helder Araujo (UFPB), Mauro Pichorim (UFRN), Flavio Ubaid (UEMA), Caio Graco (UEFS), Eduardo Votta (IBAMA-BA)</t>
  </si>
  <si>
    <t>As etapas de execução da ação 1.15 que estão concluídas até o presente momento são:
a. Análise diagnóstica dos PANs e suas ações de Educação Ambiental;
b. Listar as categorias/perfil das ações;
c. Reuniões de planejamento com equipe CEMAVE;
d. Reuniões com membros dos NEAs;
e. Elaboração a aplicação de questionário virtual com diferentes públicos da sociedade civil;
f. Análise das respostas dos questionários;
g. Estruturação de Oficina (virtual) para obtenção de maiores contribuições de colaboradores nos aspectos da Educação Ambiental, para EA formal, EA não formal e Políticas Públicas;
h. Análise das contribuições;
i. Preparação do documento final - versão preliminar;
j. Revisão do documento (versão preliminar) para disponibilização e recebimento das últimas contribuições, via consulta pública digital.</t>
  </si>
  <si>
    <t>Ação deve continuar no próximo ciclo. Mudar a nomenclatura do documento para "Diretrizes básicas para Educação Ambiental".</t>
  </si>
  <si>
    <t>Patrícia Lopes (Qualis Consultoria), Erica Pacífico (Qualis Consultoria), Fernanda Riera (Qualis Consultoria), Elivan Souza (CEMAVE), Emanuel Barreto (CEMAVE), Marina Somenzari (CEMAVE), Priscila Azevedo (CPRH), Yuri Valença (CPRH), Sara Alves (INEMA), Weber Girão (Aquasis), Fábio Nunes (Aquasis), Hipólito Denizard (Aquasis), Helder Araujo (UFPB), Mauro Pichorim (UFRN), Flavio Ubaid (UEMA), Caio Graco (UEFS),</t>
  </si>
  <si>
    <t>Ação não iniciada, uma vez que é dependente da ação 1.15, cujo produto final ainda não foi concluído.</t>
  </si>
  <si>
    <t>Ação deve continuar no próximo ciclo.</t>
  </si>
  <si>
    <t>Marco Aurélio Crozariol (MHNC), Fabio Nunes (AQUASIS), Patrícia Jacaúna (APA da Serra do Baturité/SEMA), UFSCAR</t>
  </si>
  <si>
    <t>Infelizmente a falta de recursos tem nos impedido de fazer um trabalho mais acurado na região. Nossa ideia de distribuir adesivos e trabalhar mais próximo da comunidade tem ocorrido de maneira muito pontual. Temos, entretanto, realizado palestras de conscientização em Fortaleza e, através do Museu de História Natural do Ceará/UECE (MHNCE), divulgado os problemas das vidraças na região do Maciço de Baturité. No Museu também recebemos com frequência animais que morreram em vidraças e aproveitamos para explicar como evitar o problema bem como anotamos as coordenadas e endereços das localidades onde as aves estão se acidentando. Recebemos até o momento 25 indivíduos que comprovadamente bateram em vidraças pela região, o que nos permite ter uma pequena amostra do problema. A ideia é que este projeto seja o mestrado da Thaís, de forma que esperamos que as atividades decolem de vez quando este momento chegar. A Aquasis está articulando a inclusão desta ação no Plano de Manejo da APA da Serra de Baturité. Também foi feita articulação com as prefeituras para uma maior divulgação do problema.</t>
  </si>
  <si>
    <t>Falta de recursos finaceiros e humanos.</t>
  </si>
  <si>
    <t>Marco Aurélio Crozariol (MHNC)</t>
  </si>
  <si>
    <t>Tivemos dificuldade em conseguir informações com os órgãos estaduais para propor alguma ação especifica, embora já saibamos onde é necessário realizar tal atividade.</t>
  </si>
  <si>
    <t>Dificuldade de articulação com os órgão estaduais. A pandemia também prejudicou o andamento da ação.</t>
  </si>
  <si>
    <t>Para o próximo ciclo, aproveitar o estudo feito pela SOS Sertão no RN, ampliar para outras áreas e buscar envolvimento da ABEMA para uma melhor articulação com os estados. Envolver Universidades, alunos de mestrado, etc. para avaliação da cobertura vegetal de APP e RL  nas Áreas Estratégicas do PAN.</t>
  </si>
  <si>
    <t>Joaquim Araújo (SOS Sertão); Jorge Velloso (Instituto Água Boa/BA)</t>
  </si>
  <si>
    <t>A busca por propriedades rurais para criação de RPPN continua. Atualmente temos um projeto aprovado pelo FUNBIO para prospecção de áreas no CE e RN, criação, elaboração e implementação de plano de manejo de RPPNs. Realizamos duas Oficinas sobre Criação e Gestão de RPPNs no mês de junho de 2022 em Fortaleza e Crateús-CE. Como resultado destas oficinas, identificamos 3 proprietários com potencial para criação de RPPN, sendo um no Município de Juazeiro do Norte (CE), um no Crato e um em Apuiarés (CE), os quais terão seus processos iniciados ainda nem 2022. Recentemente mais três proprietários foram identificados na região do Cariri Cearense (duas com importância para o PAN).</t>
  </si>
  <si>
    <t>6 novos proprietários de terra com interesse em criar RPPN identificados em 2022.</t>
  </si>
  <si>
    <t xml:space="preserve">Em outubro de 2021 foi criada a RPPN Azedos no município de Santana do Cariri (CE) com 9ha (Portaria SEMA nº134 de 19/10/2021. DOE nº241 de 25/10/2021) por meio do projeto No Clima da Caatinga. Iniciaremos ainda em 2022 o projeto "RPPN: Conservação voluntária gerando serviços ambientais" aprovado pelo FUNBIO onde está prevista a criação de uma RPPN no Município de Apuiarés. Recursos foram captados pela Aquasis para aquisição de terras destinadas à criação de 6 RPPN nos próximos quatro anos, todas em áreas prioritárias (Serra de Baturité e Cariri Cearense). Na região do Raso da Catarina, região das Barreiras, foi feita articulção para criação de uma RPPN - área prioritária para conservação da arara-azul-de-lear. A articulação com os proprietários está em andamento e atualmente está sendo feito o levantamento fundiário.
</t>
  </si>
  <si>
    <t>1 RPPN criada (Portaria SEMA nº134 de 19/10/2021. DOE nº241 de 25/10/2021) e recursos obtidos para formentar a criação de outras 7.</t>
  </si>
  <si>
    <t>Com o projeto "RPPN: Conservação voluntária gerando serviços ambientais" aprovado pelo FUNBIO serão elaborados os Planos de Manejo da RPPN Fazenda Arizona em Quixadá (CE), RPPN Refúgio Jamacaii no RN e a atualização do Plano de Manejo da RPPN Serra das Almas em Crateús (CE). Ainda neste período foi elaborado e aprovado o Plano de Manejo integrado das RPPN Buritis Águas Naturais e RPPN Azedos no município de Santana do Cariri-CE (DOE nº50 de 03/03/2022. Portaria SEMA nº35 de 28/02/2022) e RPPN Sítio Lagoa no município de Guaramiranga-CE (DOU de 29/06/2022 - pág. 118 - Sessão 1. Portaria ICMBio nº516 de 27/06/2022).</t>
  </si>
  <si>
    <t>2 Planos de Manejo elaborados.</t>
  </si>
  <si>
    <t>Não foi possível acessar recursos para esta ação nos primeiros anos do ciclo.</t>
  </si>
  <si>
    <t>Emanuel (Cemave), Sara Alves (INEMA/BA), Marco Diniz (IMA/AL), Roberto (SEMACE), Moura Fé (SEMAR/PI), Orieldo Moura (CPRH)</t>
  </si>
  <si>
    <t>Ação não iniciada.</t>
  </si>
  <si>
    <t>Ação deve continuar no próximo ciclo. Ver a recomendação da ação 2.1</t>
  </si>
  <si>
    <t>Dificuldade de acessar técnicos e consultores de elaboração do CAR.</t>
  </si>
  <si>
    <t>Ação pode ser agrupada com a anterior no  próximo ciclo. Propor campanhas de divulgação do mapa das áreas estratégicas para sensibilizar as pessoas que elaboram o CAR.</t>
  </si>
  <si>
    <t>Marcelo Jorge (IMA), Roberto (SEMACE), OEMAs (identificar ponto focal da ABEMA), Jóice Brito (CPRH),Marco Diniz (IMA)</t>
  </si>
  <si>
    <t>Estamos acompanhando os processos de licenciamento e já emitimos Notas Técnicas solicitando a exclusão de parte de empreendimento, tendo como argumento a ocorrência de espécie desse PAN (ex: parque eólico). Essa ação é continua e requer diálogo permanente com a Diretoria de Regulação responsável pelo licenciamento. Temos também negociado algumas medidas mitigadoras e compensatórias pra empreendimentos já licenciados.</t>
  </si>
  <si>
    <t>Dificuldades de articulação com os outros estados.</t>
  </si>
  <si>
    <t>Para o próximo ciclo envolver a ABEMA para aprimorar a articulação da ação.</t>
  </si>
  <si>
    <t>DECRETO Nº 34.132, de 29 de junho de 2021. DECRETO Nº 34.131, DE 29 DE JUNHO DE 2021.</t>
  </si>
  <si>
    <t>Ação continua no próximo ciclo. Sugere-se envolver articulação com o FUNEMA (Fundo Estadual do Meio Ambiente do Ceará).</t>
  </si>
  <si>
    <t>Carlos Augusto Pinheiro (NGI ICMBio Araripe), Sara Alves (INEMA/BA), Jóice Brito (CPRH)</t>
  </si>
  <si>
    <t>Ação deve continuar no próximo ciclo, lembrando que estamos na década da restauração florestal, com muitas possibilidades de financiamento. Elaboração de banco de áreas para restaurar. Focar naquelas com nascentes.</t>
  </si>
  <si>
    <t>Manual de boas práticas na cadeia produtiva da carnaúba (https://www.acaatinga.org.br/wp-content/uploads/manual_cadeia_produtiva_da_carnauba.pdf)</t>
  </si>
  <si>
    <t>Ação deve continuar no próximo ciclo</t>
  </si>
  <si>
    <t>Solicitar celeridade na criação de UCS que já estão em processo nas áreas de ocorrência das espécies do PAN.</t>
  </si>
  <si>
    <t>Não tivemos mais contatos com o setor responsável para criação deUnidades de Conservação do ICMBIO-DF. será necessário se esforçar para reiniciar.Iremos aguardar o inicio do próximo ano para planejar algo que seja necessário, no sentido de conseguir otimizar tal ação. Apesar das dificuldades, algumas UCs foram criadas neste ciclo do PAN, conforme relatado em monitorias anteriores.</t>
  </si>
  <si>
    <t>Foram feitas articulações com a FGBPN e com a Darwin Initiative-UK, porém sem resultados concretos até o momento. Entendo que este tipo de ação teria melhor resultado se fosse articulada pelas instâncias supeirores do ICMBio.</t>
  </si>
  <si>
    <t>Continuar no próximo ciclo.</t>
  </si>
  <si>
    <t>Ação concluída na Monitoria IV</t>
  </si>
  <si>
    <t>Não há necessidade de continuar no próximo ciclo</t>
  </si>
  <si>
    <t>Foi dado início ao processo de levantamento dos proprietários das Barreiras, passo inicial para criação da RPPN - contrapartida acordada com a Voltalia Energia do Brasil, que possui um Complexo Eólico ao lado da localidade. Espera-se que a RPPN iniba a coleta extrativa de mel de abelha.</t>
  </si>
  <si>
    <t>A sensibilização de proprietários não é tarefa fácil.</t>
  </si>
  <si>
    <t>Sem acesso a recursos e editais de agência de fomento foi impossível tratar dessa ação.</t>
  </si>
  <si>
    <t>Dificuldades financeiras e de articulação.</t>
  </si>
  <si>
    <t>Em conversa com Frans Pareyn (APNE), tivemos a informação que a UC não foi implementada. Retomar a discussão no próximo ciclo.</t>
  </si>
  <si>
    <t>Frans Pareyn (APNE), Moura Fé (SEMAR/PI), Joaquim (SOS Sertão)</t>
  </si>
  <si>
    <t>Municípios de Touros, Rio do Fogo, Pureza, Maxaranguape, Ceará Mirim, Extremoz e São Gonçalo do Amarante</t>
  </si>
  <si>
    <t>Maurício Santos (CEMAVE), Frans Pareyn (APNE), Elivan Arantes (CEMAVE), Coordenadores de PANs</t>
  </si>
  <si>
    <t>Fizemos contato com coordenadores dos demais PANs com atuação no Bioma Caatinga, mas não foram identificadas ações semelhantes envolvendo criação de corredores. Portanto, entendo que a ação não deveria ter continuidade no próximo ciclo.</t>
  </si>
  <si>
    <t>Não precisa continuar no próximo ciclo</t>
  </si>
  <si>
    <t>Fernada Riera (Qualis), Erica Pacífico (Qualis), Patrícia Lopes (Instituto Soul da Terra), Marcelo Fróes (Movimento João de Barro), George Arapiraca (Moviemento João de Barro), Aliomar Almeida (Jardim das Araras), Mariana Oliveira (WRI Brasil), Emanuel Barreto (CEMAVE), Kilma Manso (ECO)</t>
  </si>
  <si>
    <t>Foram realizadas oficinas sobre o uso sustentável da palha do licurizeiro em 10 comunidades da região entre setembro/2021 e junho/2022 pela ONG Movimento João de Barro, financiado pela Voltalia Energia do Brasil, como ação do Programa de Revigoramento e Conservação do Licuri do Complexo Eólico Canudos. Também foi feito mapeamento de áreas para plantio de licurizeiros em 2023. Outras ações que envolvem atividades educativas em escolas e associações, com distribuição de cartilhas e folders sobre a conservação do licuri estão sendo realizadas pela Qualis Consultoria Ambiental. Em 2023 se dará início às atividades de replantio em manchas de licurizeiros diagnosticadas como críticas prioritárias pela Qualis. Atividades educativas realizadas em escolas da região, para sensibilizar professores quanto à conservação do licuri e da arara-azul-de-lear. Essa atividade também envolvem distribuição de mudas para a comunidade. O Projeto Jardins da Arara-azul-de-lear tem iniciativas de plantio de licuri em Canudos e Eucides da Cunha, algumas com sucesso e outras não.</t>
  </si>
  <si>
    <t>Ações de plantio de licuri ainda em fase inicial.</t>
  </si>
  <si>
    <t>Deve continuar no próximo ciclo</t>
  </si>
  <si>
    <t>Dra. Luciana Espinheira da Costa Khoury (Promotora de Justiça - MP/BA)</t>
  </si>
  <si>
    <t> </t>
  </si>
  <si>
    <t>Sobre essa ação especificamente creio que o TAC que estamos construindo com a COELBA seja muito pertinente, ao cumprimento desta ação. Claro que para nós o mais importante seria que não tivesse havido um só óbito de arara-azul-de-lear, porém uma vez que houve, eles precisam arcar com essa responsabilidade. 
Por sinal, vamos conseguir como medidas compensatórias ações de pertinência com o PAN pois foi a nossa base e inclusive vamos conseguir os equipamentos que vcs solicitaram, ao que tudo indica.
Marlene informa que as ações da COELBA, de modificação da rede elétrica, estão sendo implementadas, mas de forma bastante lenta e que araras continuam morrendo por eletroplessão. Marlene observa que nos trechos modificados não estão ocorrendo mortes de araras.</t>
  </si>
  <si>
    <t>Morosidade na implementação da ação.</t>
  </si>
  <si>
    <t xml:space="preserve"> Mariana Cariello (COGEC/CNPq)</t>
  </si>
  <si>
    <t>O articulador divulgou vários editais que poderiam beneficiar pesquisas sobre biologia reprodutiva, densidade populacional e uso de hábitat das espécies alvo do PAN, mas não articulou a abertura de nenhum edital novo. Entendo que este tipo de ação teria melhor resultado se fosse articulada pelas instâncias superiores do ICMBio.</t>
  </si>
  <si>
    <t>No próximo ciclo deve-se ressaltar a importância da necessidade de realização desses estudos e rever estratégias de captação de recursos.</t>
  </si>
  <si>
    <t>O articulador não conseguiu priorizar esta ação</t>
  </si>
  <si>
    <t>Luciano Naka (UFPE), Caio Graco (UEFS), Márcio Efe (UFAL), Leonardo França (UFERSA), Hélder Araújo (UFPB), Mauro Pichorim (UFRN)</t>
  </si>
  <si>
    <t>Dificuldade de acessar recuros. A ação é dependente da anterior.</t>
  </si>
  <si>
    <t>Esta é uma ação contínua e de longo prazo. Em março/2022 foi realizada a terceira soltura de araras no Boqueirão, com mais 7 indivíduos sendo soltos. Em julho/2022 tivemos a constatação de sucesso reprodutivo na natureza de um casal do primeiro grupo solto no Boqueirão em 2019, com 1 filhote sendo produzido. Novas solturas estão programadas apenas para 2023/24.</t>
  </si>
  <si>
    <t>Articular com orgãos fiscalizadores (IBAMA, ICMBio, OEMAs e Polícias) a suspensão de solturas indiscriminadas nas áreas estratégicas do PAN.</t>
  </si>
  <si>
    <t>Yuri Valença (CPRH),  Roberto Cavalcante  (SEMACE), Alberto Klefasz (IBAMA), Dandara Bezerra (IFPB), Fabio Nunes (Aquasis), Albert Aguiar (SAVE), Marco Antonio Freitas (ICMBio), Marcos Pérsio (UFPA), Helder Araújo (UFPB), Sara Alves (INEMA)</t>
  </si>
  <si>
    <t>O ICMBio está trabalhando na construção de diretrizes nacionais para translocações conservacionistas com apoio do Grupo de Translocação da IUCN. Quando a minuta estiver pronta, deve ser aberta para consulta pública. A idéia é que todos os órgãos ambientais sigam essas diretrizes, evitando as solturas indiscriminadas. Essa ação está sendo articulada pelo CEMAVE no âmbito do PAN Aves da Mata Atlântica.</t>
  </si>
  <si>
    <t>Deve continuar no próximo ciclo, reforçando a necessidade de não realizar solturas indiscriminadas nas áreas estratégicas. Fazer levantamento de todos os órgãos que fazem soltura na Caatinga, para uma melhor articulação.</t>
  </si>
  <si>
    <t>Foi aprovado o projeto SISBIO 83500 - "Medicina e conservação de passeriformes no Estado da Paraiba", no qual está incluída a proposta de soltura experimental de pintassilgos-do-nordeste. O projeto é conduzido pela UFPB e conta com parceira do CEMAVE, IBAMA/PB e CPRH/PE e conta com financiamento do GEF-Terrestre para o biênio 2022/2023. Um lote de 10 indivíduos apreendidos e depositados em CETAS já se encontra na UFPB para exames sanitários e no mês de outubro fizemos uma visita de reconhecimento à Fazenda Salambaia, em Cabaceiras-PB, área prevista para as solturas experimentais. Futuramente pretende-se extender o projeto para outras áreas já discutidas no âmbito do PAN.</t>
  </si>
  <si>
    <t>Projeto SISBIO 83500</t>
  </si>
  <si>
    <t>Deve continuar no próximo ciclo o acompanhamento do projeto</t>
  </si>
  <si>
    <t>Yuri Valença (CPRH), Weber (Aquasis), Flavio Ubaid (UEMA), Samuel Portela (Assoc. Caatinga), Fabio Nunes (Aquasis), Helder Araújo (UFPB), Alberto Klefasz (Cetas-IBAMA/CE), Hipólito Denizard (Aquasis), Marcio Efe (UFAL)</t>
  </si>
  <si>
    <t>Foram testados ninhos artificiais em diferentes localizações na serra de Baturité, na tentativa de ocupações por Selenidera gouldii baturitensis, Xiphorhynchus guttatoides gracilirostris, Xiphorhynchus atlanticus e Pyrrhura griseipectus.</t>
  </si>
  <si>
    <t xml:space="preserve">Não  há necessidade de continuar próximo ciclo, a menos que tenha outro articulador. </t>
  </si>
  <si>
    <t>Yuri Valença (CPRH), Weber, Flavio Ubaid, Samuel Portela (Assoc. Caatinga), Fabio Nunes (Aquasis), Helder Araújo (UFPB), Alberto Klefasz (Cetas-IBAMA), Hipólito Denizard (Aquasis)</t>
  </si>
  <si>
    <t>No período de 2022, 95 caixas-ninho foram ocupados por Pyrrhura griseipectus, com postura de 717 ovos; destes, 512 filhotes eclodiram e 417 voaram dos ninhos. Em 2022 não houve ocupação por Selenidera gouldii baturitensis, Xiphorhynchus atlanticus ou Xiphorhynchus guttatoides gracilirostris.</t>
  </si>
  <si>
    <t>Deve continuar no próximo ciclo, mas mudando a redação, focando no incremento populacional do cara-suja.</t>
  </si>
  <si>
    <t>Na ação 3.11 definiu-se que o objetivo prioritário seria a captura e translocação de indivíduos de jabutis, Chelonoidis spp. (provenientes de solturas indevidas), encontrados em área de ocorrência do uru-do-nordeste, Odontophorus plumbeicolis, uma vez que jabutis não têm distribuição geográfica recente para esses locais. Dentro deste objetivo, foi criada uma rede de parceiros (Ibama, Aquasis, BPMA, Semace, Instituto Pró-Silvestres) para viabilizar o manejo de jabutis, visando a sua repatriação para os habitats originais destes. A ação teve início a partir de fevereiro de 2022, com a participação do Cetas-CE, Aquasis, BMPA/CE e Instituto Pró-Silvestres, na translocação de 11 exemplares de Chelonoidis carbonaria e 4 exemplares de Chelonoidis denticulata, provenientes do Maciço de Baturité, CE e destinados pelo Cetas/Ibama-CE para o Cetas/Ibama-MA. Desde então, já foram realizadas mais 2 ações de translocações de jabutis provenientes de área de ocorrência do uru-do-nordeste, totalizando por volta de 25 animais translocados até o momento. Ainda existem muitos jabutis na Serra de Baturité para serem capturados e destinados.</t>
  </si>
  <si>
    <t>Dificuldades de capturar todos os indivíduos exóticos.</t>
  </si>
  <si>
    <t>Deve continuar no próximo ciclo.</t>
  </si>
  <si>
    <t>Fabio Nunes (Aquasis), Roberto Cavalcante (SEMACE), Alberto Klefasz (Cetas/IBAMA), Joice (CPRH/PE), Flávia (IBAMA/PE)</t>
  </si>
  <si>
    <t>Ofícios foram encaminhados aos OEMAS em duas ocasiões solictando o reforço da estrutura de segurança contra fugas e dos protocolos sanitários em empreendimentos de fauna. No entanto, até o presente não obtivemos respostas sobre as medidas implementadas. Para o próximo ciclo do PAN acredito ser mais estratégico incluir esta ação na parceria que o ICMBio está estabelecendo com a ABEMA.</t>
  </si>
  <si>
    <t>Continua no próximo ciclo, porém é necessário rever a redação, deixando-a mais proibitiva ou desencorajadora.</t>
  </si>
  <si>
    <t>Foram capturados e enviados 5 indivíduos da Serra de Baturité para um programa de cativeiro no Parque das Aves. Encontram-se em processo de adaptação e  espera-se que se reproduzam.</t>
  </si>
  <si>
    <t>Processo SEI 02061.000050/2018-35 (Ofício Aquasis 10687895)</t>
  </si>
  <si>
    <t>Continua no próximo ciclo, buscar aumento da variabilidade genética da população ex-situ.</t>
  </si>
  <si>
    <t>Foram reintroduzidos 32 indivíduos na serra da Aratanha provenientes da serra de Baturité (translocação).</t>
  </si>
  <si>
    <t>https://diariodonordeste.verdesmares.com.br/ceara/em-primeira-refaunacao-do-ceara-biologos-devolvem-periquito-cara-suja-a-serra-da-aratanha-video-1.3239963</t>
  </si>
  <si>
    <t>Elivan Souza (ICMBio/EMAVE)</t>
  </si>
  <si>
    <t>Censo realizado em 2022 no período programado, envolvendo uma equipe multidisciplinar composta por servidores públicos federal e estadual, ONGs e comunitários. As contagens foram realizadas em sete dormitórios atualmente utilizados pela espécie: Serra Branca Sul da ESEC Raso da Catarina e Fazenda Logradouro Povoado Matinha em Jeremoabo; Toca Velha na Estação Biológica de Canudos e Fazenda Barreiras em Canudos; Comunidade da Baixa do Chico na Terra indígena Brejo do Burgo (Etnia Pankararés) município de Glória; Fazenda Samambaia, no Povoado Vila Canaã e Fazenda Zenaide Povoado Barra do Tanque I, ambos em Euclides da Cunha. Como resultado final obtive-se uma média de 2.254,33 indivíduos.</t>
  </si>
  <si>
    <t>Relatório CEMAVE</t>
  </si>
  <si>
    <t>Continuar no próximo ciclo. Rever necessidade  de ser anual.</t>
  </si>
  <si>
    <t>Relatório Aquasis</t>
  </si>
  <si>
    <t>Contiuar no próximo ciclo.</t>
  </si>
  <si>
    <t>A articuladora não respondeu. O projeto foi paralizado durante a pandemia e a expectativa era de retorno das atividades em 2022. Durante o censo anual da arara-azul-de-lear recebemos reclamações de agricultores sobre ataque de araras em suas roças de milho. O TAC estabelecido entre a COELBA e o MP/BA prevê a aquisição de 1500 sacas de milho para ressarcimento aos agricultores, bem como ampliação da equipe responsável pelo projeto.</t>
  </si>
  <si>
    <t>A pandemia prejudicou o andamento da ação.</t>
  </si>
  <si>
    <t>Cavidades livres de abelhas</t>
  </si>
  <si>
    <t>Não iniciada por falta de recursos</t>
  </si>
  <si>
    <t>Dificuldade de acessar recursos.</t>
  </si>
  <si>
    <t>Para o próximo ciclo avaliar a necessidade de manejo, associado ao Programa de Cativeiro.</t>
  </si>
  <si>
    <t>Selenidera gouldii baturitensis - Concluída em 2022 a dissertação de Alice Joane Rodrigues da Silva na UFPA sobre a genética do táxon. Sua conclusão mais relevante: "A elevada diferenciação genética encontrada nos permite indicar que a população isolada na Caatinga se trata de uma Unidade de Manejo e desta forma, demanda manejo genético separado dos exemplares encontrados no Bioma Amazônico"
Ainda em relação ao táxon S. g. baturitensis, bem como no que diz respeito a Pyrrhura griseipectus e Odontophorus capueira plumbeicollis, outros estudos genéticos encontram-se em andamento.</t>
  </si>
  <si>
    <t>Continua no próximo ciclo.</t>
  </si>
  <si>
    <t>Foram localizadas novas populações de Pyrrhura griseipectus (a mais receente em Itapajé/CE)</t>
  </si>
  <si>
    <t>Continua no próximo ciclo. Recomendação de nomear as espécies.</t>
  </si>
  <si>
    <t>A ação não foi iniciada. Tínhamos intenção de fazer este ano uma reunião temática sobre sanidade das aves alvo do PAN, mas não foi possível por falta de agenda. Repensar a necessidade desta ação no próximo ciclo.</t>
  </si>
  <si>
    <t>Dificuldade de agenda.</t>
  </si>
  <si>
    <t>Para o próximo ciclo sugere-se estimular ações de políticas públicas que tratem da sanidade das aves, inclusive as espécies exóticas e invasoras. Divulgar para os OEMAS a iniciativa da SEMA/SP sobre o tema. A ação que trata sobre fugas pode ser agrupada com esta ação.</t>
  </si>
  <si>
    <t>Esta é uma ação contínua e de longo prazo. Na região do Raso da Catarina, a localidade das Barreiras teve cerca de 25 colméias removidas dos paredões reprodutivos usados pelas araras-azuis-de-lear em abril e maio/2022. A Aquasis tem retirado cerca de 20 colméias/ano em caixas-ninho do projeto de conservação do periquito cara-suja.</t>
  </si>
  <si>
    <t>Continua no próximo ciclo. Verificar necessidade de expandir para outras espécies que reproduzem em cavidade. Incluir métrica (ex: por área de reprodução manejada) para um melhor acompanhamento do andamento da ação. Propor ação nova para diminuir a incidência de abelhas africanizadas, fortalecendo a apicultura consciente junto às comunidades.</t>
  </si>
  <si>
    <t>Tânia Raso (USP), Patrícia Serafini (CEMAVE), Lígia Rigoleto (Parque das Aves), Ana Raquel (AZAB), Fernanda Guida (Zoo SP)</t>
  </si>
  <si>
    <t>Recomendação de administrar Vitamina E aos animais previamente à contenção física em cativeiro, para melhorar o sistema imunológico.  Convidar Beto Polezel (Criadouro Polezel), Paulo César Rodolfo (CESP/Paraibuna), Carlos Eduardo (Criadouro Onça Pintada), Roberto Azeredo (Fundação CRAX).</t>
  </si>
  <si>
    <t>Os 5 indivíduos de Odontophorus capueira plumbeicolis que chegaram ao Parque das Aves em abril/2022 tiveram amostras de orofaringe e cloaca coletadas para exames de PCR que consistiam na pesquisa dos seguintes agentes: Adenovirus I, Chlamydia psittaci (pois estavam sendo mantidos com indivíduos de Pyrrhura griseipectus), Mycoplasma sp., Salmonella sp. e painel de Coccideos. No mais foram realizados exames coproparasitológicos , com coleta de fezes seriadas, e coleta de sangue para hemograma completo. Novas coletas estão previstas para ocorrerem anualmente até que se possa estabelecer o perfil sanitário para a população em questão.
Apenas para fins de informação complementar, amostras de sangue em papel FTA foram feitas para que os mesmos pudessem ser sexados (DNA). No mais, todos foram anilhados e microchipados para permitir a identificação individual, mesmo a distância.
Por fim, foi realizado ainda um levantamento dos óbitos, de 2013 a 2021, a fim de que se conheça as principais causas mortis que acometeram a espécie Odontophorus capueira capueira no Parque das Aves. O mesmo será encaminhado para demais instituições que mantem a espécie na tentativa de ampliar os dados.</t>
  </si>
  <si>
    <t>Ação de longo prazo. Deve ser concluída no próximo ciclo.</t>
  </si>
  <si>
    <t>Continuar no próximo ciclo o estudo envolvendo os dois táxons, com coleta anual de amostras dos indivíduos de O. c. plumbeicollis para obtenção do perfil sanitário.</t>
  </si>
  <si>
    <t>Foi puplicado um artigo na revista IBIS para divulgação do impacto das eletrocussões das araras-azuis-de-lear. Essa publicação contou com a colaboração de diversas insituições. Já foi executada uma versão mais atual de análises espacialmente explícitas para mapear as áreas de maior risco de eletrocussão e com isso orientar locais prioritários para mitigação.</t>
  </si>
  <si>
    <t>Artigo disponível em: https://onlinelibrary.wiley.com/doi/10.1111/ibi.13139</t>
  </si>
  <si>
    <t>Continuar no próximo ciclo, pela necessidade de atualização do mapa. Criar uma nova ação focada no acompanhamento das mitigações.</t>
  </si>
  <si>
    <t>Ação agrupada com a 3.28 na Monitoria IV</t>
  </si>
  <si>
    <t>Desenvolvemos um mapa da ocorrência da espécie sobrepondo áreas de potencial ocorrência das araras aos empreendimentos em processo. Estamos no processo de interpretação e descrição da figura. Falta definir os critérios de risco. Foram identificados 54 complexos eólicos dentro da área potencial de ocorrência das araras e dentro desse complexos eólicos foram identificadas 308 estruturas, sendo a maior densidade na região sul e norte do Boqueirão da Onça (municípios de Campo Formoso, Sento Sé, Umburanas e Morro do Chapéu).</t>
  </si>
  <si>
    <t>Estudo em fase inicial. Deve ser concluído no próximo ciclo.</t>
  </si>
  <si>
    <t>Continua no próximo ciclo. O produto da ação deve chegar até os tomadores de decisão. O produto deve ser revisado periodicamente e deve-se reforçar o cumprimento da Resolução CONAMA que trata dessa matéria.</t>
  </si>
  <si>
    <t>Iniciamos um processo de analise de viabilidade populacional em colaboração com Cemave e CPSG para analise do risco de colisão obtido para o Parque Eolico Canudos e sua aplicação em escala para as populações do Raso da Catarina e Boqueirão da Onça. O PVA deve ser concluido em julho/2023 e o relatório será encaminhado ao CEMAVE.</t>
  </si>
  <si>
    <t>Continua no próximo ciclo, revendo o produto da ação (relatório do PVA).</t>
  </si>
  <si>
    <t>O Programa de Manejo está em andamento, com as instituições parceiras trabalhando na conservação ex situ. Estamos, neste momento, recolhendo as informações das instituições (relatório anual) para atualizarmos o Studbook (livro genealógico) da espécie para 2022. As ações estão dentro do esperado. Possivelmente, adiaremos a reunião anual de 2022 para início de 2023, na tentativa de realizá-la presencialmente, o que boa parte do grupo pensa ser bastante importante para mantermos a mobilização e termos maior interação, já que a última reunião presencial ocorreu em 2019.</t>
  </si>
  <si>
    <t>Plínio Montovani (Programa de Resgate da arara-azul-de-lear, Síntese), Rogério Venâncio (Criadouro Fazenda Cachoeira), Marcus Vinícius Romero (Criadouro Fazenda Cachoeira), Erica Pacífico (Qualis Consultoria Ambiental), Thiago Filadelfo (Qualis Consultoria Ambiental),  Joaquim Rocha (ICMBio/NGI Juazeiro); Thamires Campos (CEMAFAUNA)</t>
  </si>
  <si>
    <t xml:space="preserve">Existe um programa de resgate que foi elaborado por parceiros e que está sendo colocado em prática. No entanto, estamos enfrentando muitas dificuldades pela falta de recursos para executar as ações. O parceiro conseguiu um financiamento mas o montante não é suficiente para cobrir todos os gastos previstos no programa. No entanto, com o apoio de mais parceiros as aves têm sido resgatadas, mas ainda de forma não ideal. Fernanda Riera trabalhou na elaboração de um fluxograma de animais resgatados para adequada destinação. Ainda é necessário melhorar a infraestrutura do CEMAFAUNA. O INEMA (Coordenaoria de Fauna - Vinícius Dantas) tem interesse de ser parceiro no resgate, manutenção temporária e destinação de animais. </t>
  </si>
  <si>
    <t>Primeiros exemplares reintroduzidos com sucesso, viabilizando a repetição do método até o estabelecimento de uma população viável, aumentando a EOO do táxon</t>
  </si>
  <si>
    <t>A ação depende da instalação de recintos que encontram-se em planejamento para outras espécies prioritárias e poderão ser aproveitados para essa ave.</t>
  </si>
  <si>
    <t>Artigos publicados; marcadores moleculares específicos desenvolvidos  para a espécie.</t>
  </si>
  <si>
    <t>Apenas contactei os professores Pericles, Luis Fabio e Mercival Francisco para que participassem como colaboradores da ação. E obtive resposta positiva de ambos. Não é de meu conhecimento que se tenha iniciativa de projeto de pesquisa.</t>
  </si>
  <si>
    <t>Emanuel Barreto (CEMAVE), Luis Fabio (MZUSP), Alberto Klefasz (CETAS/CE), Yuri Marinho (CPRH), Sara Alves (INEMA/BA)</t>
  </si>
  <si>
    <t>Não é de meu conhecimento que se tenha iniciativa de projeto de pesquisa. Em conjunto com o Luis Fabio foi feito um levantamento superficial de mantenedores da espécie. O IBAMA/CE fez um levantamento no SISPASS e contatou que existem cerca de 6000 indivíduos da espécie em criadouros cadastrados. Checar a priorização feita pelo CEMAVE para manejo ex-situ da espécie.</t>
  </si>
  <si>
    <t>Continua no próximo ciclo. No entanto, a espécie não entrou nas prioridades do Cemave para elaboração de PMP.</t>
  </si>
  <si>
    <t>Não obtivemos informações</t>
  </si>
  <si>
    <t>Continua no próximo ciclo. Rever métrica para acompanhamento da ação. Articular com a CGPRO a inclusão de ações de fiscalização dessas espécies no PLANAF e PFISC dos NGI/ICMBio. Prever recurso contigencial. Rever as espécies, considerando suas distribuições geográficas.</t>
  </si>
  <si>
    <t>O PAN conta com um grupo de whatsapp que facilita a comunicação sobre caça, captura e tráfico de aves silvestres. O IBAMA possui um sistema, o SISCETAS, que tem dados atualizados de todos os animais que dão entrada nos CETAS e existe a possibilidade de ser adotado pelos OEMAS. Caso a ação tenha continuidade no próximo ciclo, proponho que seja mudada sua redação para que possamos acessar os dados do SISCETAS e que os OEMAS com atuação na Caatinga venham a adotar esse sistema.</t>
  </si>
  <si>
    <t>Sobrecarga de atividades.</t>
  </si>
  <si>
    <t>Continua no próximo ciclo. Solicitar os dados do SISCETAS e/ou relatórios de CETRAS estaduais para análise e melhor direcionamento das ações de fiscalização. Está sendo desenvolvida a Plataforma Nacional de Fauna que deve integrar todos os sistemas dos órgãos ambientais relacionados com a fauna.</t>
  </si>
  <si>
    <t>Fábio Nunes e Weber Girão (Aquasis), Roberto Cavalcanti  (Semace), Patrícia Jacaúna (APA da Serra de Baturité/ SEMA),  Alberto (Cetas/IBAMA), Hipólito Denizard (Aquasis), Carlos Augusto (NGI Araripe), Flávio Ubaid (UEMA),  Joice Brito e Yuri Valença (CPRH-PE), Alberto Klefasz (Cetas/IBAMA), Marco Diniz (IMA/AL)</t>
  </si>
  <si>
    <t>A criação do posto do BPMA na Serra de Baturité foi um passo importante para redução dos crimes ambientais na região, beneficiando espécies do PAN. A situação do CETAS-CE está sendo resolvida e em breve deve voltar a receber animais apreendidos. Tem havido apreensões de Spinus yarrelli e Tangara fastuosa na Paraíba, Pernambuco e Alagoas. Alguns indivíduos tem sido destinados para atender à ação 3.8 do PAN. Em 2022 não consegui avançar com a articulação desta ação, por causa do excesso de demandas de trabalho.</t>
  </si>
  <si>
    <t>Continua no proximo ciclo, com as mesmas observações da ação 4.1.</t>
  </si>
  <si>
    <t>A ação 4.8 que trata de "Articular a intensificação da fiscalização de forma integrada, baseando-se no modelo da Fiscalização Preventiva Integrado da Bacia do São Francisco, em feiras livres, em residências, em rotas de tráficos, em criadouros credenciados e restaurantes (verificando a possibilidade de associação com traficantes) nas áreas prioritárias do PAN". A ação foi iniciada no período previsto e por se tratar de um trabalho de fiscalização que demanda frequência e efetividade de execução, entende - se que ação terá continuidade sem previsão a curto e médio prazo para conclusão.</t>
  </si>
  <si>
    <t>Deve continuar no próximo ciclo. Verificar se de fato as ações estão sendo realizadas nas áreas estratégicas do PAN. Cobrar os relatórios. Reforçar a importância das FPI para a proteção de fauna junto ao Comitê de Bacia do Rio São Francisco. Articular com os MP dos outros estados não abrangidos pelo Rio São Francisco.</t>
  </si>
  <si>
    <t>Out/2020</t>
  </si>
  <si>
    <t>Joice Brito (CPRH), Patricia Lopes (Grupo de Pesquisa e Conservação da arara-azul-lear), Hipólito Denizard (Aquasis), Samuel Portela (Associação Caatinga), Cristiano Nascimento (CEMAVE), Priscila Azevedo (CPRH), Lucy Regina (CPRH), Fabiano Pessoa (IBAMA/PI), Eduardo Votta (IBAMA/BA)</t>
  </si>
  <si>
    <t>A Associação Caatinga trabalha a Educação Ambiental de forma transversal em seus diversos projetos. Vários materiais educativos estão disponíveis no site da Associação e também no site do projeto "No Clima da Caatinga". A Aquasis também trabalha com Educação Ambiental em seus projetos com as espécies bandeira (Aves da Serra do Baturité e da Chapada do Araripe). O Grupo de Pesquisa e Conservação da Arara-azul-de-lear desenvolve várias ações educativas, envolvendo formação para professores e produção de folders sobre conservação da arara e conservação do licuri. Também foi desenvolvida a cartilha sobre o projeto de soltura no Boqueirão da Onça. Antes da pandemia várias ações foram desenvolvidas na região do Boqueirão da Onça, como o Cinema na Rua e palestras nas escolas sobre o projeto de soltura. Também cursos virtuais durante a semana do meio ambiente.</t>
  </si>
  <si>
    <t>Publicações sobre Educação Ambiental disponíveis em: https://www.acaatinga.org.br/publicacoes/</t>
  </si>
  <si>
    <t>Continuar no próximo ciclo. Levantamento das instituições que trabalham com Educação Ambiental, visando ampliar a rede de colaboradores e verificar onde estão atuando. Verificar áreas não cobertas pela ação. Compartilhamento de materiais e experiências. Criar campanhas anuais no Dia da Caatinga, Semana do Meio Ambiente, Dia da Ave, entre outras datas.</t>
  </si>
  <si>
    <t>Ação concluída na monitoria IV.</t>
  </si>
  <si>
    <t>A ação de criação do aplicativo foi concluída.
As sugestões e os ajustes propostos na última reunião de monitoria do Pan Aves da Caatinga (2021) foram acatadas. As atualizações e ajustes foram realizadas.
Atualmente, estamos no processo de verificação da plataforma e dos trâmites para publicar o aplicativo em uma plataforma on line e gratuita.</t>
  </si>
  <si>
    <t>Aplicativo FISCAAVES</t>
  </si>
  <si>
    <t>Falta disponibilizar o aplicativo e divulgar amplamente aos órgão de fiscalização.</t>
  </si>
  <si>
    <t>Joice Brito (CPRH), Marco Diniz (IMA-AL),  Fabio Nunes (Aquasis), Alberto (CETAS/IBAMA), Demian Calca (PF/SP),   Juliana Ferreira (Freeland/Brasil)</t>
  </si>
  <si>
    <t>A maior dificuldade é a integração entre as forças de fiscalização dos órgãos envolvidos, bem como a inexistência de um banco de dados universal de apreensões e registros de ocorrência, com consulta aberta para os envolvidos, a fim de que todos possam saber o que os outros órgãos estão conseguindo executar.</t>
  </si>
  <si>
    <t>Falta de integração entre os órgãos de fiscalização.</t>
  </si>
  <si>
    <t>No próximo ciclo devemos pensar em novo método ou formas para intensificar ações de inteligência. Inclusive como tratar a questão do tráfico de aves via internet. Articular para que um alerta seja emitido nas redes sociais sempre que houver mensagens sobre comércio de animais silvestres.</t>
  </si>
  <si>
    <t xml:space="preserve">Foram realizadas ações de fiscalização focadas na região das Barreiras que claramente nos trouxe bons resultados, com a confirmação de sucesso reprodutivo em diversos ninhos desta localidade na temporada reprodutiva de 2022. A saber: 01/02/2022 - expedição da CPAC (policia especializada da Caatinga); 23/02/2022 - expedição do IBAMA; 01/03/2022 - expedição do INEMA; 09/03/2022 - expedição da NGI Paulo Afonso; 09/04/2022 - expedição do INEMA/COPA; além da presença contínua dos pesquisadores do Grupo de Pesquisa e Conservação da Arara-azul-de-lear do dia 31/03/2022 até 20/05/2022. Entre os problemas contidos nestas ações preciso citar que muitas atividades aconteceram entre o meio dia e as 15hrs da tarde, horários extremamente inoportunos para se realizar qualquer flagrante e que soam como um simples "bater de ponto". Incluindo a realização de vistorias em casas com questionamentos usando o nome de pesquisadores.
Foram realizadas também ações mais pontuais na região da Baixa do Chico e no Boqueirão da Onça.
</t>
  </si>
  <si>
    <t>Para o próximo ciclo realizar capacitações para os agentes de fiscalização, visando aprimorar a fiscalização focada na espécie e para diminuir os problemas ocorridos nas últimas fiscalizações (horários inadequados, abordagem inadequada e agressiva junto a pessoas da comunidade que apoiam o projeto, dentre outros).</t>
  </si>
  <si>
    <t>Ação excluída na Monitoria IV</t>
  </si>
  <si>
    <t>Não foi possível dar andamento a esta ação frente a outras demandas institucionais</t>
  </si>
  <si>
    <t>Procurar articular essa ação junto à ABEMA.</t>
  </si>
  <si>
    <t>Para o próximo ciclo deve-se monitorar a tramitação do projeto de lei na Camara Federal</t>
  </si>
  <si>
    <t>SITUAÇÃO ATUAL DAS AÇÕES - MONITORIA FINAL (2022)</t>
  </si>
  <si>
    <t>Não iniciada no período previsto</t>
  </si>
  <si>
    <t>Iniciada e não concluída no período previsto</t>
  </si>
  <si>
    <t>Concluída</t>
  </si>
  <si>
    <t>TOTAL DE AÇÕES DO PAN</t>
  </si>
  <si>
    <t>Artigos publicados:
https://doi.org/10.3389/fevo.2021.631247, https://doi.org/10.1093/ornithapp/duab026, https://doi.org/10.1017/S0959270921000101</t>
  </si>
  <si>
    <t>A ação foi concluída e os resultados podem ser encontrados em detalhe nos três artigos relacionados a esta ação do PAN, que incluem:
1. - Ribeiro JR, Las-Casas FM, Lima H, Girão W &amp; LN Naka (2021) The effect of forest management on the avifauna of a Brazilian Dry Forest. Frontiers in Ecology and Evolution 9: 467.
2. - Ribeiro JR, Las-Casas FMG, Girão W &amp; LN Naka (2021) Managed logging negatively affects the density and abundance of some dry forest specialist bird species of northeastern Brazil. Ornithological Applications 123: 1-14.
3. - ​Lima H, Las-Casas FM, Ribeiro JR, Girão W, Mariz D &amp; L N Naka (2021) Avifauna and biogeographical affinities of a Carrasco-dominated landscape in northeastern Brazil: providing baseline data for future monitoring. Bird Conservation International 31: 1-17.
O Grupo entendeu que esses artigos atendem ao que foi proposto na ação, não sendo necessária a apresentação de relatório técnico sobre o tema.</t>
  </si>
  <si>
    <t>Antônio Emanuel Barreto (ICMBio/CEMEVE)</t>
  </si>
  <si>
    <t>Ação deve continuar no próximo ciclo, incluindo outras propostas de Unidades de Conservação. Ex: PE Pico Alto/CE. Incluir colaboradores da COCUC/ICMBio</t>
  </si>
  <si>
    <t>UC criada: Decreto nº 32.791, 17 de agosto de 2018</t>
  </si>
  <si>
    <t>E-mail do coordenador do PAN enviado ao Sr. Thiago Piazzetta Valente, da Fundação Grupo Boticário de Proteção à Natureza; 
proposta enviada pelo Prof Helder Araujo (UFPB) para edital da Darwin Initiative (UK) em 2020.</t>
  </si>
  <si>
    <t>Porteiras instaladas com apoio dos índios (fotografias encaminhadas ao CEMAVE).</t>
  </si>
  <si>
    <t>Ausência de iniciativas semelhantes nos outros PANs do bioma.</t>
  </si>
  <si>
    <t>Ações de Educação Ambiental estão sendo realizadas no âmbito dos projetos da Associação Caatinga referentes à cadeia produtiva da carnaúba, onde os trabalhadores da cadeia estão sendo sensibilizados quanto às boas práticas no processo de extração da palha e manejo dos carnaubais, evitando o uso do fogo e o corte de vegetação nativa. Também há iniciativas para controle biológico da unha-do-diabo, em parceria com UFC, UECE, EMBRAPA. Tais iniciativas são benéficas para a conservação do arapaçu-do-nordeste e foram discutidas em reuniões com o Sindcarnaúba, e amplo fórum de instituições convidadas pela Cooperação Internacional Alemã-GIZ, na ocasião da construção e apresentação do "Manual de boas práticas na cadeia produtiva da carnaúba".</t>
  </si>
  <si>
    <t>Dissertação: Estudo Filogeográfico de Selenidera gouldii (Aves: Ramphastidae )com ênfase na comparação das populações disjuntas (Alice Joane Rodrigues da Silva - UFPA); 
Bolívar-Leguizamón et al. (2020) - Phylogeography of the Variable Antshrike (Thamnophilus caerulescens), a South American passerine distributed along multiple environmental gradients;
Tomotani, B. M., &amp; Silveira, L. F. (2016). A reassessment of the taxonomy of Crypturellus noctivagus (Wied, 1820). Ornithology Research, 24(1), 34-45.</t>
  </si>
  <si>
    <t>Relatório do Projeto "Extinção Zero" (https://www.youtube.com/watch?v=Sco_uURZ2hc) executado pela Aquasis e financiado pela FGBPN (ainda em andamento).</t>
  </si>
  <si>
    <t>Minuta doTAC (está sendo finalizado e deve ser publicado em 2023).</t>
  </si>
  <si>
    <t>Processo CEMAVE SEI nº 02061.000174/2019-00</t>
  </si>
  <si>
    <t>Processo CEMAVE SEI nº 02061.000003/2016-44</t>
  </si>
  <si>
    <t>Guia de Aves Traficadas (Polícia Federal), Guia de Aves do REVIS Ararinha Azul e APA Ararinha Azul (ICMBio), Guia de Aves da RPPN Serra das Almas (Associação Caatinga) - esses guias foram divulgados para fiscais e Policiais Ambientais por grupos de whatsapp.</t>
  </si>
  <si>
    <t>Relatórios de fiscalização do NGI Paulo Afonso</t>
  </si>
  <si>
    <t>Minuta de projeto de Lei encaminhada e em tramitação na Câmara Federal; Carta de apoio da SBO, SBZ e SBEQ.</t>
  </si>
  <si>
    <t>Três grupos de araras-azuis-de-lear soltos na região do Boquierão da Onça. Primeiro filhote nascido em 2022. 
Relatórios de Acompanhamento das Atividades da Área de Soltura de Animais Silvestres (ASAS) Boqueirão da Onça.</t>
  </si>
  <si>
    <t xml:space="preserve">Relatório do Projeto "Extinção Zero" (https://www.youtube.com/watch?v=Sco_uURZ2hc) executado pela Aquasis e financiado pela FGBPN (ainda em andamento).
</t>
  </si>
  <si>
    <t>Em 2021 a Associação Caatinga acessou recursos de compensação ambiental para implementar ações do Plano de Manejo da RPPN Serra das Almas e para elaboração de estudos de criação do Parque Estadual do Cânion Cearense do Rio Poti e  APA Boqueirão do Poti, cradas no mesmo ano.</t>
  </si>
  <si>
    <t>Deve continuar no próximo ciclo. Os seguintes taxa ainda necessitam de estudos: Odontophorus capueira plumbeicollis, Neomorphus geoffroyi geoffroyi, Leptodon forbesi, Myrmoderus ruficaudus, Selenidera gouldii baturitensis, Xiphorhynchus guttatus gracilirostris, Conopophaga melanops nigrifrons, Platyrinchus mystaceus niveigularis, Tangara cyanocephala cearensis, Thamnophilus caerulescens cearensis, Thamnophilus caerulescens pernambucensis, Xenops minutus alagoanus. 
As seguintes espécies alvo deste PAN foram avaliadas na tese "Ocupação de Passeriformes endêmicos e ameaçados em um centro de endemismo altamente fragmentado" (Randson sob orientação do prof. dr. Mauro Pichorim) - Synallaxis infuscata, Thalurania watertonii, Pyriglena pernambucensis, Tangara fastuosa. As informações da tese já estão disponíveis no banco de dados interno do CEMAVE e o O artigo está em processo de finalização.</t>
  </si>
  <si>
    <t>Dissertação "Efeito das variáveis climáticas e topográficas nos padrões de diversidade filogenética e funcional das aves da Caatinga: implicações das mudanças climáticas para o bioma" (Victor Leandro-Silva sob orientação do prof. Dr. Luciano Naka). Foram avaliadas 455 espécies, incluindo espécies alvo do PAN. A Dissertação está disponível no link https://repositorio.ufpe.br/handle/123456789/39192.</t>
  </si>
  <si>
    <t>Apesar da realização de monitoramento, devido a pandemia de COVID-19, não foram realizados censos anuais em 2020 e 2021. Está planejado o censo para o início de dezembro de 2022.</t>
  </si>
  <si>
    <t>Pacifico et al. 2020. Experimental removal of invasive Africanized honey bees increased breeding population size of the endangered Lear's macaw. Pest Manag Sci Published online in Wiley Online Library:  https://doi.org/10.1002/ps.5972</t>
  </si>
  <si>
    <t>Relatório do IMA/AL enviado ao CEMAVE.</t>
  </si>
  <si>
    <r>
      <rPr>
        <sz val="10"/>
        <rFont val="Calibri"/>
        <family val="2"/>
      </rPr>
      <t>Artigos publicados:</t>
    </r>
    <r>
      <rPr>
        <sz val="10"/>
        <color rgb="FFFF0000"/>
        <rFont val="Calibri"/>
        <family val="2"/>
      </rPr>
      <t xml:space="preserve">
</t>
    </r>
    <r>
      <rPr>
        <sz val="10"/>
        <color rgb="FF000000"/>
        <rFont val="Calibri"/>
        <family val="2"/>
      </rPr>
      <t>https://doi.org/10.1016/j.landusepol.2020.104913
http://dx.doi.org/10.1590/1983-21252022v35n107rc 
https://doi.org/10.1007/s11027-022-10033-6
https://nexuscaatinga.com.br/</t>
    </r>
  </si>
  <si>
    <r>
      <t xml:space="preserve">Articular a coibição da coleta de bromélias e estimular a sua produção em viveiros, pois trata-se de recurso importante para reprodução de </t>
    </r>
    <r>
      <rPr>
        <i/>
        <sz val="10"/>
        <color theme="1"/>
        <rFont val="Calibri"/>
        <family val="2"/>
      </rPr>
      <t>Tangara cyanocephala cearensis</t>
    </r>
    <r>
      <rPr>
        <sz val="10"/>
        <color theme="1"/>
        <rFont val="Calibri"/>
        <family val="2"/>
      </rPr>
      <t>.</t>
    </r>
  </si>
  <si>
    <r>
      <rPr>
        <sz val="10"/>
        <color rgb="FF000000"/>
        <rFont val="Calibri"/>
        <family val="2"/>
      </rPr>
      <t>Para o próximo ciclo, ampliar o estudo para outras áreas e outras espécies,</t>
    </r>
    <r>
      <rPr>
        <sz val="10"/>
        <color rgb="FFFF0000"/>
        <rFont val="Calibri"/>
        <family val="2"/>
      </rPr>
      <t xml:space="preserve"> </t>
    </r>
    <r>
      <rPr>
        <sz val="10"/>
        <rFont val="Calibri"/>
        <family val="2"/>
      </rPr>
      <t>e incluir artigos como produto também.</t>
    </r>
  </si>
  <si>
    <r>
      <t>Articular o direcionamento de recursos de compensação para ações que apoiem a implementação de UCs na Caatinga</t>
    </r>
    <r>
      <rPr>
        <strike/>
        <sz val="10"/>
        <color theme="1"/>
        <rFont val="Calibri"/>
        <family val="2"/>
      </rPr>
      <t>.</t>
    </r>
  </si>
  <si>
    <r>
      <t>Articular com o Sindcarnaúba para que considerem a conservação do arapaçu-do-nordeste (</t>
    </r>
    <r>
      <rPr>
        <i/>
        <sz val="10"/>
        <color theme="1"/>
        <rFont val="Calibri"/>
        <family val="2"/>
      </rPr>
      <t>Xiphocolaptes falcirostris</t>
    </r>
    <r>
      <rPr>
        <sz val="10"/>
        <color theme="1"/>
        <rFont val="Calibri"/>
        <family val="2"/>
      </rPr>
      <t>) nas ações de eliminação da unha-do-diabo (</t>
    </r>
    <r>
      <rPr>
        <i/>
        <sz val="10"/>
        <color theme="1"/>
        <rFont val="Calibri"/>
        <family val="2"/>
      </rPr>
      <t>Cryptostegia madagascariensis</t>
    </r>
    <r>
      <rPr>
        <sz val="10"/>
        <color theme="1"/>
        <rFont val="Calibri"/>
        <family val="2"/>
      </rPr>
      <t>), suspendendo o uso do fogo.</t>
    </r>
  </si>
  <si>
    <r>
      <t xml:space="preserve">Áreas de carnaubais afetadas por </t>
    </r>
    <r>
      <rPr>
        <i/>
        <sz val="10"/>
        <color theme="1"/>
        <rFont val="Calibri"/>
        <family val="2"/>
      </rPr>
      <t>Cryptostegia madagascariensis</t>
    </r>
  </si>
  <si>
    <r>
      <t xml:space="preserve">Existe sobreposição parcial de areas de carnaubais afetadas por </t>
    </r>
    <r>
      <rPr>
        <i/>
        <sz val="10"/>
        <color theme="1"/>
        <rFont val="Calibri"/>
        <family val="2"/>
      </rPr>
      <t>Cryptostegia madagascariensis</t>
    </r>
    <r>
      <rPr>
        <sz val="10"/>
        <color theme="1"/>
        <rFont val="Calibri"/>
        <family val="2"/>
      </rPr>
      <t xml:space="preserve"> com as áreas estratégicas do PAN</t>
    </r>
  </si>
  <si>
    <r>
      <t>Articular a implementação de ações para a conservação, recuperação, manejo e uso sustentável dos licurizeiros (</t>
    </r>
    <r>
      <rPr>
        <i/>
        <sz val="10"/>
        <color rgb="FF000000"/>
        <rFont val="Calibri"/>
        <family val="2"/>
      </rPr>
      <t>Syagrus coronata</t>
    </r>
    <r>
      <rPr>
        <sz val="10"/>
        <color rgb="FF000000"/>
        <rFont val="Calibri"/>
        <family val="2"/>
      </rPr>
      <t>) na área de ocorrência da arara-azul-de-lear (</t>
    </r>
    <r>
      <rPr>
        <i/>
        <sz val="10"/>
        <color rgb="FF000000"/>
        <rFont val="Calibri"/>
        <family val="2"/>
      </rPr>
      <t>Anodorhynchus leari</t>
    </r>
    <r>
      <rPr>
        <sz val="10"/>
        <color rgb="FF000000"/>
        <rFont val="Calibri"/>
        <family val="2"/>
      </rPr>
      <t>).</t>
    </r>
  </si>
  <si>
    <r>
      <t xml:space="preserve">Realizar revigoramento populacional e monitoramento continuado de </t>
    </r>
    <r>
      <rPr>
        <i/>
        <sz val="10"/>
        <color theme="1"/>
        <rFont val="Calibri"/>
        <family val="2"/>
      </rPr>
      <t>Anodorhynchus leari</t>
    </r>
    <r>
      <rPr>
        <sz val="10"/>
        <color rgb="FF000000"/>
        <rFont val="Calibri"/>
        <family val="2"/>
      </rPr>
      <t xml:space="preserve"> no Boqueirão da Onça</t>
    </r>
  </si>
  <si>
    <r>
      <t>Elaborar projeto de pesquisa com translocação conservacionista do pintassilgo-do-nordeste (</t>
    </r>
    <r>
      <rPr>
        <i/>
        <sz val="10"/>
        <color theme="1"/>
        <rFont val="Calibri"/>
        <family val="2"/>
      </rPr>
      <t>Spinus yarrellii</t>
    </r>
    <r>
      <rPr>
        <sz val="10"/>
        <color theme="1"/>
        <rFont val="Calibri"/>
        <family val="2"/>
      </rPr>
      <t>), para subsidiar futuro protocolo de destinação de indivíduos apreendidos, resgatados ou entregues.</t>
    </r>
  </si>
  <si>
    <r>
      <t>Testar metodologias</t>
    </r>
    <r>
      <rPr>
        <i/>
        <sz val="10"/>
        <color rgb="FF000000"/>
        <rFont val="Calibri"/>
        <family val="2"/>
      </rPr>
      <t xml:space="preserve"> in-situ</t>
    </r>
    <r>
      <rPr>
        <sz val="10"/>
        <color rgb="FF000000"/>
        <rFont val="Calibri"/>
        <family val="2"/>
      </rPr>
      <t xml:space="preserve"> e </t>
    </r>
    <r>
      <rPr>
        <i/>
        <sz val="10"/>
        <color rgb="FF000000"/>
        <rFont val="Calibri"/>
        <family val="2"/>
      </rPr>
      <t>ex-situ</t>
    </r>
    <r>
      <rPr>
        <sz val="10"/>
        <color rgb="FF000000"/>
        <rFont val="Calibri"/>
        <family val="2"/>
      </rPr>
      <t xml:space="preserve"> para fortalecer a recuperação populacional (proteção de ninhos, oferta alimentar, criação em cativeiro) de espécies do PAN.</t>
    </r>
  </si>
  <si>
    <r>
      <t xml:space="preserve">Iniciar tratativas com o IBAMA/CE para a captura e guarda provisória dos jabutis.  Confirmar a identificação da espécie (há possibilidade de ter indivíduos amazônicos). Se for </t>
    </r>
    <r>
      <rPr>
        <i/>
        <sz val="10"/>
        <color theme="1"/>
        <rFont val="Calibri"/>
        <family val="2"/>
      </rPr>
      <t>C. carbonaria</t>
    </r>
    <r>
      <rPr>
        <sz val="10"/>
        <color theme="1"/>
        <rFont val="Calibri"/>
        <family val="2"/>
      </rPr>
      <t>, verificar possibilidade de translocação para outras áreas da Serra de Baturité.</t>
    </r>
  </si>
  <si>
    <r>
      <t>Iniciar população de segurança de uru-do-nordeste (</t>
    </r>
    <r>
      <rPr>
        <i/>
        <sz val="10"/>
        <color theme="1"/>
        <rFont val="Calibri"/>
        <family val="2"/>
      </rPr>
      <t>Odontophorus capueira plumbeicollis</t>
    </r>
    <r>
      <rPr>
        <sz val="10"/>
        <color rgb="FF000000"/>
        <rFont val="Calibri"/>
        <family val="2"/>
      </rPr>
      <t>).</t>
    </r>
  </si>
  <si>
    <r>
      <t xml:space="preserve">Realizar translocação experimental de </t>
    </r>
    <r>
      <rPr>
        <i/>
        <sz val="10"/>
        <color theme="1"/>
        <rFont val="Calibri"/>
        <family val="2"/>
      </rPr>
      <t>Anodorhynchus leari</t>
    </r>
    <r>
      <rPr>
        <sz val="10"/>
        <color theme="1"/>
        <rFont val="Calibri"/>
        <family val="2"/>
      </rPr>
      <t xml:space="preserve"> da região do Raso da Catarina para fomentar o revigoramento populacional da espécie no PARNA/APA Boqueirão da Onça</t>
    </r>
  </si>
  <si>
    <r>
      <rPr>
        <sz val="10"/>
        <color rgb="FF000000"/>
        <rFont val="Calibri"/>
        <family val="2"/>
      </rPr>
      <t>Elucidar a situação taxonomica de:</t>
    </r>
    <r>
      <rPr>
        <i/>
        <sz val="10"/>
        <color rgb="FF000000"/>
        <rFont val="Calibri"/>
        <family val="2"/>
      </rPr>
      <t xml:space="preserve"> Selenidera gouldii baturitensis, Xiphorhynchus guttatus gracilirostris; Conopophaga melanops nigrifrons, Platyrinchus mystaceus niveigularis, Tangara cyanocephala cearensis, Thamnophilus caerulescens cearensis, Thamnophilus caerulescens pernambucensis, Xenops minutus alagoanus, Xiphocolaptes falcirostris franciscanus, Colibri dephinae greenwalti, Odontophorus capueira plumbeicollis,  Pyrrhura griseipectus, Procnias averano.</t>
    </r>
  </si>
  <si>
    <r>
      <t xml:space="preserve">Realizar estudo sanitário de </t>
    </r>
    <r>
      <rPr>
        <i/>
        <sz val="10"/>
        <color rgb="FF000000"/>
        <rFont val="Calibri"/>
        <family val="2"/>
      </rPr>
      <t>Odontophorus capueira capueira</t>
    </r>
    <r>
      <rPr>
        <sz val="10"/>
        <color rgb="FF000000"/>
        <rFont val="Calibri"/>
        <family val="2"/>
      </rPr>
      <t xml:space="preserve"> como modelo para compreender as doenças relevantes para </t>
    </r>
    <r>
      <rPr>
        <i/>
        <sz val="10"/>
        <color rgb="FF000000"/>
        <rFont val="Calibri"/>
        <family val="2"/>
      </rPr>
      <t>Odontophorus capueira plumbeicolis</t>
    </r>
    <r>
      <rPr>
        <sz val="10"/>
        <color rgb="FF000000"/>
        <rFont val="Calibri"/>
        <family val="2"/>
      </rPr>
      <t>.</t>
    </r>
  </si>
  <si>
    <r>
      <t xml:space="preserve">Área de distribuição de </t>
    </r>
    <r>
      <rPr>
        <i/>
        <sz val="10"/>
        <color rgb="FF000000"/>
        <rFont val="Calibri"/>
        <family val="2"/>
      </rPr>
      <t>O. c. capueira</t>
    </r>
  </si>
  <si>
    <r>
      <t xml:space="preserve">Realizar experimento de reintrodução de </t>
    </r>
    <r>
      <rPr>
        <i/>
        <sz val="10"/>
        <color theme="1"/>
        <rFont val="Calibri"/>
        <family val="2"/>
      </rPr>
      <t>Crypturellus zabele</t>
    </r>
    <r>
      <rPr>
        <sz val="10"/>
        <color theme="1"/>
        <rFont val="Calibri"/>
        <family val="2"/>
      </rPr>
      <t xml:space="preserve"> na RPPN Serra das Almas/CE-PI.</t>
    </r>
  </si>
  <si>
    <r>
      <t xml:space="preserve">Entrevistas preliminares indicam a existência pretérita do táxon na RPPN Serra das Almas, onde teria sido caçado até a extinção local. A área de quase 6.000 ha permitiu o retorno de espécies cinegéticas como os mamíferos </t>
    </r>
    <r>
      <rPr>
        <i/>
        <sz val="10"/>
        <color theme="1"/>
        <rFont val="Calibri"/>
        <family val="2"/>
      </rPr>
      <t>Cuniculus paca</t>
    </r>
    <r>
      <rPr>
        <sz val="10"/>
        <color theme="1"/>
        <rFont val="Calibri"/>
        <family val="2"/>
      </rPr>
      <t xml:space="preserve"> e </t>
    </r>
    <r>
      <rPr>
        <i/>
        <sz val="10"/>
        <color theme="1"/>
        <rFont val="Calibri"/>
        <family val="2"/>
      </rPr>
      <t>Alouatta ululata</t>
    </r>
    <r>
      <rPr>
        <sz val="10"/>
        <color theme="1"/>
        <rFont val="Calibri"/>
        <family val="2"/>
      </rPr>
      <t xml:space="preserve">, além de ter </t>
    </r>
    <r>
      <rPr>
        <i/>
        <sz val="10"/>
        <color theme="1"/>
        <rFont val="Calibri"/>
        <family val="2"/>
      </rPr>
      <t>Penelope jacucaca</t>
    </r>
    <r>
      <rPr>
        <sz val="10"/>
        <color theme="1"/>
        <rFont val="Calibri"/>
        <family val="2"/>
      </rPr>
      <t xml:space="preserve"> em contingentes maiores que a maioria dos lugares.</t>
    </r>
  </si>
  <si>
    <r>
      <t xml:space="preserve">Realizar estudos de genética populacional de </t>
    </r>
    <r>
      <rPr>
        <i/>
        <sz val="10"/>
        <color rgb="FF000000"/>
        <rFont val="Calibri"/>
        <family val="2"/>
      </rPr>
      <t>Spinus yarrelli.</t>
    </r>
  </si>
  <si>
    <r>
      <t xml:space="preserve">Articular a formação de uma população de segurança em cativeiro de </t>
    </r>
    <r>
      <rPr>
        <i/>
        <sz val="10"/>
        <color rgb="FF000000"/>
        <rFont val="Calibri"/>
        <family val="2"/>
      </rPr>
      <t>Spinus yarrellii</t>
    </r>
    <r>
      <rPr>
        <sz val="10"/>
        <color rgb="FF000000"/>
        <rFont val="Calibri"/>
        <family val="2"/>
      </rPr>
      <t>, a partir de indivíduos obtidos de apreensões, resgates e entregas voluntárias, que se mostrarem não aptos para soltura de acordo com o protocolo.</t>
    </r>
  </si>
  <si>
    <r>
      <t xml:space="preserve">Articular a intensificação da fiscalização nas áreas de caça e nas UCs onde ocorrem  </t>
    </r>
    <r>
      <rPr>
        <i/>
        <sz val="10"/>
        <color theme="1"/>
        <rFont val="Calibri"/>
        <family val="2"/>
      </rPr>
      <t>Odontophorus capueira plumbeicollis, Crypturellus zabele</t>
    </r>
    <r>
      <rPr>
        <sz val="10"/>
        <color rgb="FF000000"/>
        <rFont val="Calibri"/>
        <family val="2"/>
      </rPr>
      <t xml:space="preserve"> e</t>
    </r>
    <r>
      <rPr>
        <i/>
        <sz val="10"/>
        <color theme="1"/>
        <rFont val="Calibri"/>
        <family val="2"/>
      </rPr>
      <t xml:space="preserve"> Penelope jacucaca.</t>
    </r>
  </si>
  <si>
    <r>
      <t xml:space="preserve">Articular a intensificação da fiscalização em áreas onde ocorre a captura e o comércio de </t>
    </r>
    <r>
      <rPr>
        <i/>
        <sz val="10"/>
        <color theme="1"/>
        <rFont val="Calibri"/>
        <family val="2"/>
      </rPr>
      <t xml:space="preserve">Tangara cyanocephala cearensis, Pyrrhura griseipectus, Spinus yarrellii </t>
    </r>
    <r>
      <rPr>
        <sz val="10"/>
        <color theme="1"/>
        <rFont val="Calibri"/>
        <family val="2"/>
      </rPr>
      <t>e</t>
    </r>
    <r>
      <rPr>
        <i/>
        <sz val="10"/>
        <color theme="1"/>
        <rFont val="Calibri"/>
        <family val="2"/>
      </rPr>
      <t xml:space="preserve"> Tangara fastuosa</t>
    </r>
  </si>
  <si>
    <r>
      <t xml:space="preserve">Articular a realização de ações de fiscalização nas áreas de ocorrência de </t>
    </r>
    <r>
      <rPr>
        <i/>
        <sz val="10"/>
        <color theme="1"/>
        <rFont val="Calibri"/>
        <family val="2"/>
      </rPr>
      <t xml:space="preserve">Anodorhynchus leari, </t>
    </r>
    <r>
      <rPr>
        <sz val="10"/>
        <color theme="1"/>
        <rFont val="Calibri"/>
        <family val="2"/>
      </rPr>
      <t>especialmente durante o período reprodutivo (novembro a maio).</t>
    </r>
  </si>
  <si>
    <r>
      <t xml:space="preserve">Áreas de ocorrência de </t>
    </r>
    <r>
      <rPr>
        <i/>
        <sz val="10"/>
        <color theme="1"/>
        <rFont val="Calibri"/>
        <family val="2"/>
      </rPr>
      <t>A. leari.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</si>
</sst>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16]mmmm\-yy"/>
    <numFmt numFmtId="165" formatCode="&quot;R$&quot;\ #,##0.00;[Red]&quot;R$&quot;\ #,##0.00"/>
    <numFmt numFmtId="166" formatCode="mm/yy"/>
    <numFmt numFmtId="167" formatCode="#,##0.00;[Red]#,##0.00"/>
  </numFmts>
  <fonts count="55" x14ac:knownFonts="1">
    <font>
      <sz val="11"/>
      <color theme="1"/>
      <name val="Arial"/>
      <scheme val="minor"/>
    </font>
    <font>
      <b/>
      <sz val="16"/>
      <color theme="0"/>
      <name val="Calibri"/>
    </font>
    <font>
      <sz val="11"/>
      <color theme="1"/>
      <name val="Calibri"/>
    </font>
    <font>
      <b/>
      <sz val="16"/>
      <color theme="1"/>
      <name val="Calibri"/>
    </font>
    <font>
      <b/>
      <sz val="14"/>
      <color theme="0"/>
      <name val="Calibri"/>
    </font>
    <font>
      <sz val="14"/>
      <color theme="1"/>
      <name val="Calibri"/>
    </font>
    <font>
      <b/>
      <sz val="12"/>
      <color theme="0"/>
      <name val="Calibri"/>
    </font>
    <font>
      <b/>
      <sz val="12"/>
      <color theme="1"/>
      <name val="Calibri"/>
    </font>
    <font>
      <sz val="11"/>
      <name val="Arial"/>
    </font>
    <font>
      <sz val="12"/>
      <color theme="1"/>
      <name val="Calibri"/>
    </font>
    <font>
      <sz val="12"/>
      <color theme="1"/>
      <name val="Arial"/>
    </font>
    <font>
      <u/>
      <sz val="11"/>
      <color theme="10"/>
      <name val="Calibri"/>
    </font>
    <font>
      <b/>
      <sz val="18"/>
      <color theme="1"/>
      <name val="Calibri"/>
    </font>
    <font>
      <sz val="11"/>
      <color theme="0"/>
      <name val="Calibri"/>
    </font>
    <font>
      <b/>
      <sz val="11"/>
      <color theme="0"/>
      <name val="Calibri"/>
    </font>
    <font>
      <sz val="11"/>
      <color rgb="FFFF0000"/>
      <name val="Calibri"/>
    </font>
    <font>
      <b/>
      <sz val="11"/>
      <color rgb="FFFF0000"/>
      <name val="Calibri"/>
    </font>
    <font>
      <sz val="12"/>
      <color theme="0"/>
      <name val="Calibri"/>
    </font>
    <font>
      <b/>
      <sz val="11"/>
      <color theme="1"/>
      <name val="Calibri"/>
    </font>
    <font>
      <sz val="11"/>
      <color theme="1"/>
      <name val="Arial"/>
    </font>
    <font>
      <sz val="11"/>
      <color rgb="FF000000"/>
      <name val="Calibri"/>
    </font>
    <font>
      <b/>
      <sz val="14"/>
      <color theme="1"/>
      <name val="Calibri"/>
    </font>
    <font>
      <strike/>
      <sz val="12"/>
      <color theme="1"/>
      <name val="Calibri"/>
    </font>
    <font>
      <sz val="12"/>
      <color rgb="FF000000"/>
      <name val="Calibri"/>
    </font>
    <font>
      <sz val="12"/>
      <color rgb="FFFFFFFF"/>
      <name val="Calibri"/>
    </font>
    <font>
      <i/>
      <sz val="12"/>
      <color rgb="FF000000"/>
      <name val="Calibri"/>
    </font>
    <font>
      <i/>
      <sz val="12"/>
      <color theme="1"/>
      <name val="Calibri"/>
    </font>
    <font>
      <u/>
      <sz val="12"/>
      <color theme="1"/>
      <name val="Calibri"/>
    </font>
    <font>
      <sz val="12"/>
      <color rgb="FFFF0000"/>
      <name val="Calibri"/>
    </font>
    <font>
      <sz val="12"/>
      <color rgb="FF202124"/>
      <name val="Calibri"/>
    </font>
    <font>
      <i/>
      <sz val="11"/>
      <color theme="1"/>
      <name val="Calibri"/>
    </font>
    <font>
      <i/>
      <sz val="11"/>
      <color rgb="FF201F1E"/>
      <name val="Calibri"/>
    </font>
    <font>
      <sz val="11"/>
      <color rgb="FF201F1E"/>
      <name val="Calibri"/>
    </font>
    <font>
      <sz val="10"/>
      <color theme="1"/>
      <name val="Arial"/>
    </font>
    <font>
      <sz val="12"/>
      <name val="Arial"/>
    </font>
    <font>
      <sz val="12"/>
      <color rgb="FF000000"/>
      <name val="Calibri"/>
      <family val="2"/>
    </font>
    <font>
      <sz val="11"/>
      <name val="Calibri"/>
      <family val="2"/>
    </font>
    <font>
      <sz val="12"/>
      <name val="Calibri"/>
      <family val="2"/>
    </font>
    <font>
      <b/>
      <sz val="16"/>
      <color theme="0"/>
      <name val="Calibri"/>
      <family val="2"/>
    </font>
    <font>
      <sz val="11"/>
      <color theme="1"/>
      <name val="Calibri"/>
      <family val="2"/>
    </font>
    <font>
      <b/>
      <sz val="16"/>
      <color theme="1"/>
      <name val="Calibri"/>
      <family val="2"/>
    </font>
    <font>
      <sz val="11"/>
      <color rgb="FFC00000"/>
      <name val="Calibri"/>
      <family val="2"/>
    </font>
    <font>
      <b/>
      <sz val="14"/>
      <color theme="0"/>
      <name val="Calibri"/>
      <family val="2"/>
    </font>
    <font>
      <sz val="14"/>
      <color theme="1"/>
      <name val="Calibri"/>
      <family val="2"/>
    </font>
    <font>
      <b/>
      <sz val="12"/>
      <color theme="0"/>
      <name val="Calibri"/>
      <family val="2"/>
    </font>
    <font>
      <b/>
      <sz val="12"/>
      <color theme="1"/>
      <name val="Calibri"/>
      <family val="2"/>
    </font>
    <font>
      <sz val="12"/>
      <color theme="1"/>
      <name val="Calibri"/>
      <family val="2"/>
    </font>
    <font>
      <sz val="10"/>
      <color theme="1"/>
      <name val="Calibri"/>
      <family val="2"/>
    </font>
    <font>
      <sz val="10"/>
      <name val="Calibri"/>
      <family val="2"/>
    </font>
    <font>
      <sz val="10"/>
      <color rgb="FFFF0000"/>
      <name val="Calibri"/>
      <family val="2"/>
    </font>
    <font>
      <sz val="10"/>
      <color rgb="FF000000"/>
      <name val="Calibri"/>
      <family val="2"/>
    </font>
    <font>
      <i/>
      <sz val="10"/>
      <color theme="1"/>
      <name val="Calibri"/>
      <family val="2"/>
    </font>
    <font>
      <strike/>
      <sz val="10"/>
      <color theme="1"/>
      <name val="Calibri"/>
      <family val="2"/>
    </font>
    <font>
      <i/>
      <sz val="10"/>
      <color rgb="FF000000"/>
      <name val="Calibri"/>
      <family val="2"/>
    </font>
    <font>
      <sz val="12"/>
      <name val="Arial"/>
      <family val="2"/>
    </font>
  </fonts>
  <fills count="22">
    <fill>
      <patternFill patternType="none"/>
    </fill>
    <fill>
      <patternFill patternType="gray125"/>
    </fill>
    <fill>
      <patternFill patternType="solid">
        <fgColor rgb="FF006600"/>
        <bgColor rgb="FF006600"/>
      </patternFill>
    </fill>
    <fill>
      <patternFill patternType="solid">
        <fgColor rgb="FF92CDDC"/>
        <bgColor rgb="FF92CDDC"/>
      </patternFill>
    </fill>
    <fill>
      <patternFill patternType="solid">
        <fgColor rgb="FFFBD4B4"/>
        <bgColor rgb="FFFBD4B4"/>
      </patternFill>
    </fill>
    <fill>
      <patternFill patternType="solid">
        <fgColor rgb="FFC2D69B"/>
        <bgColor rgb="FFC2D69B"/>
      </patternFill>
    </fill>
    <fill>
      <patternFill patternType="solid">
        <fgColor rgb="FFA5A5A5"/>
        <bgColor rgb="FFA5A5A5"/>
      </patternFill>
    </fill>
    <fill>
      <patternFill patternType="solid">
        <fgColor rgb="FFFF0000"/>
        <bgColor rgb="FFFF0000"/>
      </patternFill>
    </fill>
    <fill>
      <patternFill patternType="solid">
        <fgColor rgb="FFFFC000"/>
        <bgColor rgb="FFFFC000"/>
      </patternFill>
    </fill>
    <fill>
      <patternFill patternType="solid">
        <fgColor rgb="FF92D050"/>
        <bgColor rgb="FF92D050"/>
      </patternFill>
    </fill>
    <fill>
      <patternFill patternType="solid">
        <fgColor rgb="FF0070C0"/>
        <bgColor rgb="FF0070C0"/>
      </patternFill>
    </fill>
    <fill>
      <patternFill patternType="solid">
        <fgColor rgb="FFB15407"/>
        <bgColor rgb="FFB15407"/>
      </patternFill>
    </fill>
    <fill>
      <patternFill patternType="solid">
        <fgColor rgb="FFDAEEF3"/>
        <bgColor rgb="FFDAEEF3"/>
      </patternFill>
    </fill>
    <fill>
      <patternFill patternType="solid">
        <fgColor rgb="FFFDE9D9"/>
        <bgColor rgb="FFFDE9D9"/>
      </patternFill>
    </fill>
    <fill>
      <patternFill patternType="solid">
        <fgColor theme="0"/>
        <bgColor theme="0"/>
      </patternFill>
    </fill>
    <fill>
      <patternFill patternType="solid">
        <fgColor rgb="FFFF99CC"/>
        <bgColor rgb="FFFF99CC"/>
      </patternFill>
    </fill>
    <fill>
      <patternFill patternType="solid">
        <fgColor rgb="FF00B050"/>
        <bgColor rgb="FF00B050"/>
      </patternFill>
    </fill>
    <fill>
      <patternFill patternType="solid">
        <fgColor rgb="FF366092"/>
        <bgColor rgb="FF366092"/>
      </patternFill>
    </fill>
    <fill>
      <patternFill patternType="solid">
        <fgColor rgb="FFF2F2F2"/>
        <bgColor rgb="FFF2F2F2"/>
      </patternFill>
    </fill>
    <fill>
      <patternFill patternType="solid">
        <fgColor rgb="FFFFFFFF"/>
        <bgColor rgb="FFFFFFFF"/>
      </patternFill>
    </fill>
    <fill>
      <patternFill patternType="solid">
        <fgColor rgb="FF7030A0"/>
        <bgColor rgb="FF7030A0"/>
      </patternFill>
    </fill>
    <fill>
      <patternFill patternType="solid">
        <fgColor theme="0"/>
        <bgColor indexed="64"/>
      </patternFill>
    </fill>
  </fills>
  <borders count="66">
    <border>
      <left/>
      <right/>
      <top/>
      <bottom/>
      <diagonal/>
    </border>
    <border>
      <left/>
      <right/>
      <top/>
      <bottom style="double">
        <color rgb="FF000000"/>
      </bottom>
      <diagonal/>
    </border>
    <border>
      <left/>
      <right/>
      <top/>
      <bottom style="thin">
        <color rgb="FF000000"/>
      </bottom>
      <diagonal/>
    </border>
    <border>
      <left/>
      <right style="thin">
        <color rgb="FF000000"/>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thin">
        <color rgb="FF000000"/>
      </right>
      <top style="medium">
        <color rgb="FF000000"/>
      </top>
      <bottom style="medium">
        <color rgb="FF000000"/>
      </bottom>
      <diagonal/>
    </border>
    <border>
      <left/>
      <right/>
      <top style="medium">
        <color rgb="FF000000"/>
      </top>
      <bottom/>
      <diagonal/>
    </border>
    <border>
      <left/>
      <right style="medium">
        <color rgb="FF000000"/>
      </right>
      <top style="medium">
        <color rgb="FF000000"/>
      </top>
      <bottom/>
      <diagonal/>
    </border>
    <border>
      <left style="thin">
        <color rgb="FF000000"/>
      </left>
      <right/>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bottom style="medium">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style="medium">
        <color rgb="FF000000"/>
      </left>
      <right/>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top/>
      <bottom/>
      <diagonal/>
    </border>
    <border>
      <left/>
      <right style="medium">
        <color rgb="FF000000"/>
      </right>
      <top style="medium">
        <color rgb="FF000000"/>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top style="medium">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thin">
        <color rgb="FF000000"/>
      </bottom>
      <diagonal/>
    </border>
    <border>
      <left style="medium">
        <color rgb="FF000000"/>
      </left>
      <right style="medium">
        <color rgb="FF000000"/>
      </right>
      <top style="medium">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style="thin">
        <color rgb="FF000000"/>
      </top>
      <bottom style="medium">
        <color rgb="FF000000"/>
      </bottom>
      <diagonal/>
    </border>
    <border>
      <left style="medium">
        <color rgb="FF000000"/>
      </left>
      <right style="thin">
        <color rgb="FF000000"/>
      </right>
      <top/>
      <bottom/>
      <diagonal/>
    </border>
    <border>
      <left/>
      <right/>
      <top style="thin">
        <color rgb="FF000000"/>
      </top>
      <bottom/>
      <diagonal/>
    </border>
    <border>
      <left style="thin">
        <color rgb="FF000000"/>
      </left>
      <right/>
      <top style="thin">
        <color rgb="FF000000"/>
      </top>
      <bottom style="thin">
        <color rgb="FF000000"/>
      </bottom>
      <diagonal/>
    </border>
    <border>
      <left/>
      <right/>
      <top style="double">
        <color rgb="FF000000"/>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bottom style="thin">
        <color indexed="64"/>
      </bottom>
      <diagonal/>
    </border>
    <border>
      <left/>
      <right style="thin">
        <color indexed="64"/>
      </right>
      <top/>
      <bottom style="thin">
        <color indexed="64"/>
      </bottom>
      <diagonal/>
    </border>
    <border>
      <left/>
      <right style="thin">
        <color indexed="64"/>
      </right>
      <top/>
      <bottom style="thin">
        <color rgb="FF000000"/>
      </bottom>
      <diagonal/>
    </border>
    <border>
      <left/>
      <right style="thin">
        <color indexed="64"/>
      </right>
      <top style="thin">
        <color rgb="FF000000"/>
      </top>
      <bottom style="thin">
        <color indexed="64"/>
      </bottom>
      <diagonal/>
    </border>
    <border>
      <left/>
      <right/>
      <top style="thin">
        <color rgb="FF000000"/>
      </top>
      <bottom style="thin">
        <color indexed="64"/>
      </bottom>
      <diagonal/>
    </border>
  </borders>
  <cellStyleXfs count="1">
    <xf numFmtId="0" fontId="0" fillId="0" borderId="0"/>
  </cellStyleXfs>
  <cellXfs count="502">
    <xf numFmtId="0" fontId="0" fillId="0" borderId="0" xfId="0"/>
    <xf numFmtId="0" fontId="2" fillId="0" borderId="0" xfId="0" applyFont="1" applyAlignment="1">
      <alignment vertical="center"/>
    </xf>
    <xf numFmtId="0" fontId="3" fillId="0" borderId="1" xfId="0" applyFont="1" applyBorder="1" applyAlignment="1">
      <alignment horizontal="left" vertical="center"/>
    </xf>
    <xf numFmtId="0" fontId="5" fillId="0" borderId="2" xfId="0" applyFont="1" applyBorder="1" applyAlignment="1">
      <alignment horizontal="left" vertical="center"/>
    </xf>
    <xf numFmtId="0" fontId="5" fillId="0" borderId="0" xfId="0" applyFont="1" applyAlignment="1">
      <alignment vertical="center" wrapText="1"/>
    </xf>
    <xf numFmtId="0" fontId="5" fillId="0" borderId="0" xfId="0" applyFont="1" applyAlignment="1">
      <alignment horizontal="left" vertical="center"/>
    </xf>
    <xf numFmtId="0" fontId="5" fillId="0" borderId="3" xfId="0" applyFont="1" applyBorder="1" applyAlignment="1">
      <alignment horizontal="left" vertical="center"/>
    </xf>
    <xf numFmtId="0" fontId="2" fillId="0" borderId="0" xfId="0" applyFont="1" applyAlignment="1">
      <alignment vertical="center" wrapText="1"/>
    </xf>
    <xf numFmtId="0" fontId="2" fillId="5" borderId="17" xfId="0" applyFont="1" applyFill="1" applyBorder="1" applyAlignment="1">
      <alignment horizontal="center" vertical="center"/>
    </xf>
    <xf numFmtId="164" fontId="9" fillId="5" borderId="17" xfId="0" applyNumberFormat="1" applyFont="1" applyFill="1" applyBorder="1" applyAlignment="1">
      <alignment horizontal="center" vertical="center" wrapText="1"/>
    </xf>
    <xf numFmtId="0" fontId="9" fillId="0" borderId="22" xfId="0" applyFont="1" applyBorder="1" applyAlignment="1">
      <alignment horizontal="center" vertical="center"/>
    </xf>
    <xf numFmtId="0" fontId="9" fillId="0" borderId="22" xfId="0" applyFont="1" applyBorder="1" applyAlignment="1">
      <alignment horizontal="left" vertical="center" wrapText="1"/>
    </xf>
    <xf numFmtId="0" fontId="9" fillId="0" borderId="22" xfId="0" applyFont="1" applyBorder="1" applyAlignment="1">
      <alignment vertical="center" wrapText="1"/>
    </xf>
    <xf numFmtId="164" fontId="9" fillId="0" borderId="22" xfId="0" applyNumberFormat="1" applyFont="1" applyBorder="1" applyAlignment="1">
      <alignment horizontal="center" vertical="center"/>
    </xf>
    <xf numFmtId="165" fontId="9" fillId="0" borderId="22" xfId="0" applyNumberFormat="1" applyFont="1" applyBorder="1" applyAlignment="1">
      <alignment horizontal="center" vertical="center"/>
    </xf>
    <xf numFmtId="0" fontId="9" fillId="0" borderId="22" xfId="0" applyFont="1" applyBorder="1" applyAlignment="1">
      <alignment vertical="center"/>
    </xf>
    <xf numFmtId="164" fontId="9" fillId="0" borderId="22" xfId="0" applyNumberFormat="1" applyFont="1" applyBorder="1" applyAlignment="1">
      <alignment vertical="center"/>
    </xf>
    <xf numFmtId="165" fontId="9" fillId="0" borderId="22" xfId="0" applyNumberFormat="1" applyFont="1" applyBorder="1" applyAlignment="1">
      <alignment vertical="center" wrapText="1"/>
    </xf>
    <xf numFmtId="0" fontId="9" fillId="0" borderId="22" xfId="0" applyFont="1" applyBorder="1" applyAlignment="1">
      <alignment horizontal="center" vertical="center" wrapText="1"/>
    </xf>
    <xf numFmtId="165" fontId="9" fillId="0" borderId="22" xfId="0" applyNumberFormat="1" applyFont="1" applyBorder="1" applyAlignment="1">
      <alignment vertical="center"/>
    </xf>
    <xf numFmtId="164" fontId="9" fillId="0" borderId="22" xfId="0" applyNumberFormat="1" applyFont="1" applyBorder="1" applyAlignment="1">
      <alignment horizontal="center" vertical="center" wrapText="1"/>
    </xf>
    <xf numFmtId="4" fontId="9" fillId="0" borderId="22" xfId="0" applyNumberFormat="1" applyFont="1" applyBorder="1" applyAlignment="1">
      <alignment horizontal="center" vertical="center" wrapText="1"/>
    </xf>
    <xf numFmtId="164" fontId="2" fillId="14" borderId="22" xfId="0" applyNumberFormat="1" applyFont="1" applyFill="1" applyBorder="1" applyAlignment="1">
      <alignment horizontal="center" vertical="center" wrapText="1"/>
    </xf>
    <xf numFmtId="0" fontId="11" fillId="0" borderId="22" xfId="0" applyFont="1" applyBorder="1" applyAlignment="1">
      <alignment vertical="center" wrapText="1"/>
    </xf>
    <xf numFmtId="0" fontId="2" fillId="0" borderId="22" xfId="0" applyFont="1" applyBorder="1" applyAlignment="1">
      <alignment vertical="center"/>
    </xf>
    <xf numFmtId="164" fontId="2" fillId="0" borderId="22" xfId="0" applyNumberFormat="1" applyFont="1" applyBorder="1" applyAlignment="1">
      <alignment horizontal="center" vertical="center" wrapText="1"/>
    </xf>
    <xf numFmtId="0" fontId="2" fillId="0" borderId="22" xfId="0" applyFont="1" applyBorder="1" applyAlignment="1">
      <alignment horizontal="center" vertical="center" wrapText="1"/>
    </xf>
    <xf numFmtId="4" fontId="2" fillId="0" borderId="22" xfId="0" applyNumberFormat="1" applyFont="1" applyBorder="1" applyAlignment="1">
      <alignment horizontal="center" vertical="center" wrapText="1"/>
    </xf>
    <xf numFmtId="17" fontId="2" fillId="0" borderId="22" xfId="0" applyNumberFormat="1" applyFont="1" applyBorder="1" applyAlignment="1">
      <alignment horizontal="center" vertical="center" wrapText="1"/>
    </xf>
    <xf numFmtId="166" fontId="2" fillId="0" borderId="22" xfId="0" applyNumberFormat="1" applyFont="1" applyBorder="1" applyAlignment="1">
      <alignment vertical="center" wrapText="1"/>
    </xf>
    <xf numFmtId="0" fontId="2" fillId="0" borderId="22" xfId="0" applyFont="1" applyBorder="1" applyAlignment="1">
      <alignment vertical="center" wrapText="1"/>
    </xf>
    <xf numFmtId="0" fontId="2" fillId="0" borderId="22" xfId="0" applyFont="1" applyBorder="1" applyAlignment="1">
      <alignment horizontal="left" vertical="center" wrapText="1"/>
    </xf>
    <xf numFmtId="164" fontId="2" fillId="0" borderId="0" xfId="0" applyNumberFormat="1" applyFont="1" applyAlignment="1">
      <alignment vertical="center"/>
    </xf>
    <xf numFmtId="0" fontId="3" fillId="15" borderId="23" xfId="0" applyFont="1" applyFill="1" applyBorder="1" applyAlignment="1">
      <alignment vertical="center"/>
    </xf>
    <xf numFmtId="0" fontId="3" fillId="0" borderId="24" xfId="0" applyFont="1" applyBorder="1" applyAlignment="1">
      <alignment horizontal="left" vertical="center"/>
    </xf>
    <xf numFmtId="0" fontId="3" fillId="0" borderId="0" xfId="0" applyFont="1" applyAlignment="1">
      <alignment horizontal="left" vertical="center"/>
    </xf>
    <xf numFmtId="164" fontId="3" fillId="0" borderId="0" xfId="0" applyNumberFormat="1" applyFont="1" applyAlignment="1">
      <alignment horizontal="left" vertical="center"/>
    </xf>
    <xf numFmtId="0" fontId="12" fillId="15" borderId="25" xfId="0" applyFont="1" applyFill="1" applyBorder="1" applyAlignment="1">
      <alignment horizontal="center" vertical="center"/>
    </xf>
    <xf numFmtId="0" fontId="12" fillId="0" borderId="26" xfId="0" applyFont="1" applyBorder="1" applyAlignment="1">
      <alignment horizontal="center" vertical="center"/>
    </xf>
    <xf numFmtId="0" fontId="7" fillId="0" borderId="0" xfId="0" applyFont="1" applyAlignment="1">
      <alignment horizontal="center" vertical="center"/>
    </xf>
    <xf numFmtId="164" fontId="2" fillId="5" borderId="22" xfId="0" applyNumberFormat="1" applyFont="1" applyFill="1" applyBorder="1" applyAlignment="1">
      <alignment horizontal="center" vertical="center"/>
    </xf>
    <xf numFmtId="164" fontId="9" fillId="5" borderId="22" xfId="0" applyNumberFormat="1" applyFont="1" applyFill="1" applyBorder="1" applyAlignment="1">
      <alignment horizontal="center" vertical="center" wrapText="1"/>
    </xf>
    <xf numFmtId="0" fontId="2" fillId="0" borderId="22" xfId="0" applyFont="1" applyBorder="1" applyAlignment="1">
      <alignment horizontal="center" vertical="center"/>
    </xf>
    <xf numFmtId="164" fontId="2" fillId="0" borderId="22" xfId="0" applyNumberFormat="1" applyFont="1" applyBorder="1" applyAlignment="1">
      <alignment vertical="center"/>
    </xf>
    <xf numFmtId="165" fontId="2" fillId="0" borderId="22" xfId="0" applyNumberFormat="1" applyFont="1" applyBorder="1" applyAlignment="1">
      <alignment vertical="center"/>
    </xf>
    <xf numFmtId="0" fontId="2" fillId="0" borderId="0" xfId="0" applyFont="1"/>
    <xf numFmtId="0" fontId="13" fillId="0" borderId="0" xfId="0" applyFont="1"/>
    <xf numFmtId="0" fontId="2" fillId="0" borderId="0" xfId="0" applyFont="1" applyAlignment="1">
      <alignment horizontal="left" vertical="center"/>
    </xf>
    <xf numFmtId="0" fontId="2" fillId="0" borderId="0" xfId="0" applyFont="1" applyAlignment="1">
      <alignment wrapText="1"/>
    </xf>
    <xf numFmtId="0" fontId="15" fillId="0" borderId="0" xfId="0" applyFont="1"/>
    <xf numFmtId="0" fontId="9" fillId="0" borderId="0" xfId="0" applyFont="1" applyAlignment="1">
      <alignment vertical="center"/>
    </xf>
    <xf numFmtId="0" fontId="16" fillId="0" borderId="0" xfId="0" applyFont="1" applyAlignment="1">
      <alignment horizontal="center"/>
    </xf>
    <xf numFmtId="0" fontId="15" fillId="0" borderId="0" xfId="0" applyFont="1" applyAlignment="1">
      <alignment horizontal="center" wrapText="1"/>
    </xf>
    <xf numFmtId="0" fontId="14" fillId="16" borderId="29" xfId="0" applyFont="1" applyFill="1" applyBorder="1" applyAlignment="1">
      <alignment horizontal="center" vertical="center"/>
    </xf>
    <xf numFmtId="0" fontId="14" fillId="16" borderId="30" xfId="0" applyFont="1" applyFill="1" applyBorder="1" applyAlignment="1">
      <alignment horizontal="center" vertical="center" wrapText="1"/>
    </xf>
    <xf numFmtId="0" fontId="14" fillId="16" borderId="30" xfId="0" applyFont="1" applyFill="1" applyBorder="1" applyAlignment="1">
      <alignment horizontal="center" vertical="center"/>
    </xf>
    <xf numFmtId="0" fontId="14" fillId="16" borderId="31" xfId="0" applyFont="1" applyFill="1" applyBorder="1" applyAlignment="1">
      <alignment horizontal="center" vertical="center"/>
    </xf>
    <xf numFmtId="0" fontId="14" fillId="0" borderId="0" xfId="0" applyFont="1" applyAlignment="1">
      <alignment horizontal="center" vertical="center"/>
    </xf>
    <xf numFmtId="0" fontId="13" fillId="11" borderId="32" xfId="0" applyFont="1" applyFill="1" applyBorder="1" applyAlignment="1">
      <alignment horizontal="left" vertical="center"/>
    </xf>
    <xf numFmtId="0" fontId="9" fillId="0" borderId="33" xfId="0" applyFont="1" applyBorder="1" applyAlignment="1">
      <alignment horizontal="center" vertical="center"/>
    </xf>
    <xf numFmtId="9" fontId="9" fillId="0" borderId="34" xfId="0" applyNumberFormat="1" applyFont="1" applyBorder="1" applyAlignment="1">
      <alignment horizontal="center" vertical="center"/>
    </xf>
    <xf numFmtId="9" fontId="9" fillId="0" borderId="0" xfId="0" applyNumberFormat="1" applyFont="1" applyAlignment="1">
      <alignment horizontal="center"/>
    </xf>
    <xf numFmtId="0" fontId="2" fillId="6" borderId="35" xfId="0" applyFont="1" applyFill="1" applyBorder="1" applyAlignment="1">
      <alignment horizontal="left" vertical="center"/>
    </xf>
    <xf numFmtId="0" fontId="9" fillId="0" borderId="36" xfId="0" applyFont="1" applyBorder="1" applyAlignment="1">
      <alignment horizontal="center" vertical="center"/>
    </xf>
    <xf numFmtId="9" fontId="9" fillId="0" borderId="37" xfId="0" applyNumberFormat="1" applyFont="1" applyBorder="1" applyAlignment="1">
      <alignment horizontal="center" vertical="center"/>
    </xf>
    <xf numFmtId="0" fontId="2" fillId="7" borderId="35" xfId="0" applyFont="1" applyFill="1" applyBorder="1" applyAlignment="1">
      <alignment horizontal="left" vertical="center"/>
    </xf>
    <xf numFmtId="0" fontId="2" fillId="8" borderId="35" xfId="0" applyFont="1" applyFill="1" applyBorder="1" applyAlignment="1">
      <alignment horizontal="left" vertical="center"/>
    </xf>
    <xf numFmtId="0" fontId="2" fillId="9" borderId="35" xfId="0" applyFont="1" applyFill="1" applyBorder="1" applyAlignment="1">
      <alignment horizontal="left" vertical="center"/>
    </xf>
    <xf numFmtId="0" fontId="2" fillId="10" borderId="35" xfId="0" applyFont="1" applyFill="1" applyBorder="1" applyAlignment="1">
      <alignment horizontal="left" vertical="center"/>
    </xf>
    <xf numFmtId="0" fontId="2" fillId="15" borderId="38" xfId="0" applyFont="1" applyFill="1" applyBorder="1" applyAlignment="1">
      <alignment horizontal="left" vertical="center"/>
    </xf>
    <xf numFmtId="0" fontId="9" fillId="0" borderId="39" xfId="0" applyFont="1" applyBorder="1" applyAlignment="1">
      <alignment horizontal="center" vertical="center"/>
    </xf>
    <xf numFmtId="9" fontId="9" fillId="0" borderId="40" xfId="0" applyNumberFormat="1" applyFont="1" applyBorder="1" applyAlignment="1">
      <alignment horizontal="center" vertical="center"/>
    </xf>
    <xf numFmtId="0" fontId="9" fillId="0" borderId="41" xfId="0" applyFont="1" applyBorder="1" applyAlignment="1">
      <alignment horizontal="center" vertical="center"/>
    </xf>
    <xf numFmtId="9" fontId="9" fillId="0" borderId="42" xfId="0" applyNumberFormat="1" applyFont="1" applyBorder="1" applyAlignment="1">
      <alignment horizontal="center" vertical="center"/>
    </xf>
    <xf numFmtId="0" fontId="2" fillId="0" borderId="29" xfId="0" applyFont="1" applyBorder="1" applyAlignment="1">
      <alignment horizontal="center" vertical="center"/>
    </xf>
    <xf numFmtId="9" fontId="2" fillId="0" borderId="31" xfId="0" applyNumberFormat="1" applyFont="1" applyBorder="1" applyAlignment="1">
      <alignment horizontal="center" vertical="center"/>
    </xf>
    <xf numFmtId="0" fontId="2" fillId="0" borderId="6" xfId="0" applyFont="1" applyBorder="1" applyAlignment="1">
      <alignment horizontal="center" vertical="center"/>
    </xf>
    <xf numFmtId="0" fontId="13" fillId="11" borderId="43" xfId="0" applyFont="1" applyFill="1" applyBorder="1" applyAlignment="1">
      <alignment horizontal="left" vertical="center"/>
    </xf>
    <xf numFmtId="9" fontId="2" fillId="0" borderId="0" xfId="0" applyNumberFormat="1" applyFont="1" applyAlignment="1">
      <alignment horizontal="center"/>
    </xf>
    <xf numFmtId="0" fontId="13" fillId="11" borderId="44" xfId="0" applyFont="1" applyFill="1" applyBorder="1" applyAlignment="1">
      <alignment horizontal="left" vertical="center"/>
    </xf>
    <xf numFmtId="0" fontId="17" fillId="0" borderId="0" xfId="0" applyFont="1" applyAlignment="1">
      <alignment horizontal="left" vertical="center"/>
    </xf>
    <xf numFmtId="0" fontId="18" fillId="0" borderId="45" xfId="0" applyFont="1" applyBorder="1" applyAlignment="1">
      <alignment horizontal="center" vertical="center"/>
    </xf>
    <xf numFmtId="0" fontId="14" fillId="17" borderId="45" xfId="0" applyFont="1" applyFill="1" applyBorder="1" applyAlignment="1">
      <alignment horizontal="center" vertical="center" wrapText="1"/>
    </xf>
    <xf numFmtId="0" fontId="2" fillId="18" borderId="46" xfId="0" applyFont="1" applyFill="1" applyBorder="1" applyAlignment="1">
      <alignment horizontal="center"/>
    </xf>
    <xf numFmtId="0" fontId="2" fillId="18" borderId="47" xfId="0" applyFont="1" applyFill="1" applyBorder="1" applyAlignment="1">
      <alignment horizontal="center"/>
    </xf>
    <xf numFmtId="0" fontId="2" fillId="18" borderId="48" xfId="0" applyFont="1" applyFill="1" applyBorder="1" applyAlignment="1">
      <alignment horizontal="center"/>
    </xf>
    <xf numFmtId="0" fontId="2" fillId="18" borderId="49" xfId="0" applyFont="1" applyFill="1" applyBorder="1" applyAlignment="1">
      <alignment horizontal="center"/>
    </xf>
    <xf numFmtId="0" fontId="2" fillId="18" borderId="50" xfId="0" applyFont="1" applyFill="1" applyBorder="1" applyAlignment="1">
      <alignment horizontal="center"/>
    </xf>
    <xf numFmtId="0" fontId="2" fillId="18" borderId="51" xfId="0" applyFont="1" applyFill="1" applyBorder="1" applyAlignment="1">
      <alignment horizontal="center"/>
    </xf>
    <xf numFmtId="0" fontId="2" fillId="18" borderId="52" xfId="0" applyFont="1" applyFill="1" applyBorder="1" applyAlignment="1">
      <alignment horizontal="center"/>
    </xf>
    <xf numFmtId="0" fontId="2" fillId="18" borderId="22" xfId="0" applyFont="1" applyFill="1" applyBorder="1" applyAlignment="1">
      <alignment horizontal="center"/>
    </xf>
    <xf numFmtId="0" fontId="2" fillId="18" borderId="37" xfId="0" applyFont="1" applyFill="1" applyBorder="1" applyAlignment="1">
      <alignment horizontal="center"/>
    </xf>
    <xf numFmtId="0" fontId="2" fillId="18" borderId="53" xfId="0" applyFont="1" applyFill="1" applyBorder="1" applyAlignment="1">
      <alignment horizontal="center"/>
    </xf>
    <xf numFmtId="0" fontId="2" fillId="18" borderId="25" xfId="0" applyFont="1" applyFill="1" applyBorder="1" applyAlignment="1">
      <alignment horizontal="center"/>
    </xf>
    <xf numFmtId="0" fontId="2" fillId="18" borderId="54" xfId="0" applyFont="1" applyFill="1" applyBorder="1" applyAlignment="1">
      <alignment horizontal="center"/>
    </xf>
    <xf numFmtId="0" fontId="2" fillId="18" borderId="17" xfId="0" applyFont="1" applyFill="1" applyBorder="1" applyAlignment="1">
      <alignment horizontal="center"/>
    </xf>
    <xf numFmtId="0" fontId="2" fillId="18" borderId="40" xfId="0" applyFont="1" applyFill="1" applyBorder="1" applyAlignment="1">
      <alignment horizontal="center"/>
    </xf>
    <xf numFmtId="0" fontId="19" fillId="0" borderId="0" xfId="0" applyFont="1"/>
    <xf numFmtId="0" fontId="9" fillId="0" borderId="0" xfId="0" applyFont="1" applyAlignment="1">
      <alignment vertical="center" wrapText="1"/>
    </xf>
    <xf numFmtId="0" fontId="2" fillId="5" borderId="17" xfId="0" applyFont="1" applyFill="1" applyBorder="1" applyAlignment="1">
      <alignment horizontal="center" vertical="center" wrapText="1"/>
    </xf>
    <xf numFmtId="165" fontId="2" fillId="0" borderId="22" xfId="0" applyNumberFormat="1" applyFont="1" applyBorder="1" applyAlignment="1">
      <alignment horizontal="center" vertical="center" wrapText="1"/>
    </xf>
    <xf numFmtId="164" fontId="2" fillId="0" borderId="22" xfId="0" applyNumberFormat="1" applyFont="1" applyBorder="1" applyAlignment="1">
      <alignment vertical="center" wrapText="1"/>
    </xf>
    <xf numFmtId="165" fontId="2" fillId="0" borderId="22" xfId="0" applyNumberFormat="1" applyFont="1" applyBorder="1" applyAlignment="1">
      <alignment vertical="center" wrapText="1"/>
    </xf>
    <xf numFmtId="0" fontId="2" fillId="14" borderId="22" xfId="0" applyFont="1" applyFill="1" applyBorder="1" applyAlignment="1">
      <alignment horizontal="center" vertical="center" wrapText="1"/>
    </xf>
    <xf numFmtId="17" fontId="2" fillId="14" borderId="22" xfId="0" applyNumberFormat="1" applyFont="1" applyFill="1" applyBorder="1" applyAlignment="1">
      <alignment horizontal="center" vertical="center" wrapText="1"/>
    </xf>
    <xf numFmtId="0" fontId="2" fillId="14" borderId="22" xfId="0" applyFont="1" applyFill="1" applyBorder="1" applyAlignment="1">
      <alignment vertical="center" wrapText="1"/>
    </xf>
    <xf numFmtId="0" fontId="2" fillId="14" borderId="49" xfId="0" applyFont="1" applyFill="1" applyBorder="1" applyAlignment="1">
      <alignment vertical="center" wrapText="1"/>
    </xf>
    <xf numFmtId="164" fontId="2" fillId="14" borderId="49" xfId="0" applyNumberFormat="1" applyFont="1" applyFill="1" applyBorder="1" applyAlignment="1">
      <alignment horizontal="center" vertical="center" wrapText="1"/>
    </xf>
    <xf numFmtId="0" fontId="2" fillId="14" borderId="49" xfId="0" applyFont="1" applyFill="1" applyBorder="1" applyAlignment="1">
      <alignment horizontal="center" vertical="center" wrapText="1"/>
    </xf>
    <xf numFmtId="165" fontId="2" fillId="14" borderId="49" xfId="0" applyNumberFormat="1" applyFont="1" applyFill="1" applyBorder="1" applyAlignment="1">
      <alignment horizontal="center" vertical="center" wrapText="1"/>
    </xf>
    <xf numFmtId="0" fontId="20" fillId="14" borderId="22" xfId="0" applyFont="1" applyFill="1" applyBorder="1" applyAlignment="1">
      <alignment vertical="center" wrapText="1"/>
    </xf>
    <xf numFmtId="164" fontId="2" fillId="14" borderId="49" xfId="0" applyNumberFormat="1" applyFont="1" applyFill="1" applyBorder="1" applyAlignment="1">
      <alignment vertical="center" wrapText="1"/>
    </xf>
    <xf numFmtId="165" fontId="2" fillId="14" borderId="49" xfId="0" applyNumberFormat="1" applyFont="1" applyFill="1" applyBorder="1" applyAlignment="1">
      <alignment vertical="center" wrapText="1"/>
    </xf>
    <xf numFmtId="0" fontId="2" fillId="0" borderId="22" xfId="0" applyFont="1" applyBorder="1" applyAlignment="1">
      <alignment wrapText="1"/>
    </xf>
    <xf numFmtId="166" fontId="2" fillId="14" borderId="22" xfId="0" applyNumberFormat="1" applyFont="1" applyFill="1" applyBorder="1" applyAlignment="1">
      <alignment vertical="center" wrapText="1"/>
    </xf>
    <xf numFmtId="4" fontId="2" fillId="14" borderId="22" xfId="0" applyNumberFormat="1" applyFont="1" applyFill="1" applyBorder="1" applyAlignment="1">
      <alignment horizontal="center" vertical="center" wrapText="1"/>
    </xf>
    <xf numFmtId="164" fontId="2" fillId="14" borderId="22" xfId="0" applyNumberFormat="1" applyFont="1" applyFill="1" applyBorder="1" applyAlignment="1">
      <alignment vertical="center" wrapText="1"/>
    </xf>
    <xf numFmtId="165" fontId="2" fillId="14" borderId="22" xfId="0" applyNumberFormat="1" applyFont="1" applyFill="1" applyBorder="1" applyAlignment="1">
      <alignment vertical="center" wrapText="1"/>
    </xf>
    <xf numFmtId="164" fontId="2" fillId="0" borderId="0" xfId="0" applyNumberFormat="1" applyFont="1" applyAlignment="1">
      <alignment vertical="center" wrapText="1"/>
    </xf>
    <xf numFmtId="0" fontId="2" fillId="0" borderId="0" xfId="0" applyFont="1" applyAlignment="1">
      <alignment horizontal="center" vertical="center" wrapText="1"/>
    </xf>
    <xf numFmtId="0" fontId="3" fillId="15" borderId="23" xfId="0" applyFont="1" applyFill="1" applyBorder="1" applyAlignment="1">
      <alignment vertical="center" wrapText="1"/>
    </xf>
    <xf numFmtId="0" fontId="12" fillId="15" borderId="25" xfId="0" applyFont="1" applyFill="1" applyBorder="1" applyAlignment="1">
      <alignment horizontal="center" vertical="center" wrapText="1"/>
    </xf>
    <xf numFmtId="0" fontId="21" fillId="0" borderId="26" xfId="0" applyFont="1" applyBorder="1" applyAlignment="1">
      <alignment horizontal="center" vertical="center" wrapText="1"/>
    </xf>
    <xf numFmtId="164" fontId="2" fillId="5" borderId="22" xfId="0" applyNumberFormat="1" applyFont="1" applyFill="1" applyBorder="1" applyAlignment="1">
      <alignment horizontal="center" vertical="center" wrapText="1"/>
    </xf>
    <xf numFmtId="0" fontId="5" fillId="0" borderId="22" xfId="0" applyFont="1" applyBorder="1" applyAlignment="1">
      <alignment vertical="center" wrapText="1"/>
    </xf>
    <xf numFmtId="0" fontId="7" fillId="0" borderId="1" xfId="0" applyFont="1" applyBorder="1" applyAlignment="1">
      <alignment horizontal="left" vertical="center"/>
    </xf>
    <xf numFmtId="0" fontId="9" fillId="0" borderId="2" xfId="0" applyFont="1" applyBorder="1" applyAlignment="1">
      <alignment horizontal="left" vertical="center"/>
    </xf>
    <xf numFmtId="0" fontId="9" fillId="0" borderId="0" xfId="0" applyFont="1" applyAlignment="1">
      <alignment horizontal="left" vertical="center"/>
    </xf>
    <xf numFmtId="0" fontId="9" fillId="0" borderId="3" xfId="0" applyFont="1" applyBorder="1" applyAlignment="1">
      <alignment horizontal="left" vertical="center"/>
    </xf>
    <xf numFmtId="0" fontId="9" fillId="5" borderId="17" xfId="0" applyFont="1" applyFill="1" applyBorder="1" applyAlignment="1">
      <alignment horizontal="center" vertical="center"/>
    </xf>
    <xf numFmtId="17" fontId="9" fillId="0" borderId="22" xfId="0" applyNumberFormat="1" applyFont="1" applyBorder="1" applyAlignment="1">
      <alignment horizontal="center" vertical="center" wrapText="1"/>
    </xf>
    <xf numFmtId="0" fontId="9" fillId="0" borderId="22" xfId="0" applyFont="1" applyBorder="1" applyAlignment="1">
      <alignment horizontal="center" vertical="top" wrapText="1"/>
    </xf>
    <xf numFmtId="0" fontId="9" fillId="0" borderId="22" xfId="0" applyFont="1" applyBorder="1" applyAlignment="1">
      <alignment vertical="top" wrapText="1"/>
    </xf>
    <xf numFmtId="167" fontId="9" fillId="0" borderId="22" xfId="0" applyNumberFormat="1" applyFont="1" applyBorder="1" applyAlignment="1">
      <alignment horizontal="center" vertical="center" wrapText="1"/>
    </xf>
    <xf numFmtId="0" fontId="9" fillId="0" borderId="22" xfId="0" applyFont="1" applyBorder="1" applyAlignment="1">
      <alignment horizontal="left" vertical="top" wrapText="1"/>
    </xf>
    <xf numFmtId="17" fontId="9" fillId="0" borderId="22" xfId="0" applyNumberFormat="1" applyFont="1" applyBorder="1" applyAlignment="1">
      <alignment vertical="center" wrapText="1"/>
    </xf>
    <xf numFmtId="167" fontId="9" fillId="0" borderId="22" xfId="0" applyNumberFormat="1" applyFont="1" applyBorder="1" applyAlignment="1">
      <alignment horizontal="center" vertical="center"/>
    </xf>
    <xf numFmtId="0" fontId="9" fillId="19" borderId="49" xfId="0" applyFont="1" applyFill="1" applyBorder="1" applyAlignment="1">
      <alignment vertical="center"/>
    </xf>
    <xf numFmtId="0" fontId="9" fillId="0" borderId="22" xfId="0" applyFont="1" applyBorder="1" applyAlignment="1">
      <alignment horizontal="center" vertical="top"/>
    </xf>
    <xf numFmtId="0" fontId="22" fillId="0" borderId="22" xfId="0" applyFont="1" applyBorder="1" applyAlignment="1">
      <alignment horizontal="center" vertical="top" wrapText="1"/>
    </xf>
    <xf numFmtId="17" fontId="22" fillId="0" borderId="22" xfId="0" applyNumberFormat="1" applyFont="1" applyBorder="1" applyAlignment="1">
      <alignment horizontal="center" vertical="center" wrapText="1"/>
    </xf>
    <xf numFmtId="0" fontId="22" fillId="0" borderId="22" xfId="0" applyFont="1" applyBorder="1" applyAlignment="1">
      <alignment horizontal="center" vertical="center" wrapText="1"/>
    </xf>
    <xf numFmtId="167" fontId="22" fillId="0" borderId="22" xfId="0" applyNumberFormat="1" applyFont="1" applyBorder="1" applyAlignment="1">
      <alignment horizontal="center" vertical="center"/>
    </xf>
    <xf numFmtId="0" fontId="22" fillId="0" borderId="22" xfId="0" applyFont="1" applyBorder="1" applyAlignment="1">
      <alignment horizontal="center" vertical="top"/>
    </xf>
    <xf numFmtId="0" fontId="9" fillId="14" borderId="49" xfId="0" applyFont="1" applyFill="1" applyBorder="1" applyAlignment="1">
      <alignment vertical="center"/>
    </xf>
    <xf numFmtId="0" fontId="9" fillId="14" borderId="22" xfId="0" applyFont="1" applyFill="1" applyBorder="1" applyAlignment="1">
      <alignment horizontal="center" vertical="top" wrapText="1"/>
    </xf>
    <xf numFmtId="17" fontId="9" fillId="14" borderId="22" xfId="0" applyNumberFormat="1" applyFont="1" applyFill="1" applyBorder="1" applyAlignment="1">
      <alignment horizontal="center" vertical="center" wrapText="1"/>
    </xf>
    <xf numFmtId="17" fontId="9" fillId="14" borderId="22" xfId="0" applyNumberFormat="1" applyFont="1" applyFill="1" applyBorder="1" applyAlignment="1">
      <alignment horizontal="center" vertical="top" wrapText="1"/>
    </xf>
    <xf numFmtId="0" fontId="9" fillId="14" borderId="22" xfId="0" applyFont="1" applyFill="1" applyBorder="1" applyAlignment="1">
      <alignment vertical="top" wrapText="1"/>
    </xf>
    <xf numFmtId="0" fontId="23" fillId="19" borderId="57" xfId="0" applyFont="1" applyFill="1" applyBorder="1" applyAlignment="1">
      <alignment horizontal="left" vertical="top" wrapText="1"/>
    </xf>
    <xf numFmtId="0" fontId="9" fillId="14" borderId="49" xfId="0" applyFont="1" applyFill="1" applyBorder="1" applyAlignment="1">
      <alignment horizontal="center" vertical="top" wrapText="1"/>
    </xf>
    <xf numFmtId="0" fontId="9" fillId="14" borderId="49" xfId="0" applyFont="1" applyFill="1" applyBorder="1" applyAlignment="1">
      <alignment vertical="top" wrapText="1"/>
    </xf>
    <xf numFmtId="17" fontId="9" fillId="14" borderId="49" xfId="0" applyNumberFormat="1" applyFont="1" applyFill="1" applyBorder="1" applyAlignment="1">
      <alignment horizontal="center" vertical="center" wrapText="1"/>
    </xf>
    <xf numFmtId="0" fontId="9" fillId="14" borderId="49" xfId="0" applyFont="1" applyFill="1" applyBorder="1" applyAlignment="1">
      <alignment horizontal="center" vertical="center" wrapText="1"/>
    </xf>
    <xf numFmtId="0" fontId="10" fillId="0" borderId="22" xfId="0" applyFont="1" applyBorder="1" applyAlignment="1">
      <alignment horizontal="left" vertical="top" wrapText="1"/>
    </xf>
    <xf numFmtId="0" fontId="9" fillId="0" borderId="22" xfId="0" applyFont="1" applyBorder="1" applyAlignment="1">
      <alignment horizontal="left" vertical="top"/>
    </xf>
    <xf numFmtId="0" fontId="10" fillId="0" borderId="0" xfId="0" applyFont="1"/>
    <xf numFmtId="17" fontId="9" fillId="0" borderId="22" xfId="0" applyNumberFormat="1" applyFont="1" applyBorder="1" applyAlignment="1">
      <alignment horizontal="center" vertical="top" wrapText="1"/>
    </xf>
    <xf numFmtId="0" fontId="9" fillId="14" borderId="22" xfId="0" applyFont="1" applyFill="1" applyBorder="1" applyAlignment="1">
      <alignment horizontal="center" vertical="center"/>
    </xf>
    <xf numFmtId="0" fontId="9" fillId="14" borderId="49" xfId="0" applyFont="1" applyFill="1" applyBorder="1" applyAlignment="1">
      <alignment horizontal="left" vertical="top" wrapText="1"/>
    </xf>
    <xf numFmtId="0" fontId="2" fillId="0" borderId="22" xfId="0" applyFont="1" applyBorder="1" applyAlignment="1">
      <alignment horizontal="center" wrapText="1"/>
    </xf>
    <xf numFmtId="166" fontId="9" fillId="0" borderId="22" xfId="0" applyNumberFormat="1" applyFont="1" applyBorder="1" applyAlignment="1">
      <alignment vertical="top" wrapText="1"/>
    </xf>
    <xf numFmtId="0" fontId="25" fillId="0" borderId="2" xfId="0" applyFont="1" applyBorder="1" applyAlignment="1">
      <alignment horizontal="left" vertical="top" wrapText="1"/>
    </xf>
    <xf numFmtId="0" fontId="26" fillId="0" borderId="22" xfId="0" applyFont="1" applyBorder="1" applyAlignment="1">
      <alignment vertical="top" wrapText="1"/>
    </xf>
    <xf numFmtId="166" fontId="9" fillId="14" borderId="22" xfId="0" applyNumberFormat="1" applyFont="1" applyFill="1" applyBorder="1" applyAlignment="1">
      <alignment vertical="top" wrapText="1"/>
    </xf>
    <xf numFmtId="0" fontId="9" fillId="14" borderId="22" xfId="0" applyFont="1" applyFill="1" applyBorder="1" applyAlignment="1">
      <alignment horizontal="center" vertical="center" wrapText="1"/>
    </xf>
    <xf numFmtId="0" fontId="9" fillId="14" borderId="22" xfId="0" applyFont="1" applyFill="1" applyBorder="1" applyAlignment="1">
      <alignment horizontal="left" vertical="top" wrapText="1"/>
    </xf>
    <xf numFmtId="4" fontId="9" fillId="0" borderId="22" xfId="0" applyNumberFormat="1" applyFont="1" applyBorder="1" applyAlignment="1">
      <alignment vertical="center"/>
    </xf>
    <xf numFmtId="4" fontId="9" fillId="14" borderId="22" xfId="0" applyNumberFormat="1" applyFont="1" applyFill="1" applyBorder="1" applyAlignment="1">
      <alignment horizontal="center" vertical="center" wrapText="1"/>
    </xf>
    <xf numFmtId="164" fontId="9" fillId="0" borderId="0" xfId="0" applyNumberFormat="1" applyFont="1" applyAlignment="1">
      <alignment vertical="center"/>
    </xf>
    <xf numFmtId="0" fontId="9" fillId="0" borderId="0" xfId="0" applyFont="1" applyAlignment="1">
      <alignment horizontal="center" vertical="center"/>
    </xf>
    <xf numFmtId="0" fontId="7" fillId="15" borderId="23" xfId="0" applyFont="1" applyFill="1" applyBorder="1" applyAlignment="1">
      <alignment vertical="center"/>
    </xf>
    <xf numFmtId="0" fontId="7" fillId="0" borderId="24" xfId="0" applyFont="1" applyBorder="1" applyAlignment="1">
      <alignment horizontal="left" vertical="center"/>
    </xf>
    <xf numFmtId="0" fontId="7" fillId="0" borderId="0" xfId="0" applyFont="1" applyAlignment="1">
      <alignment horizontal="left" vertical="center"/>
    </xf>
    <xf numFmtId="164" fontId="7" fillId="0" borderId="0" xfId="0" applyNumberFormat="1" applyFont="1" applyAlignment="1">
      <alignment horizontal="left" vertical="center"/>
    </xf>
    <xf numFmtId="0" fontId="7" fillId="15" borderId="25" xfId="0" applyFont="1" applyFill="1" applyBorder="1" applyAlignment="1">
      <alignment horizontal="center" vertical="center"/>
    </xf>
    <xf numFmtId="0" fontId="7" fillId="0" borderId="26" xfId="0" applyFont="1" applyBorder="1" applyAlignment="1">
      <alignment horizontal="center" vertical="center"/>
    </xf>
    <xf numFmtId="164" fontId="9" fillId="5" borderId="22" xfId="0" applyNumberFormat="1" applyFont="1" applyFill="1" applyBorder="1" applyAlignment="1">
      <alignment horizontal="center" vertical="center"/>
    </xf>
    <xf numFmtId="4" fontId="9" fillId="14" borderId="22" xfId="0" applyNumberFormat="1" applyFont="1" applyFill="1" applyBorder="1" applyAlignment="1">
      <alignment horizontal="center" vertical="center"/>
    </xf>
    <xf numFmtId="17" fontId="9" fillId="0" borderId="22" xfId="0" applyNumberFormat="1" applyFont="1" applyBorder="1" applyAlignment="1">
      <alignment horizontal="center" vertical="center"/>
    </xf>
    <xf numFmtId="166" fontId="9" fillId="0" borderId="22" xfId="0" applyNumberFormat="1" applyFont="1" applyBorder="1" applyAlignment="1">
      <alignment horizontal="left" vertical="top" wrapText="1"/>
    </xf>
    <xf numFmtId="0" fontId="9" fillId="19" borderId="22" xfId="0" applyFont="1" applyFill="1" applyBorder="1" applyAlignment="1">
      <alignment horizontal="center" vertical="top" wrapText="1"/>
    </xf>
    <xf numFmtId="0" fontId="9" fillId="0" borderId="22" xfId="0" applyFont="1" applyBorder="1" applyAlignment="1">
      <alignment horizontal="center" wrapText="1"/>
    </xf>
    <xf numFmtId="0" fontId="5" fillId="0" borderId="58" xfId="0" applyFont="1" applyBorder="1" applyAlignment="1">
      <alignment horizontal="left" vertical="center"/>
    </xf>
    <xf numFmtId="0" fontId="5" fillId="0" borderId="58" xfId="0" applyFont="1" applyBorder="1" applyAlignment="1">
      <alignment horizontal="center" vertical="center"/>
    </xf>
    <xf numFmtId="49" fontId="9" fillId="0" borderId="22" xfId="0" applyNumberFormat="1" applyFont="1" applyBorder="1" applyAlignment="1">
      <alignment horizontal="center" vertical="center" wrapText="1"/>
    </xf>
    <xf numFmtId="0" fontId="27" fillId="0" borderId="22" xfId="0" applyFont="1" applyBorder="1" applyAlignment="1">
      <alignment horizontal="left" vertical="top" wrapText="1"/>
    </xf>
    <xf numFmtId="166" fontId="9" fillId="14" borderId="22" xfId="0" applyNumberFormat="1" applyFont="1" applyFill="1" applyBorder="1" applyAlignment="1">
      <alignment horizontal="left" vertical="top" wrapText="1"/>
    </xf>
    <xf numFmtId="0" fontId="9" fillId="0" borderId="59" xfId="0" applyFont="1" applyBorder="1" applyAlignment="1">
      <alignment horizontal="center" vertical="top" wrapText="1"/>
    </xf>
    <xf numFmtId="17" fontId="9" fillId="14" borderId="60" xfId="0" applyNumberFormat="1" applyFont="1" applyFill="1" applyBorder="1" applyAlignment="1">
      <alignment horizontal="center" vertical="top" wrapText="1"/>
    </xf>
    <xf numFmtId="0" fontId="9" fillId="14" borderId="60" xfId="0" applyFont="1" applyFill="1" applyBorder="1" applyAlignment="1">
      <alignment horizontal="left" vertical="top" wrapText="1"/>
    </xf>
    <xf numFmtId="4" fontId="9" fillId="14" borderId="60" xfId="0" applyNumberFormat="1" applyFont="1" applyFill="1" applyBorder="1" applyAlignment="1">
      <alignment horizontal="center" vertical="center" wrapText="1"/>
    </xf>
    <xf numFmtId="49" fontId="9" fillId="0" borderId="22" xfId="0" applyNumberFormat="1" applyFont="1" applyBorder="1" applyAlignment="1">
      <alignment horizontal="center" vertical="center"/>
    </xf>
    <xf numFmtId="49" fontId="22" fillId="0" borderId="22" xfId="0" applyNumberFormat="1" applyFont="1" applyBorder="1" applyAlignment="1">
      <alignment horizontal="center" vertical="center" wrapText="1"/>
    </xf>
    <xf numFmtId="4" fontId="22" fillId="0" borderId="22" xfId="0" applyNumberFormat="1" applyFont="1" applyBorder="1" applyAlignment="1">
      <alignment horizontal="center" vertical="center" wrapText="1"/>
    </xf>
    <xf numFmtId="0" fontId="23" fillId="0" borderId="2" xfId="0" applyFont="1" applyBorder="1" applyAlignment="1">
      <alignment horizontal="center" wrapText="1"/>
    </xf>
    <xf numFmtId="164" fontId="22" fillId="0" borderId="22" xfId="0" applyNumberFormat="1" applyFont="1" applyBorder="1" applyAlignment="1">
      <alignment horizontal="center" vertical="center" wrapText="1"/>
    </xf>
    <xf numFmtId="0" fontId="28" fillId="0" borderId="22" xfId="0" applyFont="1" applyBorder="1" applyAlignment="1">
      <alignment horizontal="left" vertical="top" wrapText="1"/>
    </xf>
    <xf numFmtId="0" fontId="29" fillId="0" borderId="22" xfId="0" applyFont="1" applyBorder="1" applyAlignment="1">
      <alignment horizontal="left" vertical="top" wrapText="1"/>
    </xf>
    <xf numFmtId="17" fontId="22" fillId="0" borderId="22" xfId="0" applyNumberFormat="1" applyFont="1" applyBorder="1" applyAlignment="1">
      <alignment horizontal="center" vertical="top" wrapText="1"/>
    </xf>
    <xf numFmtId="0" fontId="9" fillId="0" borderId="0" xfId="0" applyFont="1" applyAlignment="1">
      <alignment wrapText="1"/>
    </xf>
    <xf numFmtId="4" fontId="9" fillId="0" borderId="22" xfId="0" applyNumberFormat="1" applyFont="1" applyBorder="1" applyAlignment="1">
      <alignment horizontal="center" vertical="top" wrapText="1"/>
    </xf>
    <xf numFmtId="4" fontId="9" fillId="0" borderId="0" xfId="0" applyNumberFormat="1" applyFont="1" applyAlignment="1">
      <alignment horizontal="center" vertical="center" wrapText="1"/>
    </xf>
    <xf numFmtId="0" fontId="22" fillId="0" borderId="22" xfId="0" applyFont="1" applyBorder="1" applyAlignment="1">
      <alignment vertical="top" wrapText="1"/>
    </xf>
    <xf numFmtId="0" fontId="9" fillId="0" borderId="22" xfId="0" applyFont="1" applyBorder="1" applyAlignment="1">
      <alignment vertical="top"/>
    </xf>
    <xf numFmtId="0" fontId="2" fillId="7" borderId="36" xfId="0" applyFont="1" applyFill="1" applyBorder="1" applyAlignment="1">
      <alignment horizontal="left" vertical="center"/>
    </xf>
    <xf numFmtId="0" fontId="13" fillId="20" borderId="36" xfId="0" applyFont="1" applyFill="1" applyBorder="1" applyAlignment="1">
      <alignment horizontal="left" vertical="center"/>
    </xf>
    <xf numFmtId="0" fontId="2" fillId="10" borderId="36" xfId="0" applyFont="1" applyFill="1" applyBorder="1" applyAlignment="1">
      <alignment horizontal="left" vertical="center"/>
    </xf>
    <xf numFmtId="0" fontId="13" fillId="17" borderId="29" xfId="0" applyFont="1" applyFill="1" applyBorder="1" applyAlignment="1">
      <alignment horizontal="left" vertical="center" wrapText="1"/>
    </xf>
    <xf numFmtId="0" fontId="2" fillId="0" borderId="30" xfId="0" applyFont="1" applyBorder="1" applyAlignment="1">
      <alignment horizontal="center" vertical="center"/>
    </xf>
    <xf numFmtId="0" fontId="6" fillId="2" borderId="4" xfId="0" applyFont="1" applyFill="1" applyBorder="1" applyAlignment="1">
      <alignment horizontal="center" vertical="center"/>
    </xf>
    <xf numFmtId="0" fontId="1" fillId="2" borderId="27" xfId="0" applyFont="1" applyFill="1" applyBorder="1" applyAlignment="1">
      <alignment horizontal="left" vertical="center"/>
    </xf>
    <xf numFmtId="0" fontId="2" fillId="2" borderId="27" xfId="0" applyFont="1" applyFill="1" applyBorder="1" applyAlignment="1">
      <alignment vertical="center"/>
    </xf>
    <xf numFmtId="0" fontId="4" fillId="2" borderId="27" xfId="0" applyFont="1" applyFill="1" applyBorder="1" applyAlignment="1">
      <alignment horizontal="right" vertical="center"/>
    </xf>
    <xf numFmtId="0" fontId="5" fillId="0" borderId="48" xfId="0" applyFont="1" applyBorder="1" applyAlignment="1">
      <alignment horizontal="left" vertical="center"/>
    </xf>
    <xf numFmtId="0" fontId="6" fillId="2" borderId="5" xfId="0" applyFont="1" applyFill="1" applyBorder="1" applyAlignment="1">
      <alignment horizontal="center" vertical="center"/>
    </xf>
    <xf numFmtId="0" fontId="6" fillId="2" borderId="28" xfId="0" applyFont="1" applyFill="1" applyBorder="1" applyAlignment="1">
      <alignment horizontal="center" vertical="center"/>
    </xf>
    <xf numFmtId="0" fontId="9" fillId="0" borderId="49" xfId="0" applyFont="1" applyBorder="1" applyAlignment="1">
      <alignment horizontal="center" vertical="center"/>
    </xf>
    <xf numFmtId="0" fontId="10" fillId="0" borderId="49" xfId="0" applyFont="1" applyBorder="1" applyAlignment="1">
      <alignment vertical="center" wrapText="1"/>
    </xf>
    <xf numFmtId="0" fontId="9" fillId="0" borderId="49" xfId="0" applyFont="1" applyBorder="1" applyAlignment="1">
      <alignment vertical="center" wrapText="1"/>
    </xf>
    <xf numFmtId="164" fontId="10" fillId="0" borderId="49" xfId="0" applyNumberFormat="1" applyFont="1" applyBorder="1" applyAlignment="1">
      <alignment horizontal="center" vertical="center"/>
    </xf>
    <xf numFmtId="164" fontId="9" fillId="0" borderId="49" xfId="0" applyNumberFormat="1" applyFont="1" applyBorder="1" applyAlignment="1">
      <alignment horizontal="center" vertical="center"/>
    </xf>
    <xf numFmtId="0" fontId="9" fillId="0" borderId="49" xfId="0" applyFont="1" applyBorder="1" applyAlignment="1">
      <alignment horizontal="center" vertical="center" wrapText="1"/>
    </xf>
    <xf numFmtId="165" fontId="9" fillId="0" borderId="49" xfId="0" applyNumberFormat="1" applyFont="1" applyBorder="1" applyAlignment="1">
      <alignment horizontal="center" vertical="center"/>
    </xf>
    <xf numFmtId="0" fontId="9" fillId="0" borderId="49" xfId="0" applyFont="1" applyBorder="1" applyAlignment="1">
      <alignment vertical="center"/>
    </xf>
    <xf numFmtId="164" fontId="9" fillId="0" borderId="49" xfId="0" applyNumberFormat="1" applyFont="1" applyBorder="1" applyAlignment="1">
      <alignment vertical="center"/>
    </xf>
    <xf numFmtId="165" fontId="9" fillId="0" borderId="49" xfId="0" applyNumberFormat="1" applyFont="1" applyBorder="1" applyAlignment="1">
      <alignment vertical="center"/>
    </xf>
    <xf numFmtId="0" fontId="3" fillId="15" borderId="4" xfId="0" applyFont="1" applyFill="1" applyBorder="1" applyAlignment="1">
      <alignment vertical="center"/>
    </xf>
    <xf numFmtId="0" fontId="3" fillId="15" borderId="5" xfId="0" applyFont="1" applyFill="1" applyBorder="1" applyAlignment="1">
      <alignment vertical="center"/>
    </xf>
    <xf numFmtId="164" fontId="3" fillId="15" borderId="5" xfId="0" applyNumberFormat="1" applyFont="1" applyFill="1" applyBorder="1" applyAlignment="1">
      <alignment vertical="center"/>
    </xf>
    <xf numFmtId="0" fontId="3" fillId="15" borderId="28" xfId="0" applyFont="1" applyFill="1" applyBorder="1" applyAlignment="1">
      <alignment vertical="center"/>
    </xf>
    <xf numFmtId="0" fontId="3" fillId="0" borderId="23" xfId="0" applyFont="1" applyBorder="1" applyAlignment="1">
      <alignment horizontal="left" vertical="center"/>
    </xf>
    <xf numFmtId="0" fontId="12" fillId="0" borderId="23" xfId="0" applyFont="1" applyBorder="1" applyAlignment="1">
      <alignment horizontal="center" vertical="center"/>
    </xf>
    <xf numFmtId="0" fontId="2" fillId="0" borderId="49" xfId="0" applyFont="1" applyBorder="1" applyAlignment="1">
      <alignment vertical="center"/>
    </xf>
    <xf numFmtId="0" fontId="2" fillId="2" borderId="27" xfId="0" applyFont="1" applyFill="1" applyBorder="1" applyAlignment="1">
      <alignment vertical="center" wrapText="1"/>
    </xf>
    <xf numFmtId="0" fontId="2" fillId="2" borderId="27" xfId="0" applyFont="1" applyFill="1" applyBorder="1"/>
    <xf numFmtId="0" fontId="13" fillId="2" borderId="27" xfId="0" applyFont="1" applyFill="1" applyBorder="1"/>
    <xf numFmtId="0" fontId="9" fillId="0" borderId="48" xfId="0" applyFont="1" applyBorder="1" applyAlignment="1">
      <alignment horizontal="center" vertical="center"/>
    </xf>
    <xf numFmtId="9" fontId="9" fillId="0" borderId="50" xfId="0" applyNumberFormat="1" applyFont="1" applyBorder="1" applyAlignment="1">
      <alignment horizontal="center" vertical="center"/>
    </xf>
    <xf numFmtId="0" fontId="9" fillId="0" borderId="52" xfId="0" applyFont="1" applyBorder="1" applyAlignment="1">
      <alignment horizontal="center" vertical="center"/>
    </xf>
    <xf numFmtId="0" fontId="13" fillId="17" borderId="4" xfId="0" applyFont="1" applyFill="1" applyBorder="1" applyAlignment="1">
      <alignment horizontal="left" vertical="center" wrapText="1"/>
    </xf>
    <xf numFmtId="0" fontId="14" fillId="17" borderId="4" xfId="0" applyFont="1" applyFill="1" applyBorder="1" applyAlignment="1">
      <alignment horizontal="center" vertical="center" wrapText="1"/>
    </xf>
    <xf numFmtId="0" fontId="2" fillId="11" borderId="5" xfId="0" applyFont="1" applyFill="1" applyBorder="1"/>
    <xf numFmtId="0" fontId="2" fillId="6" borderId="5" xfId="0" applyFont="1" applyFill="1" applyBorder="1"/>
    <xf numFmtId="0" fontId="2" fillId="7" borderId="5" xfId="0" applyFont="1" applyFill="1" applyBorder="1"/>
    <xf numFmtId="0" fontId="2" fillId="8" borderId="5" xfId="0" applyFont="1" applyFill="1" applyBorder="1"/>
    <xf numFmtId="0" fontId="2" fillId="9" borderId="5" xfId="0" applyFont="1" applyFill="1" applyBorder="1"/>
    <xf numFmtId="0" fontId="2" fillId="10" borderId="28" xfId="0" applyFont="1" applyFill="1" applyBorder="1"/>
    <xf numFmtId="0" fontId="2" fillId="14" borderId="27" xfId="0" applyFont="1" applyFill="1" applyBorder="1"/>
    <xf numFmtId="0" fontId="4" fillId="2" borderId="27" xfId="0" applyFont="1" applyFill="1" applyBorder="1" applyAlignment="1">
      <alignment horizontal="right" vertical="center" wrapText="1"/>
    </xf>
    <xf numFmtId="0" fontId="2" fillId="0" borderId="49" xfId="0" applyFont="1" applyBorder="1" applyAlignment="1">
      <alignment horizontal="center" vertical="center" wrapText="1"/>
    </xf>
    <xf numFmtId="0" fontId="2" fillId="0" borderId="49" xfId="0" applyFont="1" applyBorder="1" applyAlignment="1">
      <alignment vertical="center" wrapText="1"/>
    </xf>
    <xf numFmtId="164" fontId="2" fillId="0" borderId="49" xfId="0" applyNumberFormat="1" applyFont="1" applyBorder="1" applyAlignment="1">
      <alignment horizontal="center" vertical="center" wrapText="1"/>
    </xf>
    <xf numFmtId="165" fontId="2" fillId="0" borderId="49" xfId="0" applyNumberFormat="1" applyFont="1" applyBorder="1" applyAlignment="1">
      <alignment horizontal="center" vertical="center" wrapText="1"/>
    </xf>
    <xf numFmtId="164" fontId="2" fillId="0" borderId="49" xfId="0" applyNumberFormat="1" applyFont="1" applyBorder="1" applyAlignment="1">
      <alignment vertical="center" wrapText="1"/>
    </xf>
    <xf numFmtId="165" fontId="2" fillId="0" borderId="49" xfId="0" applyNumberFormat="1" applyFont="1" applyBorder="1" applyAlignment="1">
      <alignment vertical="center" wrapText="1"/>
    </xf>
    <xf numFmtId="0" fontId="9" fillId="0" borderId="60" xfId="0" applyFont="1" applyBorder="1" applyAlignment="1">
      <alignment horizontal="center" vertical="center" wrapText="1"/>
    </xf>
    <xf numFmtId="0" fontId="2" fillId="0" borderId="23" xfId="0" applyFont="1" applyBorder="1" applyAlignment="1">
      <alignment vertical="center" wrapText="1"/>
    </xf>
    <xf numFmtId="0" fontId="3" fillId="15" borderId="4" xfId="0" applyFont="1" applyFill="1" applyBorder="1" applyAlignment="1">
      <alignment vertical="center" wrapText="1"/>
    </xf>
    <xf numFmtId="0" fontId="3" fillId="15" borderId="5" xfId="0" applyFont="1" applyFill="1" applyBorder="1" applyAlignment="1">
      <alignment vertical="center" wrapText="1"/>
    </xf>
    <xf numFmtId="0" fontId="21" fillId="15" borderId="5" xfId="0" applyFont="1" applyFill="1" applyBorder="1" applyAlignment="1">
      <alignment vertical="center" wrapText="1"/>
    </xf>
    <xf numFmtId="0" fontId="7" fillId="15" borderId="5" xfId="0" applyFont="1" applyFill="1" applyBorder="1" applyAlignment="1">
      <alignment vertical="center" wrapText="1"/>
    </xf>
    <xf numFmtId="164" fontId="3" fillId="15" borderId="5" xfId="0" applyNumberFormat="1" applyFont="1" applyFill="1" applyBorder="1" applyAlignment="1">
      <alignment vertical="center" wrapText="1"/>
    </xf>
    <xf numFmtId="0" fontId="3" fillId="15" borderId="28" xfId="0" applyFont="1" applyFill="1" applyBorder="1" applyAlignment="1">
      <alignment vertical="center" wrapText="1"/>
    </xf>
    <xf numFmtId="0" fontId="12" fillId="0" borderId="23" xfId="0" applyFont="1" applyBorder="1" applyAlignment="1">
      <alignment horizontal="center" vertical="center" wrapText="1"/>
    </xf>
    <xf numFmtId="0" fontId="6" fillId="2" borderId="27" xfId="0" applyFont="1" applyFill="1" applyBorder="1" applyAlignment="1">
      <alignment horizontal="left" vertical="center"/>
    </xf>
    <xf numFmtId="0" fontId="9" fillId="2" borderId="27" xfId="0" applyFont="1" applyFill="1" applyBorder="1" applyAlignment="1">
      <alignment vertical="center"/>
    </xf>
    <xf numFmtId="0" fontId="6" fillId="2" borderId="27" xfId="0" applyFont="1" applyFill="1" applyBorder="1" applyAlignment="1">
      <alignment horizontal="right" vertical="center"/>
    </xf>
    <xf numFmtId="0" fontId="9" fillId="0" borderId="48" xfId="0" applyFont="1" applyBorder="1" applyAlignment="1">
      <alignment horizontal="left" vertical="center"/>
    </xf>
    <xf numFmtId="0" fontId="9" fillId="0" borderId="49" xfId="0" applyFont="1" applyBorder="1" applyAlignment="1">
      <alignment vertical="top" wrapText="1"/>
    </xf>
    <xf numFmtId="0" fontId="9" fillId="0" borderId="49" xfId="0" applyFont="1" applyBorder="1" applyAlignment="1">
      <alignment horizontal="center" vertical="top" wrapText="1"/>
    </xf>
    <xf numFmtId="17" fontId="9" fillId="0" borderId="49" xfId="0" applyNumberFormat="1" applyFont="1" applyBorder="1" applyAlignment="1">
      <alignment horizontal="center" vertical="center" wrapText="1"/>
    </xf>
    <xf numFmtId="167" fontId="9" fillId="0" borderId="49" xfId="0" applyNumberFormat="1" applyFont="1" applyBorder="1" applyAlignment="1">
      <alignment horizontal="center" vertical="center" wrapText="1"/>
    </xf>
    <xf numFmtId="0" fontId="9" fillId="0" borderId="49" xfId="0" applyFont="1" applyBorder="1" applyAlignment="1">
      <alignment horizontal="left" vertical="top" wrapText="1"/>
    </xf>
    <xf numFmtId="17" fontId="9" fillId="0" borderId="49" xfId="0" applyNumberFormat="1" applyFont="1" applyBorder="1" applyAlignment="1">
      <alignment vertical="center" wrapText="1"/>
    </xf>
    <xf numFmtId="165" fontId="9" fillId="0" borderId="49" xfId="0" applyNumberFormat="1" applyFont="1" applyBorder="1" applyAlignment="1">
      <alignment vertical="center" wrapText="1"/>
    </xf>
    <xf numFmtId="0" fontId="23" fillId="19" borderId="27" xfId="0" applyFont="1" applyFill="1" applyBorder="1" applyAlignment="1">
      <alignment horizontal="left" vertical="top" wrapText="1"/>
    </xf>
    <xf numFmtId="0" fontId="9" fillId="0" borderId="49" xfId="0" applyFont="1" applyBorder="1" applyAlignment="1">
      <alignment horizontal="center" vertical="top"/>
    </xf>
    <xf numFmtId="0" fontId="9" fillId="0" borderId="49" xfId="0" applyFont="1" applyBorder="1" applyAlignment="1">
      <alignment horizontal="left" vertical="top"/>
    </xf>
    <xf numFmtId="0" fontId="10" fillId="0" borderId="49" xfId="0" applyFont="1" applyBorder="1" applyAlignment="1">
      <alignment horizontal="left" vertical="top" wrapText="1"/>
    </xf>
    <xf numFmtId="0" fontId="24" fillId="0" borderId="49" xfId="0" applyFont="1" applyBorder="1" applyAlignment="1">
      <alignment horizontal="center" vertical="center"/>
    </xf>
    <xf numFmtId="0" fontId="9" fillId="19" borderId="27" xfId="0" applyFont="1" applyFill="1" applyBorder="1" applyAlignment="1">
      <alignment horizontal="left" vertical="top" wrapText="1"/>
    </xf>
    <xf numFmtId="0" fontId="9" fillId="0" borderId="57" xfId="0" applyFont="1" applyBorder="1" applyAlignment="1">
      <alignment horizontal="center" vertical="top"/>
    </xf>
    <xf numFmtId="0" fontId="9" fillId="0" borderId="23" xfId="0" applyFont="1" applyBorder="1" applyAlignment="1">
      <alignment vertical="center"/>
    </xf>
    <xf numFmtId="0" fontId="7" fillId="15" borderId="4" xfId="0" applyFont="1" applyFill="1" applyBorder="1" applyAlignment="1">
      <alignment vertical="center"/>
    </xf>
    <xf numFmtId="0" fontId="7" fillId="15" borderId="5" xfId="0" applyFont="1" applyFill="1" applyBorder="1" applyAlignment="1">
      <alignment vertical="center"/>
    </xf>
    <xf numFmtId="164" fontId="7" fillId="15" borderId="5" xfId="0" applyNumberFormat="1" applyFont="1" applyFill="1" applyBorder="1" applyAlignment="1">
      <alignment vertical="center"/>
    </xf>
    <xf numFmtId="0" fontId="7" fillId="15" borderId="28" xfId="0" applyFont="1" applyFill="1" applyBorder="1" applyAlignment="1">
      <alignment vertical="center"/>
    </xf>
    <xf numFmtId="0" fontId="7" fillId="0" borderId="23" xfId="0" applyFont="1" applyBorder="1" applyAlignment="1">
      <alignment horizontal="left" vertical="center"/>
    </xf>
    <xf numFmtId="0" fontId="7" fillId="0" borderId="23" xfId="0" applyFont="1" applyBorder="1" applyAlignment="1">
      <alignment horizontal="center" vertical="center"/>
    </xf>
    <xf numFmtId="0" fontId="9" fillId="0" borderId="60" xfId="0" applyFont="1" applyBorder="1" applyAlignment="1">
      <alignment horizontal="left" vertical="top" wrapText="1"/>
    </xf>
    <xf numFmtId="0" fontId="9" fillId="0" borderId="60" xfId="0" applyFont="1" applyBorder="1" applyAlignment="1">
      <alignment horizontal="center" vertical="top" wrapText="1"/>
    </xf>
    <xf numFmtId="17" fontId="9" fillId="0" borderId="60" xfId="0" applyNumberFormat="1" applyFont="1" applyBorder="1" applyAlignment="1">
      <alignment horizontal="center" vertical="center" wrapText="1"/>
    </xf>
    <xf numFmtId="0" fontId="9" fillId="14" borderId="27" xfId="0" applyFont="1" applyFill="1" applyBorder="1" applyAlignment="1">
      <alignment vertical="center"/>
    </xf>
    <xf numFmtId="0" fontId="9" fillId="14" borderId="27" xfId="0" applyFont="1" applyFill="1" applyBorder="1" applyAlignment="1">
      <alignment vertical="center" wrapText="1"/>
    </xf>
    <xf numFmtId="0" fontId="19" fillId="0" borderId="48" xfId="0" applyFont="1" applyBorder="1"/>
    <xf numFmtId="0" fontId="9" fillId="0" borderId="49" xfId="0" applyFont="1" applyBorder="1" applyAlignment="1">
      <alignment horizontal="left" vertical="center" wrapText="1"/>
    </xf>
    <xf numFmtId="0" fontId="9" fillId="0" borderId="52" xfId="0" applyFont="1" applyBorder="1" applyAlignment="1">
      <alignment horizontal="center" vertical="center" wrapText="1"/>
    </xf>
    <xf numFmtId="0" fontId="9" fillId="0" borderId="52" xfId="0" applyFont="1" applyBorder="1" applyAlignment="1">
      <alignment horizontal="left" vertical="top" wrapText="1"/>
    </xf>
    <xf numFmtId="0" fontId="9" fillId="0" borderId="52" xfId="0" applyFont="1" applyBorder="1" applyAlignment="1">
      <alignment horizontal="center" vertical="top" wrapText="1"/>
    </xf>
    <xf numFmtId="0" fontId="23" fillId="0" borderId="52" xfId="0" applyFont="1" applyBorder="1" applyAlignment="1">
      <alignment horizontal="center"/>
    </xf>
    <xf numFmtId="0" fontId="23" fillId="0" borderId="52" xfId="0" applyFont="1" applyBorder="1" applyAlignment="1">
      <alignment horizontal="center" vertical="top"/>
    </xf>
    <xf numFmtId="0" fontId="2" fillId="20" borderId="5" xfId="0" applyFont="1" applyFill="1" applyBorder="1"/>
    <xf numFmtId="0" fontId="33" fillId="0" borderId="0" xfId="0" applyFont="1"/>
    <xf numFmtId="0" fontId="36" fillId="0" borderId="49" xfId="0" applyFont="1" applyBorder="1" applyAlignment="1">
      <alignment vertical="center" wrapText="1"/>
    </xf>
    <xf numFmtId="0" fontId="37" fillId="0" borderId="2" xfId="0" applyFont="1" applyBorder="1" applyAlignment="1">
      <alignment horizontal="center" vertical="center" wrapText="1"/>
    </xf>
    <xf numFmtId="0" fontId="35" fillId="0" borderId="49" xfId="0" applyFont="1" applyBorder="1" applyAlignment="1">
      <alignment vertical="center" wrapText="1"/>
    </xf>
    <xf numFmtId="0" fontId="9" fillId="5" borderId="21" xfId="0" applyFont="1" applyFill="1" applyBorder="1" applyAlignment="1">
      <alignment horizontal="center" vertical="center"/>
    </xf>
    <xf numFmtId="0" fontId="8" fillId="0" borderId="16" xfId="0" applyFont="1" applyBorder="1"/>
    <xf numFmtId="0" fontId="7" fillId="6" borderId="12" xfId="0" applyFont="1" applyFill="1" applyBorder="1" applyAlignment="1">
      <alignment horizontal="center" vertical="center" wrapText="1"/>
    </xf>
    <xf numFmtId="0" fontId="7" fillId="7" borderId="12" xfId="0" applyFont="1" applyFill="1" applyBorder="1" applyAlignment="1">
      <alignment horizontal="center" vertical="center" wrapText="1"/>
    </xf>
    <xf numFmtId="0" fontId="7" fillId="8" borderId="12" xfId="0" applyFont="1" applyFill="1" applyBorder="1" applyAlignment="1">
      <alignment horizontal="center" vertical="center" wrapText="1"/>
    </xf>
    <xf numFmtId="0" fontId="9" fillId="5" borderId="60" xfId="0" applyFont="1" applyFill="1" applyBorder="1" applyAlignment="1">
      <alignment horizontal="center" vertical="center"/>
    </xf>
    <xf numFmtId="0" fontId="8" fillId="0" borderId="49" xfId="0" applyFont="1" applyBorder="1"/>
    <xf numFmtId="0" fontId="9" fillId="5" borderId="57" xfId="0" applyFont="1" applyFill="1" applyBorder="1" applyAlignment="1">
      <alignment horizontal="center" vertical="center"/>
    </xf>
    <xf numFmtId="0" fontId="8" fillId="0" borderId="52" xfId="0" applyFont="1" applyBorder="1"/>
    <xf numFmtId="0" fontId="7" fillId="5" borderId="60" xfId="0" applyFont="1" applyFill="1" applyBorder="1" applyAlignment="1">
      <alignment horizontal="center" vertical="center"/>
    </xf>
    <xf numFmtId="0" fontId="9" fillId="5" borderId="60" xfId="0" applyFont="1" applyFill="1" applyBorder="1" applyAlignment="1">
      <alignment horizontal="center" vertical="center" wrapText="1"/>
    </xf>
    <xf numFmtId="164" fontId="9" fillId="5" borderId="57" xfId="0" applyNumberFormat="1" applyFont="1" applyFill="1" applyBorder="1" applyAlignment="1">
      <alignment horizontal="center" vertical="center"/>
    </xf>
    <xf numFmtId="0" fontId="9" fillId="5" borderId="9" xfId="0" applyFont="1" applyFill="1" applyBorder="1" applyAlignment="1">
      <alignment horizontal="center" vertical="center"/>
    </xf>
    <xf numFmtId="0" fontId="8" fillId="0" borderId="48" xfId="0" applyFont="1" applyBorder="1"/>
    <xf numFmtId="0" fontId="9" fillId="0" borderId="12" xfId="0" applyFont="1" applyBorder="1" applyAlignment="1">
      <alignment horizontal="center" vertical="center"/>
    </xf>
    <xf numFmtId="0" fontId="8" fillId="0" borderId="21" xfId="0" applyFont="1" applyBorder="1"/>
    <xf numFmtId="0" fontId="9" fillId="0" borderId="60" xfId="0" applyFont="1" applyBorder="1" applyAlignment="1">
      <alignment horizontal="center" vertical="center"/>
    </xf>
    <xf numFmtId="0" fontId="9" fillId="5" borderId="21" xfId="0" applyFont="1" applyFill="1" applyBorder="1" applyAlignment="1">
      <alignment horizontal="center" vertical="center" wrapText="1"/>
    </xf>
    <xf numFmtId="0" fontId="2" fillId="5" borderId="27" xfId="0" applyFont="1" applyFill="1" applyBorder="1"/>
    <xf numFmtId="0" fontId="8" fillId="0" borderId="27" xfId="0" applyFont="1" applyBorder="1"/>
    <xf numFmtId="0" fontId="9" fillId="13" borderId="13" xfId="0" applyFont="1" applyFill="1" applyBorder="1" applyAlignment="1">
      <alignment horizontal="center" vertical="center" wrapText="1"/>
    </xf>
    <xf numFmtId="0" fontId="8" fillId="0" borderId="18" xfId="0" applyFont="1" applyBorder="1"/>
    <xf numFmtId="0" fontId="9" fillId="13" borderId="12" xfId="0" applyFont="1" applyFill="1" applyBorder="1" applyAlignment="1">
      <alignment horizontal="center" vertical="center" wrapText="1"/>
    </xf>
    <xf numFmtId="0" fontId="9" fillId="13" borderId="15" xfId="0" applyFont="1" applyFill="1" applyBorder="1" applyAlignment="1">
      <alignment horizontal="center" vertical="center" wrapText="1"/>
    </xf>
    <xf numFmtId="0" fontId="8" fillId="0" borderId="20" xfId="0" applyFont="1" applyBorder="1"/>
    <xf numFmtId="0" fontId="7" fillId="3" borderId="4" xfId="0" applyFont="1" applyFill="1" applyBorder="1" applyAlignment="1">
      <alignment horizontal="center" vertical="center"/>
    </xf>
    <xf numFmtId="0" fontId="8" fillId="0" borderId="5" xfId="0" applyFont="1" applyBorder="1"/>
    <xf numFmtId="0" fontId="8" fillId="0" borderId="6" xfId="0" applyFont="1" applyBorder="1"/>
    <xf numFmtId="0" fontId="7" fillId="4" borderId="13" xfId="0" applyFont="1" applyFill="1" applyBorder="1" applyAlignment="1">
      <alignment horizontal="center" vertical="center"/>
    </xf>
    <xf numFmtId="0" fontId="8" fillId="0" borderId="7" xfId="0" applyFont="1" applyBorder="1"/>
    <xf numFmtId="0" fontId="8" fillId="0" borderId="8" xfId="0" applyFont="1" applyBorder="1"/>
    <xf numFmtId="1" fontId="7" fillId="9" borderId="12" xfId="0" applyNumberFormat="1" applyFont="1" applyFill="1" applyBorder="1" applyAlignment="1">
      <alignment horizontal="center" vertical="center" wrapText="1"/>
    </xf>
    <xf numFmtId="0" fontId="7" fillId="10" borderId="12" xfId="0" applyFont="1" applyFill="1" applyBorder="1" applyAlignment="1">
      <alignment horizontal="center" vertical="center" wrapText="1"/>
    </xf>
    <xf numFmtId="0" fontId="7" fillId="11" borderId="12" xfId="0" applyFont="1" applyFill="1" applyBorder="1" applyAlignment="1">
      <alignment horizontal="center" vertical="center" wrapText="1"/>
    </xf>
    <xf numFmtId="0" fontId="9" fillId="12" borderId="12" xfId="0" applyFont="1" applyFill="1" applyBorder="1" applyAlignment="1">
      <alignment horizontal="center" vertical="center" wrapText="1"/>
    </xf>
    <xf numFmtId="0" fontId="9" fillId="5" borderId="10" xfId="0" applyFont="1" applyFill="1" applyBorder="1" applyAlignment="1">
      <alignment horizontal="center" vertical="center"/>
    </xf>
    <xf numFmtId="0" fontId="8" fillId="0" borderId="11" xfId="0" applyFont="1" applyBorder="1"/>
    <xf numFmtId="0" fontId="9" fillId="12" borderId="13" xfId="0" applyFont="1" applyFill="1" applyBorder="1" applyAlignment="1">
      <alignment horizontal="center" vertical="center" wrapText="1"/>
    </xf>
    <xf numFmtId="0" fontId="9" fillId="13" borderId="14" xfId="0" applyFont="1" applyFill="1" applyBorder="1" applyAlignment="1">
      <alignment horizontal="center" vertical="center" wrapText="1"/>
    </xf>
    <xf numFmtId="0" fontId="8" fillId="0" borderId="19" xfId="0" applyFont="1" applyBorder="1"/>
    <xf numFmtId="0" fontId="9" fillId="0" borderId="2" xfId="0" applyFont="1" applyBorder="1" applyAlignment="1">
      <alignment horizontal="center" vertical="center"/>
    </xf>
    <xf numFmtId="0" fontId="1" fillId="2" borderId="27" xfId="0" applyFont="1" applyFill="1" applyBorder="1" applyAlignment="1">
      <alignment horizontal="center" vertical="center"/>
    </xf>
    <xf numFmtId="0" fontId="3" fillId="0" borderId="2" xfId="0" applyFont="1" applyBorder="1" applyAlignment="1">
      <alignment horizontal="center"/>
    </xf>
    <xf numFmtId="0" fontId="8" fillId="0" borderId="2" xfId="0" applyFont="1" applyBorder="1"/>
    <xf numFmtId="0" fontId="14" fillId="2" borderId="27" xfId="0" applyFont="1" applyFill="1" applyBorder="1" applyAlignment="1">
      <alignment horizontal="center" vertical="center"/>
    </xf>
    <xf numFmtId="0" fontId="5" fillId="0" borderId="2" xfId="0" applyFont="1" applyBorder="1" applyAlignment="1">
      <alignment horizontal="left" vertical="center" wrapText="1"/>
    </xf>
    <xf numFmtId="0" fontId="16" fillId="0" borderId="0" xfId="0" applyFont="1" applyAlignment="1">
      <alignment horizontal="center"/>
    </xf>
    <xf numFmtId="0" fontId="0" fillId="0" borderId="0" xfId="0"/>
    <xf numFmtId="0" fontId="4" fillId="2" borderId="4" xfId="0" applyFont="1" applyFill="1" applyBorder="1" applyAlignment="1">
      <alignment horizontal="center" vertical="center" wrapText="1"/>
    </xf>
    <xf numFmtId="0" fontId="8" fillId="0" borderId="28" xfId="0" applyFont="1" applyBorder="1"/>
    <xf numFmtId="0" fontId="2" fillId="0" borderId="4" xfId="0" applyFont="1" applyBorder="1" applyAlignment="1">
      <alignment horizontal="center" vertical="center"/>
    </xf>
    <xf numFmtId="0" fontId="9" fillId="5" borderId="9" xfId="0" applyFont="1" applyFill="1" applyBorder="1" applyAlignment="1">
      <alignment horizontal="center" vertical="center" wrapText="1"/>
    </xf>
    <xf numFmtId="164" fontId="9" fillId="5" borderId="57" xfId="0" applyNumberFormat="1" applyFont="1" applyFill="1" applyBorder="1" applyAlignment="1">
      <alignment horizontal="center" vertical="center" wrapText="1"/>
    </xf>
    <xf numFmtId="0" fontId="9" fillId="5" borderId="10"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 fillId="2" borderId="27" xfId="0" applyFont="1" applyFill="1" applyBorder="1" applyAlignment="1">
      <alignment horizontal="left" vertical="center" wrapText="1"/>
    </xf>
    <xf numFmtId="0" fontId="3" fillId="0" borderId="1" xfId="0" applyFont="1" applyBorder="1" applyAlignment="1">
      <alignment horizontal="left" vertical="center" wrapText="1"/>
    </xf>
    <xf numFmtId="0" fontId="8" fillId="0" borderId="1" xfId="0" applyFont="1" applyBorder="1"/>
    <xf numFmtId="0" fontId="6" fillId="2"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7"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0" fontId="9" fillId="5" borderId="57" xfId="0" applyFont="1" applyFill="1" applyBorder="1" applyAlignment="1">
      <alignment horizontal="center" vertical="center" wrapText="1"/>
    </xf>
    <xf numFmtId="0" fontId="9" fillId="0" borderId="12" xfId="0" applyFont="1" applyBorder="1" applyAlignment="1">
      <alignment horizontal="center" vertical="center" wrapText="1"/>
    </xf>
    <xf numFmtId="0" fontId="9" fillId="0" borderId="60" xfId="0" applyFont="1" applyBorder="1" applyAlignment="1">
      <alignment horizontal="center" vertical="center" wrapText="1"/>
    </xf>
    <xf numFmtId="0" fontId="9" fillId="0" borderId="2" xfId="0" applyFont="1" applyBorder="1" applyAlignment="1">
      <alignment horizontal="left" vertical="center" wrapText="1"/>
    </xf>
    <xf numFmtId="0" fontId="9" fillId="0" borderId="56" xfId="0" applyFont="1" applyBorder="1" applyAlignment="1">
      <alignment horizontal="left" vertical="center"/>
    </xf>
    <xf numFmtId="0" fontId="8" fillId="0" borderId="56" xfId="0" applyFont="1" applyBorder="1"/>
    <xf numFmtId="0" fontId="9" fillId="0" borderId="60" xfId="0" applyFont="1" applyBorder="1" applyAlignment="1">
      <alignment horizontal="left" vertical="center" wrapText="1"/>
    </xf>
    <xf numFmtId="0" fontId="9" fillId="0" borderId="60" xfId="0" applyFont="1" applyBorder="1" applyAlignment="1">
      <alignment vertical="center" wrapText="1"/>
    </xf>
    <xf numFmtId="0" fontId="9" fillId="0" borderId="12" xfId="0" applyFont="1" applyBorder="1" applyAlignment="1">
      <alignment horizontal="left" vertical="center" wrapText="1"/>
    </xf>
    <xf numFmtId="0" fontId="9" fillId="5" borderId="55" xfId="0" applyFont="1" applyFill="1" applyBorder="1" applyAlignment="1">
      <alignment horizontal="center" vertical="center"/>
    </xf>
    <xf numFmtId="0" fontId="1" fillId="2" borderId="27" xfId="0" applyFont="1" applyFill="1" applyBorder="1" applyAlignment="1">
      <alignment horizontal="left" vertical="center"/>
    </xf>
    <xf numFmtId="0" fontId="3" fillId="0" borderId="1" xfId="0" applyFont="1" applyBorder="1" applyAlignment="1">
      <alignment horizontal="left" vertical="center"/>
    </xf>
    <xf numFmtId="0" fontId="5" fillId="0" borderId="2" xfId="0" applyFont="1" applyBorder="1" applyAlignment="1">
      <alignment horizontal="left" vertical="center"/>
    </xf>
    <xf numFmtId="0" fontId="6" fillId="2" borderId="4" xfId="0" applyFont="1" applyFill="1" applyBorder="1" applyAlignment="1">
      <alignment horizontal="center" vertical="center"/>
    </xf>
    <xf numFmtId="0" fontId="9" fillId="0" borderId="2" xfId="0" applyFont="1" applyBorder="1" applyAlignment="1">
      <alignment horizontal="left" vertical="center"/>
    </xf>
    <xf numFmtId="0" fontId="38" fillId="2" borderId="27" xfId="0" applyFont="1" applyFill="1" applyBorder="1" applyAlignment="1">
      <alignment horizontal="left" vertical="center"/>
    </xf>
    <xf numFmtId="0" fontId="36" fillId="0" borderId="27" xfId="0" applyFont="1" applyBorder="1"/>
    <xf numFmtId="0" fontId="39" fillId="2" borderId="27" xfId="0" applyFont="1" applyFill="1" applyBorder="1" applyAlignment="1">
      <alignment vertical="center" wrapText="1"/>
    </xf>
    <xf numFmtId="0" fontId="39" fillId="2" borderId="27" xfId="0" applyFont="1" applyFill="1" applyBorder="1" applyAlignment="1">
      <alignment vertical="center"/>
    </xf>
    <xf numFmtId="0" fontId="40" fillId="0" borderId="1" xfId="0" applyFont="1" applyBorder="1" applyAlignment="1">
      <alignment horizontal="left" vertical="center"/>
    </xf>
    <xf numFmtId="0" fontId="36" fillId="0" borderId="1" xfId="0" applyFont="1" applyBorder="1"/>
    <xf numFmtId="0" fontId="41" fillId="0" borderId="1" xfId="0" applyFont="1" applyBorder="1" applyAlignment="1">
      <alignment horizontal="left" vertical="center"/>
    </xf>
    <xf numFmtId="0" fontId="39" fillId="0" borderId="1" xfId="0" applyFont="1" applyBorder="1" applyAlignment="1">
      <alignment vertical="center"/>
    </xf>
    <xf numFmtId="0" fontId="42" fillId="2" borderId="27" xfId="0" applyFont="1" applyFill="1" applyBorder="1" applyAlignment="1">
      <alignment horizontal="right" vertical="center"/>
    </xf>
    <xf numFmtId="0" fontId="36" fillId="0" borderId="48" xfId="0" applyFont="1" applyBorder="1"/>
    <xf numFmtId="0" fontId="43" fillId="0" borderId="0" xfId="0" applyFont="1" applyAlignment="1">
      <alignment vertical="center" wrapText="1"/>
    </xf>
    <xf numFmtId="0" fontId="39" fillId="0" borderId="0" xfId="0" applyFont="1" applyAlignment="1">
      <alignment vertical="center"/>
    </xf>
    <xf numFmtId="0" fontId="43" fillId="0" borderId="2" xfId="0" applyFont="1" applyBorder="1" applyAlignment="1">
      <alignment horizontal="left" vertical="center"/>
    </xf>
    <xf numFmtId="0" fontId="39" fillId="0" borderId="0" xfId="0" applyFont="1" applyAlignment="1">
      <alignment vertical="center" wrapText="1"/>
    </xf>
    <xf numFmtId="0" fontId="44" fillId="2" borderId="4" xfId="0" applyFont="1" applyFill="1" applyBorder="1" applyAlignment="1">
      <alignment horizontal="center" vertical="center"/>
    </xf>
    <xf numFmtId="0" fontId="36" fillId="0" borderId="5" xfId="0" applyFont="1" applyBorder="1"/>
    <xf numFmtId="0" fontId="36" fillId="0" borderId="28" xfId="0" applyFont="1" applyBorder="1"/>
    <xf numFmtId="0" fontId="45" fillId="3" borderId="4" xfId="0" applyFont="1" applyFill="1" applyBorder="1" applyAlignment="1">
      <alignment horizontal="center" vertical="center"/>
    </xf>
    <xf numFmtId="0" fontId="36" fillId="0" borderId="6" xfId="0" applyFont="1" applyBorder="1"/>
    <xf numFmtId="0" fontId="46" fillId="5" borderId="55" xfId="0" applyFont="1" applyFill="1" applyBorder="1" applyAlignment="1">
      <alignment horizontal="center" vertical="center"/>
    </xf>
    <xf numFmtId="0" fontId="46" fillId="5" borderId="21" xfId="0" applyFont="1" applyFill="1" applyBorder="1" applyAlignment="1">
      <alignment horizontal="center" vertical="center"/>
    </xf>
    <xf numFmtId="0" fontId="46" fillId="5" borderId="21" xfId="0" applyFont="1" applyFill="1" applyBorder="1" applyAlignment="1">
      <alignment horizontal="center" vertical="center" wrapText="1"/>
    </xf>
    <xf numFmtId="0" fontId="46" fillId="5" borderId="9" xfId="0" applyFont="1" applyFill="1" applyBorder="1" applyAlignment="1">
      <alignment horizontal="center" vertical="center"/>
    </xf>
    <xf numFmtId="0" fontId="46" fillId="5" borderId="10" xfId="0" applyFont="1" applyFill="1" applyBorder="1" applyAlignment="1">
      <alignment horizontal="center" vertical="center"/>
    </xf>
    <xf numFmtId="0" fontId="36" fillId="0" borderId="11" xfId="0" applyFont="1" applyBorder="1"/>
    <xf numFmtId="0" fontId="45" fillId="7" borderId="12" xfId="0" applyFont="1" applyFill="1" applyBorder="1" applyAlignment="1">
      <alignment horizontal="center" vertical="center" wrapText="1"/>
    </xf>
    <xf numFmtId="0" fontId="44" fillId="20" borderId="12" xfId="0" applyFont="1" applyFill="1" applyBorder="1" applyAlignment="1">
      <alignment horizontal="center" vertical="center" wrapText="1"/>
    </xf>
    <xf numFmtId="0" fontId="45" fillId="10" borderId="12" xfId="0" applyFont="1" applyFill="1" applyBorder="1" applyAlignment="1">
      <alignment horizontal="center" vertical="center" wrapText="1"/>
    </xf>
    <xf numFmtId="0" fontId="46" fillId="12" borderId="12" xfId="0" applyFont="1" applyFill="1" applyBorder="1" applyAlignment="1">
      <alignment horizontal="center" vertical="center" wrapText="1"/>
    </xf>
    <xf numFmtId="0" fontId="36" fillId="0" borderId="19" xfId="0" applyFont="1" applyBorder="1"/>
    <xf numFmtId="0" fontId="36" fillId="0" borderId="16" xfId="0" applyFont="1" applyBorder="1"/>
    <xf numFmtId="0" fontId="39" fillId="5" borderId="17" xfId="0" applyFont="1" applyFill="1" applyBorder="1" applyAlignment="1">
      <alignment horizontal="center" vertical="center"/>
    </xf>
    <xf numFmtId="164" fontId="46" fillId="5" borderId="17" xfId="0" applyNumberFormat="1" applyFont="1" applyFill="1" applyBorder="1" applyAlignment="1">
      <alignment horizontal="center" vertical="center" wrapText="1"/>
    </xf>
    <xf numFmtId="0" fontId="47" fillId="0" borderId="12" xfId="0" applyFont="1" applyBorder="1" applyAlignment="1">
      <alignment horizontal="center" vertical="center" wrapText="1"/>
    </xf>
    <xf numFmtId="0" fontId="47" fillId="0" borderId="49" xfId="0" applyFont="1" applyBorder="1" applyAlignment="1">
      <alignment horizontal="center" vertical="center"/>
    </xf>
    <xf numFmtId="166" fontId="47" fillId="0" borderId="22" xfId="0" applyNumberFormat="1" applyFont="1" applyBorder="1" applyAlignment="1">
      <alignment vertical="center" wrapText="1"/>
    </xf>
    <xf numFmtId="0" fontId="47" fillId="0" borderId="22" xfId="0" applyFont="1" applyBorder="1" applyAlignment="1">
      <alignment horizontal="center" vertical="center" wrapText="1"/>
    </xf>
    <xf numFmtId="17" fontId="47" fillId="14" borderId="22" xfId="0" applyNumberFormat="1" applyFont="1" applyFill="1" applyBorder="1" applyAlignment="1">
      <alignment horizontal="center" vertical="center" wrapText="1"/>
    </xf>
    <xf numFmtId="17" fontId="47" fillId="0" borderId="22" xfId="0" applyNumberFormat="1" applyFont="1" applyBorder="1" applyAlignment="1">
      <alignment horizontal="center" vertical="center" wrapText="1"/>
    </xf>
    <xf numFmtId="4" fontId="47" fillId="14" borderId="22" xfId="0" applyNumberFormat="1" applyFont="1" applyFill="1" applyBorder="1" applyAlignment="1">
      <alignment horizontal="center" vertical="center" wrapText="1"/>
    </xf>
    <xf numFmtId="0" fontId="47" fillId="0" borderId="49" xfId="0" applyFont="1" applyBorder="1" applyAlignment="1">
      <alignment vertical="center"/>
    </xf>
    <xf numFmtId="0" fontId="47" fillId="0" borderId="49" xfId="0" applyFont="1" applyBorder="1" applyAlignment="1">
      <alignment vertical="center" wrapText="1"/>
    </xf>
    <xf numFmtId="0" fontId="47" fillId="0" borderId="27" xfId="0" applyFont="1" applyBorder="1" applyAlignment="1">
      <alignment vertical="center" wrapText="1"/>
    </xf>
    <xf numFmtId="0" fontId="48" fillId="0" borderId="21" xfId="0" applyFont="1" applyBorder="1"/>
    <xf numFmtId="0" fontId="47" fillId="0" borderId="22" xfId="0" applyFont="1" applyBorder="1" applyAlignment="1">
      <alignment horizontal="center" vertical="center"/>
    </xf>
    <xf numFmtId="0" fontId="47" fillId="14" borderId="22" xfId="0" applyFont="1" applyFill="1" applyBorder="1" applyAlignment="1">
      <alignment horizontal="center" vertical="center" wrapText="1"/>
    </xf>
    <xf numFmtId="0" fontId="47" fillId="0" borderId="22" xfId="0" applyFont="1" applyBorder="1" applyAlignment="1">
      <alignment vertical="center" wrapText="1"/>
    </xf>
    <xf numFmtId="0" fontId="47" fillId="0" borderId="22" xfId="0" applyFont="1" applyBorder="1" applyAlignment="1">
      <alignment vertical="center"/>
    </xf>
    <xf numFmtId="4" fontId="47" fillId="0" borderId="22" xfId="0" applyNumberFormat="1" applyFont="1" applyBorder="1" applyAlignment="1">
      <alignment horizontal="center" vertical="center" wrapText="1"/>
    </xf>
    <xf numFmtId="164" fontId="47" fillId="0" borderId="22" xfId="0" applyNumberFormat="1" applyFont="1" applyBorder="1" applyAlignment="1">
      <alignment vertical="center"/>
    </xf>
    <xf numFmtId="165" fontId="47" fillId="0" borderId="22" xfId="0" applyNumberFormat="1" applyFont="1" applyBorder="1" applyAlignment="1">
      <alignment vertical="center"/>
    </xf>
    <xf numFmtId="166" fontId="47" fillId="14" borderId="22" xfId="0" applyNumberFormat="1" applyFont="1" applyFill="1" applyBorder="1" applyAlignment="1">
      <alignment vertical="center" wrapText="1"/>
    </xf>
    <xf numFmtId="0" fontId="47" fillId="0" borderId="22" xfId="0" applyFont="1" applyBorder="1" applyAlignment="1">
      <alignment horizontal="left" vertical="center" wrapText="1"/>
    </xf>
    <xf numFmtId="0" fontId="47" fillId="0" borderId="22" xfId="0" applyFont="1" applyBorder="1" applyAlignment="1">
      <alignment horizontal="left" wrapText="1"/>
    </xf>
    <xf numFmtId="0" fontId="50" fillId="19" borderId="27" xfId="0" applyFont="1" applyFill="1" applyBorder="1" applyAlignment="1">
      <alignment horizontal="left" vertical="center" wrapText="1"/>
    </xf>
    <xf numFmtId="0" fontId="47" fillId="14" borderId="60" xfId="0" applyFont="1" applyFill="1" applyBorder="1" applyAlignment="1">
      <alignment horizontal="left" vertical="center" wrapText="1"/>
    </xf>
    <xf numFmtId="0" fontId="47" fillId="0" borderId="60" xfId="0" applyFont="1" applyBorder="1" applyAlignment="1">
      <alignment vertical="center" wrapText="1"/>
    </xf>
    <xf numFmtId="0" fontId="47" fillId="0" borderId="60" xfId="0" applyFont="1" applyBorder="1" applyAlignment="1">
      <alignment horizontal="center" vertical="center" wrapText="1"/>
    </xf>
    <xf numFmtId="4" fontId="47" fillId="14" borderId="60" xfId="0" applyNumberFormat="1" applyFont="1" applyFill="1" applyBorder="1" applyAlignment="1">
      <alignment horizontal="center" vertical="center" wrapText="1"/>
    </xf>
    <xf numFmtId="17" fontId="47" fillId="14" borderId="60" xfId="0" applyNumberFormat="1" applyFont="1" applyFill="1" applyBorder="1" applyAlignment="1">
      <alignment horizontal="center" vertical="center" wrapText="1"/>
    </xf>
    <xf numFmtId="17" fontId="47" fillId="0" borderId="60" xfId="0" applyNumberFormat="1" applyFont="1" applyBorder="1" applyAlignment="1">
      <alignment horizontal="center" vertical="center" wrapText="1"/>
    </xf>
    <xf numFmtId="0" fontId="47" fillId="14" borderId="22" xfId="0" applyFont="1" applyFill="1" applyBorder="1" applyAlignment="1">
      <alignment horizontal="left" vertical="center" wrapText="1"/>
    </xf>
    <xf numFmtId="17" fontId="47" fillId="0" borderId="22" xfId="0" applyNumberFormat="1" applyFont="1" applyBorder="1" applyAlignment="1">
      <alignment horizontal="center" wrapText="1"/>
    </xf>
    <xf numFmtId="0" fontId="48" fillId="0" borderId="49" xfId="0" applyFont="1" applyBorder="1"/>
    <xf numFmtId="0" fontId="50" fillId="0" borderId="22" xfId="0" applyFont="1" applyBorder="1" applyAlignment="1">
      <alignment horizontal="left" vertical="center" wrapText="1"/>
    </xf>
    <xf numFmtId="0" fontId="50" fillId="0" borderId="52" xfId="0" applyFont="1" applyBorder="1" applyAlignment="1">
      <alignment horizontal="center" vertical="center" wrapText="1"/>
    </xf>
    <xf numFmtId="0" fontId="50" fillId="0" borderId="52" xfId="0" applyFont="1" applyBorder="1" applyAlignment="1">
      <alignment horizontal="left" vertical="center" wrapText="1"/>
    </xf>
    <xf numFmtId="17" fontId="50" fillId="0" borderId="52" xfId="0" applyNumberFormat="1" applyFont="1" applyBorder="1" applyAlignment="1">
      <alignment horizontal="center" vertical="center"/>
    </xf>
    <xf numFmtId="4" fontId="50" fillId="0" borderId="52" xfId="0" applyNumberFormat="1" applyFont="1" applyBorder="1" applyAlignment="1">
      <alignment horizontal="center" vertical="center" wrapText="1"/>
    </xf>
    <xf numFmtId="0" fontId="50" fillId="0" borderId="48" xfId="0" applyFont="1" applyBorder="1" applyAlignment="1">
      <alignment horizontal="center" vertical="center" wrapText="1"/>
    </xf>
    <xf numFmtId="0" fontId="50" fillId="0" borderId="48" xfId="0" applyFont="1" applyBorder="1" applyAlignment="1">
      <alignment horizontal="center" vertical="center"/>
    </xf>
    <xf numFmtId="0" fontId="50" fillId="0" borderId="48" xfId="0" applyFont="1" applyBorder="1" applyAlignment="1">
      <alignment vertical="center" wrapText="1"/>
    </xf>
    <xf numFmtId="0" fontId="47" fillId="0" borderId="60" xfId="0" applyFont="1" applyBorder="1" applyAlignment="1">
      <alignment horizontal="center" vertical="center" wrapText="1"/>
    </xf>
    <xf numFmtId="49" fontId="47" fillId="0" borderId="22" xfId="0" applyNumberFormat="1" applyFont="1" applyBorder="1" applyAlignment="1">
      <alignment horizontal="center" vertical="center" wrapText="1"/>
    </xf>
    <xf numFmtId="0" fontId="47" fillId="0" borderId="49" xfId="0" applyFont="1" applyBorder="1" applyAlignment="1">
      <alignment horizontal="center" vertical="center" wrapText="1"/>
    </xf>
    <xf numFmtId="0" fontId="47" fillId="0" borderId="49" xfId="0" applyFont="1" applyBorder="1" applyAlignment="1">
      <alignment horizontal="left" vertical="center" wrapText="1"/>
    </xf>
    <xf numFmtId="0" fontId="47" fillId="0" borderId="0" xfId="0" applyFont="1" applyAlignment="1">
      <alignment vertical="center" wrapText="1"/>
    </xf>
    <xf numFmtId="0" fontId="52" fillId="0" borderId="22" xfId="0" applyFont="1" applyBorder="1" applyAlignment="1">
      <alignment horizontal="center" vertical="center" wrapText="1"/>
    </xf>
    <xf numFmtId="49" fontId="52" fillId="0" borderId="22" xfId="0" applyNumberFormat="1" applyFont="1" applyBorder="1" applyAlignment="1">
      <alignment horizontal="center" vertical="center" wrapText="1"/>
    </xf>
    <xf numFmtId="4" fontId="52" fillId="0" borderId="22" xfId="0" applyNumberFormat="1" applyFont="1" applyBorder="1" applyAlignment="1">
      <alignment horizontal="center" vertical="center" wrapText="1"/>
    </xf>
    <xf numFmtId="17" fontId="52" fillId="0" borderId="22" xfId="0" applyNumberFormat="1" applyFont="1" applyBorder="1" applyAlignment="1">
      <alignment horizontal="center" vertical="center" wrapText="1"/>
    </xf>
    <xf numFmtId="0" fontId="47" fillId="14" borderId="22" xfId="0" applyFont="1" applyFill="1" applyBorder="1" applyAlignment="1">
      <alignment vertical="center" wrapText="1"/>
    </xf>
    <xf numFmtId="0" fontId="50" fillId="0" borderId="52" xfId="0" applyFont="1" applyBorder="1" applyAlignment="1">
      <alignment vertical="center" wrapText="1"/>
    </xf>
    <xf numFmtId="0" fontId="50" fillId="0" borderId="52" xfId="0" applyFont="1" applyBorder="1" applyAlignment="1">
      <alignment horizontal="center" vertical="center"/>
    </xf>
    <xf numFmtId="17" fontId="50" fillId="0" borderId="48" xfId="0" applyNumberFormat="1" applyFont="1" applyBorder="1" applyAlignment="1">
      <alignment horizontal="center" vertical="center"/>
    </xf>
    <xf numFmtId="0" fontId="50" fillId="21" borderId="49" xfId="0" applyFont="1" applyFill="1" applyBorder="1" applyAlignment="1">
      <alignment vertical="center" wrapText="1"/>
    </xf>
    <xf numFmtId="0" fontId="47" fillId="21" borderId="49" xfId="0" applyFont="1" applyFill="1" applyBorder="1" applyAlignment="1">
      <alignment vertical="center" wrapText="1"/>
    </xf>
    <xf numFmtId="0" fontId="49" fillId="0" borderId="22" xfId="0" applyFont="1" applyBorder="1" applyAlignment="1">
      <alignment horizontal="center" vertical="center" wrapText="1"/>
    </xf>
    <xf numFmtId="164" fontId="52" fillId="0" borderId="22" xfId="0" applyNumberFormat="1" applyFont="1" applyBorder="1" applyAlignment="1">
      <alignment horizontal="center" vertical="center" wrapText="1"/>
    </xf>
    <xf numFmtId="0" fontId="47" fillId="0" borderId="0" xfId="0" applyFont="1" applyAlignment="1">
      <alignment wrapText="1"/>
    </xf>
    <xf numFmtId="0" fontId="47" fillId="0" borderId="22" xfId="0" applyFont="1" applyBorder="1" applyAlignment="1">
      <alignment wrapText="1"/>
    </xf>
    <xf numFmtId="0" fontId="53" fillId="0" borderId="2" xfId="0" applyFont="1" applyBorder="1" applyAlignment="1">
      <alignment horizontal="left" vertical="center" wrapText="1"/>
    </xf>
    <xf numFmtId="0" fontId="47" fillId="0" borderId="52" xfId="0" applyFont="1" applyBorder="1" applyAlignment="1">
      <alignment vertical="center" wrapText="1"/>
    </xf>
    <xf numFmtId="17" fontId="47" fillId="0" borderId="22" xfId="0" applyNumberFormat="1" applyFont="1" applyBorder="1" applyAlignment="1">
      <alignment horizontal="center" vertical="center"/>
    </xf>
    <xf numFmtId="0" fontId="47" fillId="0" borderId="52" xfId="0" applyFont="1" applyBorder="1" applyAlignment="1">
      <alignment horizontal="left" vertical="center" wrapText="1"/>
    </xf>
    <xf numFmtId="166" fontId="47" fillId="0" borderId="52" xfId="0" applyNumberFormat="1" applyFont="1" applyBorder="1" applyAlignment="1">
      <alignment horizontal="left" vertical="center" wrapText="1"/>
    </xf>
    <xf numFmtId="0" fontId="47" fillId="19" borderId="22" xfId="0" applyFont="1" applyFill="1" applyBorder="1" applyAlignment="1">
      <alignment horizontal="center" vertical="center" wrapText="1"/>
    </xf>
    <xf numFmtId="0" fontId="47" fillId="0" borderId="22" xfId="0" applyFont="1" applyBorder="1" applyAlignment="1">
      <alignment horizontal="center" vertical="top" wrapText="1"/>
    </xf>
    <xf numFmtId="2" fontId="50" fillId="0" borderId="48" xfId="0" applyNumberFormat="1" applyFont="1" applyBorder="1" applyAlignment="1">
      <alignment horizontal="center" vertical="center"/>
    </xf>
    <xf numFmtId="0" fontId="47" fillId="0" borderId="52" xfId="0" applyFont="1" applyBorder="1" applyAlignment="1">
      <alignment horizontal="center" vertical="center" wrapText="1"/>
    </xf>
    <xf numFmtId="4" fontId="47" fillId="0" borderId="0" xfId="0" applyNumberFormat="1" applyFont="1" applyAlignment="1">
      <alignment horizontal="center" vertical="center" wrapText="1"/>
    </xf>
    <xf numFmtId="0" fontId="36" fillId="0" borderId="2" xfId="0" applyFont="1" applyBorder="1" applyAlignment="1">
      <alignment horizontal="left" vertical="center" wrapText="1"/>
    </xf>
    <xf numFmtId="0" fontId="46" fillId="0" borderId="2" xfId="0" applyFont="1" applyBorder="1" applyAlignment="1">
      <alignment horizontal="left" vertical="center" wrapText="1"/>
    </xf>
    <xf numFmtId="0" fontId="37" fillId="0" borderId="2" xfId="0" applyFont="1" applyBorder="1"/>
    <xf numFmtId="0" fontId="37" fillId="0" borderId="48" xfId="0" applyFont="1" applyBorder="1"/>
    <xf numFmtId="0" fontId="34" fillId="0" borderId="48" xfId="0" applyFont="1" applyBorder="1" applyAlignment="1"/>
    <xf numFmtId="0" fontId="42" fillId="2" borderId="56" xfId="0" applyFont="1" applyFill="1" applyBorder="1" applyAlignment="1">
      <alignment horizontal="center" vertical="center" wrapText="1"/>
    </xf>
    <xf numFmtId="0" fontId="42" fillId="2" borderId="27" xfId="0" applyFont="1" applyFill="1" applyBorder="1" applyAlignment="1">
      <alignment horizontal="center" vertical="center" wrapText="1"/>
    </xf>
    <xf numFmtId="0" fontId="44" fillId="2" borderId="4" xfId="0" applyFont="1" applyFill="1" applyBorder="1" applyAlignment="1">
      <alignment horizontal="center" vertical="center" wrapText="1"/>
    </xf>
    <xf numFmtId="0" fontId="54" fillId="0" borderId="5" xfId="0" applyFont="1" applyBorder="1"/>
    <xf numFmtId="0" fontId="54" fillId="0" borderId="28" xfId="0" applyFont="1" applyBorder="1"/>
    <xf numFmtId="0" fontId="9" fillId="0" borderId="61" xfId="0" applyFont="1" applyBorder="1" applyAlignment="1">
      <alignment horizontal="center" vertical="center"/>
    </xf>
    <xf numFmtId="0" fontId="9" fillId="0" borderId="62" xfId="0" applyFont="1" applyBorder="1" applyAlignment="1">
      <alignment horizontal="center" vertical="center"/>
    </xf>
    <xf numFmtId="0" fontId="8" fillId="0" borderId="63" xfId="0" applyFont="1" applyBorder="1"/>
    <xf numFmtId="0" fontId="46" fillId="0" borderId="65" xfId="0" applyFont="1" applyBorder="1" applyAlignment="1">
      <alignment horizontal="left" vertical="center" wrapText="1"/>
    </xf>
    <xf numFmtId="0" fontId="46" fillId="0" borderId="64" xfId="0" applyFont="1" applyBorder="1" applyAlignment="1">
      <alignment horizontal="left" vertical="center" wrapText="1"/>
    </xf>
  </cellXfs>
  <cellStyles count="1">
    <cellStyle name="Normal" xfId="0" builtinId="0"/>
  </cellStyles>
  <dxfs count="94">
    <dxf>
      <font>
        <color theme="0"/>
      </font>
      <fill>
        <patternFill patternType="none"/>
      </fill>
    </dxf>
    <dxf>
      <font>
        <color rgb="FF7030A0"/>
      </font>
      <fill>
        <patternFill patternType="solid">
          <fgColor rgb="FF7030A0"/>
          <bgColor rgb="FF7030A0"/>
        </patternFill>
      </fill>
    </dxf>
    <dxf>
      <font>
        <color rgb="FF0070C0"/>
      </font>
      <fill>
        <patternFill patternType="solid">
          <fgColor rgb="FF0070C0"/>
          <bgColor rgb="FF0070C0"/>
        </patternFill>
      </fill>
    </dxf>
    <dxf>
      <font>
        <color rgb="FFFF0000"/>
      </font>
      <fill>
        <patternFill patternType="solid">
          <fgColor rgb="FFFF0000"/>
          <bgColor rgb="FFFF0000"/>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
      <font>
        <color theme="0"/>
      </font>
      <fill>
        <patternFill patternType="none"/>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
      <font>
        <color theme="0"/>
      </font>
      <fill>
        <patternFill patternType="none"/>
      </fill>
    </dxf>
    <dxf>
      <font>
        <color theme="0"/>
      </font>
      <fill>
        <patternFill patternType="solid">
          <fgColor rgb="FFB15407"/>
          <bgColor rgb="FFB15407"/>
        </patternFill>
      </fill>
    </dxf>
    <dxf>
      <font>
        <color theme="0"/>
      </font>
      <fill>
        <patternFill patternType="solid">
          <fgColor rgb="FF974806"/>
          <bgColor rgb="FF974806"/>
        </patternFill>
      </fill>
    </dxf>
    <dxf>
      <font>
        <color theme="0"/>
      </font>
      <fill>
        <patternFill patternType="solid">
          <fgColor rgb="FF974806"/>
          <bgColor rgb="FF974806"/>
        </patternFill>
      </fill>
    </dxf>
    <dxf>
      <font>
        <color rgb="FF0070C0"/>
      </font>
      <fill>
        <patternFill patternType="solid">
          <fgColor rgb="FF0070C0"/>
          <bgColor rgb="FF0070C0"/>
        </patternFill>
      </fill>
    </dxf>
    <dxf>
      <font>
        <color rgb="FF92D050"/>
      </font>
      <fill>
        <patternFill patternType="solid">
          <fgColor rgb="FF92D050"/>
          <bgColor rgb="FF92D050"/>
        </patternFill>
      </fill>
    </dxf>
    <dxf>
      <font>
        <color rgb="FFFFC000"/>
      </font>
      <fill>
        <patternFill patternType="solid">
          <fgColor rgb="FFFFC000"/>
          <bgColor rgb="FFFFC000"/>
        </patternFill>
      </fill>
    </dxf>
    <dxf>
      <font>
        <color rgb="FFFF0000"/>
      </font>
      <fill>
        <patternFill patternType="solid">
          <fgColor rgb="FFFF0000"/>
          <bgColor rgb="FFFF0000"/>
        </patternFill>
      </fill>
    </dxf>
    <dxf>
      <font>
        <color rgb="FFA5A5A5"/>
      </font>
      <fill>
        <patternFill patternType="solid">
          <fgColor rgb="FFA5A5A5"/>
          <bgColor rgb="FFA5A5A5"/>
        </patternFill>
      </fill>
    </dxf>
    <dxf>
      <font>
        <color theme="0"/>
      </font>
      <fill>
        <patternFill patternType="solid">
          <fgColor rgb="FFB15407"/>
          <bgColor rgb="FFB15407"/>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customschemas.google.com/relationships/workbookmetadata" Target="metadata"/><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4F81BD"/>
            </a:solidFill>
            <a:ln cmpd="sng">
              <a:solidFill>
                <a:srgbClr val="000000"/>
              </a:solidFill>
            </a:ln>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- 1'!$F$29:$F$38</c:f>
              <c:numCache>
                <c:formatCode>General</c:formatCode>
                <c:ptCount val="10"/>
                <c:pt idx="0">
                  <c:v>3</c:v>
                </c:pt>
                <c:pt idx="1">
                  <c:v>0</c:v>
                </c:pt>
                <c:pt idx="2">
                  <c:v>4</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148E-42B9-A498-9C2906F09014}"/>
            </c:ext>
          </c:extLst>
        </c:ser>
        <c:ser>
          <c:idx val="1"/>
          <c:order val="1"/>
          <c:spPr>
            <a:solidFill>
              <a:srgbClr val="FF0000"/>
            </a:solidFill>
            <a:ln cmpd="sng">
              <a:solidFill>
                <a:srgbClr val="000000"/>
              </a:solidFill>
            </a:ln>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- 1'!$G$29:$G$38</c:f>
              <c:numCache>
                <c:formatCode>General</c:formatCode>
                <c:ptCount val="10"/>
                <c:pt idx="0">
                  <c:v>5</c:v>
                </c:pt>
                <c:pt idx="1">
                  <c:v>5</c:v>
                </c:pt>
                <c:pt idx="2">
                  <c:v>4</c:v>
                </c:pt>
                <c:pt idx="3">
                  <c:v>2</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148E-42B9-A498-9C2906F09014}"/>
            </c:ext>
          </c:extLst>
        </c:ser>
        <c:ser>
          <c:idx val="2"/>
          <c:order val="2"/>
          <c:spPr>
            <a:solidFill>
              <a:srgbClr val="FFC000"/>
            </a:solidFill>
            <a:ln cmpd="sng">
              <a:solidFill>
                <a:srgbClr val="000000"/>
              </a:solidFill>
            </a:ln>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- 1'!$H$29:$H$38</c:f>
              <c:numCache>
                <c:formatCode>General</c:formatCode>
                <c:ptCount val="10"/>
                <c:pt idx="0">
                  <c:v>3</c:v>
                </c:pt>
                <c:pt idx="1">
                  <c:v>8</c:v>
                </c:pt>
                <c:pt idx="2">
                  <c:v>3</c:v>
                </c:pt>
                <c:pt idx="3">
                  <c:v>3</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148E-42B9-A498-9C2906F09014}"/>
            </c:ext>
          </c:extLst>
        </c:ser>
        <c:ser>
          <c:idx val="3"/>
          <c:order val="3"/>
          <c:spPr>
            <a:solidFill>
              <a:srgbClr val="92D050"/>
            </a:solidFill>
            <a:ln cmpd="sng">
              <a:solidFill>
                <a:srgbClr val="000000"/>
              </a:solidFill>
            </a:ln>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- 1'!$I$29:$I$38</c:f>
              <c:numCache>
                <c:formatCode>General</c:formatCode>
                <c:ptCount val="10"/>
                <c:pt idx="0">
                  <c:v>1</c:v>
                </c:pt>
                <c:pt idx="1">
                  <c:v>5</c:v>
                </c:pt>
                <c:pt idx="2">
                  <c:v>9</c:v>
                </c:pt>
                <c:pt idx="3">
                  <c:v>11</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148E-42B9-A498-9C2906F09014}"/>
            </c:ext>
          </c:extLst>
        </c:ser>
        <c:ser>
          <c:idx val="4"/>
          <c:order val="4"/>
          <c:spPr>
            <a:solidFill>
              <a:srgbClr val="0070C0"/>
            </a:solidFill>
            <a:ln cmpd="sng">
              <a:solidFill>
                <a:srgbClr val="000000"/>
              </a:solidFill>
            </a:ln>
          </c:spPr>
          <c:invertIfNegative val="1"/>
          <c:cat>
            <c:strRef>
              <c:f>'Painel de Gestão - 1'!$C$29:$C$38</c:f>
              <c:strCache>
                <c:ptCount val="10"/>
                <c:pt idx="0">
                  <c:v>OBJETIVO 1</c:v>
                </c:pt>
                <c:pt idx="1">
                  <c:v>OBJETIVO 2</c:v>
                </c:pt>
                <c:pt idx="2">
                  <c:v>OBJETIVO 3</c:v>
                </c:pt>
                <c:pt idx="3">
                  <c:v>OBJETIVO 4</c:v>
                </c:pt>
                <c:pt idx="4">
                  <c:v>OBJETIVO 5</c:v>
                </c:pt>
                <c:pt idx="5">
                  <c:v>OBJETIVO 6</c:v>
                </c:pt>
                <c:pt idx="6">
                  <c:v>OBJETIVO 7</c:v>
                </c:pt>
                <c:pt idx="7">
                  <c:v>OBJETIVO 8</c:v>
                </c:pt>
                <c:pt idx="8">
                  <c:v>OBJETIVO 9</c:v>
                </c:pt>
                <c:pt idx="9">
                  <c:v>OBJETIVO 10</c:v>
                </c:pt>
              </c:strCache>
            </c:strRef>
          </c:cat>
          <c:val>
            <c:numRef>
              <c:f>'Painel de Gestão - 1'!$J$29:$J$38</c:f>
              <c:numCache>
                <c:formatCode>General</c:formatCode>
                <c:ptCount val="10"/>
                <c:pt idx="0">
                  <c:v>2</c:v>
                </c:pt>
                <c:pt idx="1">
                  <c:v>1</c:v>
                </c:pt>
                <c:pt idx="2">
                  <c:v>2</c:v>
                </c:pt>
                <c:pt idx="3">
                  <c:v>0</c:v>
                </c:pt>
                <c:pt idx="4">
                  <c:v>1</c:v>
                </c:pt>
                <c:pt idx="5">
                  <c:v>1</c:v>
                </c:pt>
                <c:pt idx="6">
                  <c:v>1</c:v>
                </c:pt>
                <c:pt idx="7">
                  <c:v>1</c:v>
                </c:pt>
                <c:pt idx="8">
                  <c:v>1</c:v>
                </c:pt>
                <c:pt idx="9">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148E-42B9-A498-9C2906F09014}"/>
            </c:ext>
          </c:extLst>
        </c:ser>
        <c:dLbls>
          <c:showLegendKey val="0"/>
          <c:showVal val="0"/>
          <c:showCatName val="0"/>
          <c:showSerName val="0"/>
          <c:showPercent val="0"/>
          <c:showBubbleSize val="0"/>
        </c:dLbls>
        <c:gapWidth val="150"/>
        <c:overlap val="100"/>
        <c:axId val="229409184"/>
        <c:axId val="229409568"/>
      </c:barChart>
      <c:catAx>
        <c:axId val="229409184"/>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229409568"/>
        <c:crosses val="autoZero"/>
        <c:auto val="1"/>
        <c:lblAlgn val="ctr"/>
        <c:lblOffset val="100"/>
        <c:noMultiLvlLbl val="1"/>
      </c:catAx>
      <c:valAx>
        <c:axId val="22940956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22940918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5A5A5"/>
            </a:solidFill>
            <a:ln cmpd="sng">
              <a:solidFill>
                <a:srgbClr val="000000"/>
              </a:solidFill>
            </a:ln>
          </c:spPr>
          <c:invertIfNegative val="1"/>
          <c:cat>
            <c:strRef>
              <c:f>'Painel de Gestão - 4'!$C$29:$C$32</c:f>
              <c:strCache>
                <c:ptCount val="4"/>
                <c:pt idx="0">
                  <c:v>OBJETIVO 1</c:v>
                </c:pt>
                <c:pt idx="1">
                  <c:v>OBJETIVO 2</c:v>
                </c:pt>
                <c:pt idx="2">
                  <c:v>OBJETIVO 3</c:v>
                </c:pt>
                <c:pt idx="3">
                  <c:v>OBJETIVO 4</c:v>
                </c:pt>
              </c:strCache>
            </c:strRef>
          </c:cat>
          <c:val>
            <c:numRef>
              <c:f>'Painel de Gestão - 4'!$F$29:$F$32</c:f>
              <c:numCache>
                <c:formatCode>General</c:formatCode>
                <c:ptCount val="4"/>
                <c:pt idx="0">
                  <c:v>1</c:v>
                </c:pt>
                <c:pt idx="1">
                  <c:v>0</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B4C7-4359-9D76-632E7B232C40}"/>
            </c:ext>
          </c:extLst>
        </c:ser>
        <c:ser>
          <c:idx val="1"/>
          <c:order val="1"/>
          <c:spPr>
            <a:solidFill>
              <a:srgbClr val="FF0000"/>
            </a:solidFill>
            <a:ln cmpd="sng">
              <a:solidFill>
                <a:srgbClr val="000000"/>
              </a:solidFill>
            </a:ln>
          </c:spPr>
          <c:invertIfNegative val="1"/>
          <c:cat>
            <c:strRef>
              <c:f>'Painel de Gestão - 4'!$C$29:$C$32</c:f>
              <c:strCache>
                <c:ptCount val="4"/>
                <c:pt idx="0">
                  <c:v>OBJETIVO 1</c:v>
                </c:pt>
                <c:pt idx="1">
                  <c:v>OBJETIVO 2</c:v>
                </c:pt>
                <c:pt idx="2">
                  <c:v>OBJETIVO 3</c:v>
                </c:pt>
                <c:pt idx="3">
                  <c:v>OBJETIVO 4</c:v>
                </c:pt>
              </c:strCache>
            </c:strRef>
          </c:cat>
          <c:val>
            <c:numRef>
              <c:f>'Painel de Gestão - 4'!$G$29:$G$32</c:f>
              <c:numCache>
                <c:formatCode>General</c:formatCode>
                <c:ptCount val="4"/>
                <c:pt idx="0">
                  <c:v>3</c:v>
                </c:pt>
                <c:pt idx="1">
                  <c:v>7</c:v>
                </c:pt>
                <c:pt idx="2">
                  <c:v>8</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B4C7-4359-9D76-632E7B232C40}"/>
            </c:ext>
          </c:extLst>
        </c:ser>
        <c:ser>
          <c:idx val="2"/>
          <c:order val="2"/>
          <c:spPr>
            <a:solidFill>
              <a:srgbClr val="FFC000"/>
            </a:solidFill>
            <a:ln cmpd="sng">
              <a:solidFill>
                <a:srgbClr val="000000"/>
              </a:solidFill>
            </a:ln>
          </c:spPr>
          <c:invertIfNegative val="1"/>
          <c:cat>
            <c:strRef>
              <c:f>'Painel de Gestão - 4'!$C$29:$C$32</c:f>
              <c:strCache>
                <c:ptCount val="4"/>
                <c:pt idx="0">
                  <c:v>OBJETIVO 1</c:v>
                </c:pt>
                <c:pt idx="1">
                  <c:v>OBJETIVO 2</c:v>
                </c:pt>
                <c:pt idx="2">
                  <c:v>OBJETIVO 3</c:v>
                </c:pt>
                <c:pt idx="3">
                  <c:v>OBJETIVO 4</c:v>
                </c:pt>
              </c:strCache>
            </c:strRef>
          </c:cat>
          <c:val>
            <c:numRef>
              <c:f>'Painel de Gestão - 4'!$H$29:$H$32</c:f>
              <c:numCache>
                <c:formatCode>General</c:formatCode>
                <c:ptCount val="4"/>
                <c:pt idx="0">
                  <c:v>2</c:v>
                </c:pt>
                <c:pt idx="1">
                  <c:v>4</c:v>
                </c:pt>
                <c:pt idx="2">
                  <c:v>7</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B4C7-4359-9D76-632E7B232C40}"/>
            </c:ext>
          </c:extLst>
        </c:ser>
        <c:ser>
          <c:idx val="3"/>
          <c:order val="3"/>
          <c:spPr>
            <a:solidFill>
              <a:srgbClr val="92D050"/>
            </a:solidFill>
            <a:ln cmpd="sng">
              <a:solidFill>
                <a:srgbClr val="000000"/>
              </a:solidFill>
            </a:ln>
          </c:spPr>
          <c:invertIfNegative val="1"/>
          <c:cat>
            <c:strRef>
              <c:f>'Painel de Gestão - 4'!$C$29:$C$32</c:f>
              <c:strCache>
                <c:ptCount val="4"/>
                <c:pt idx="0">
                  <c:v>OBJETIVO 1</c:v>
                </c:pt>
                <c:pt idx="1">
                  <c:v>OBJETIVO 2</c:v>
                </c:pt>
                <c:pt idx="2">
                  <c:v>OBJETIVO 3</c:v>
                </c:pt>
                <c:pt idx="3">
                  <c:v>OBJETIVO 4</c:v>
                </c:pt>
              </c:strCache>
            </c:strRef>
          </c:cat>
          <c:val>
            <c:numRef>
              <c:f>'Painel de Gestão - 4'!$I$29:$I$32</c:f>
              <c:numCache>
                <c:formatCode>General</c:formatCode>
                <c:ptCount val="4"/>
                <c:pt idx="0">
                  <c:v>9</c:v>
                </c:pt>
                <c:pt idx="1">
                  <c:v>5</c:v>
                </c:pt>
                <c:pt idx="2">
                  <c:v>13</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B4C7-4359-9D76-632E7B232C40}"/>
            </c:ext>
          </c:extLst>
        </c:ser>
        <c:ser>
          <c:idx val="4"/>
          <c:order val="4"/>
          <c:spPr>
            <a:solidFill>
              <a:srgbClr val="0070C0"/>
            </a:solidFill>
            <a:ln cmpd="sng">
              <a:solidFill>
                <a:srgbClr val="000000"/>
              </a:solidFill>
            </a:ln>
          </c:spPr>
          <c:invertIfNegative val="1"/>
          <c:cat>
            <c:strRef>
              <c:f>'Painel de Gestão - 4'!$C$29:$C$32</c:f>
              <c:strCache>
                <c:ptCount val="4"/>
                <c:pt idx="0">
                  <c:v>OBJETIVO 1</c:v>
                </c:pt>
                <c:pt idx="1">
                  <c:v>OBJETIVO 2</c:v>
                </c:pt>
                <c:pt idx="2">
                  <c:v>OBJETIVO 3</c:v>
                </c:pt>
                <c:pt idx="3">
                  <c:v>OBJETIVO 4</c:v>
                </c:pt>
              </c:strCache>
            </c:strRef>
          </c:cat>
          <c:val>
            <c:numRef>
              <c:f>'Painel de Gestão - 4'!$J$29:$J$32</c:f>
              <c:numCache>
                <c:formatCode>General</c:formatCode>
                <c:ptCount val="4"/>
                <c:pt idx="0">
                  <c:v>0</c:v>
                </c:pt>
                <c:pt idx="1">
                  <c:v>4</c:v>
                </c:pt>
                <c:pt idx="2">
                  <c:v>2</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B4C7-4359-9D76-632E7B232C40}"/>
            </c:ext>
          </c:extLst>
        </c:ser>
        <c:dLbls>
          <c:showLegendKey val="0"/>
          <c:showVal val="0"/>
          <c:showCatName val="0"/>
          <c:showSerName val="0"/>
          <c:showPercent val="0"/>
          <c:showBubbleSize val="0"/>
        </c:dLbls>
        <c:gapWidth val="150"/>
        <c:overlap val="100"/>
        <c:axId val="128081504"/>
        <c:axId val="128080720"/>
      </c:barChart>
      <c:catAx>
        <c:axId val="128081504"/>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128080720"/>
        <c:crosses val="autoZero"/>
        <c:auto val="1"/>
        <c:lblAlgn val="ctr"/>
        <c:lblOffset val="100"/>
        <c:noMultiLvlLbl val="1"/>
      </c:catAx>
      <c:valAx>
        <c:axId val="128080720"/>
        <c:scaling>
          <c:orientation val="minMax"/>
          <c:max val="30"/>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128081504"/>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664E-3"/>
          <c:y val="1.6489186112599717E-2"/>
        </c:manualLayout>
      </c:layout>
      <c:overlay val="0"/>
    </c:title>
    <c:autoTitleDeleted val="0"/>
    <c:plotArea>
      <c:layout>
        <c:manualLayout>
          <c:xMode val="edge"/>
          <c:yMode val="edge"/>
          <c:x val="8.1141294838144959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1761-496D-8D03-0E62B13EDB58}"/>
              </c:ext>
            </c:extLst>
          </c:dPt>
          <c:dPt>
            <c:idx val="1"/>
            <c:bubble3D val="0"/>
            <c:spPr>
              <a:solidFill>
                <a:srgbClr val="FF0000"/>
              </a:solidFill>
            </c:spPr>
            <c:extLst>
              <c:ext xmlns:c16="http://schemas.microsoft.com/office/drawing/2014/chart" uri="{C3380CC4-5D6E-409C-BE32-E72D297353CC}">
                <c16:uniqueId val="{00000003-1761-496D-8D03-0E62B13EDB58}"/>
              </c:ext>
            </c:extLst>
          </c:dPt>
          <c:dPt>
            <c:idx val="2"/>
            <c:bubble3D val="0"/>
            <c:spPr>
              <a:solidFill>
                <a:srgbClr val="FFFF00"/>
              </a:solidFill>
            </c:spPr>
            <c:extLst>
              <c:ext xmlns:c16="http://schemas.microsoft.com/office/drawing/2014/chart" uri="{C3380CC4-5D6E-409C-BE32-E72D297353CC}">
                <c16:uniqueId val="{00000005-1761-496D-8D03-0E62B13EDB58}"/>
              </c:ext>
            </c:extLst>
          </c:dPt>
          <c:dPt>
            <c:idx val="3"/>
            <c:bubble3D val="0"/>
            <c:spPr>
              <a:solidFill>
                <a:srgbClr val="92D050"/>
              </a:solidFill>
            </c:spPr>
            <c:extLst>
              <c:ext xmlns:c16="http://schemas.microsoft.com/office/drawing/2014/chart" uri="{C3380CC4-5D6E-409C-BE32-E72D297353CC}">
                <c16:uniqueId val="{00000007-1761-496D-8D03-0E62B13EDB58}"/>
              </c:ext>
            </c:extLst>
          </c:dPt>
          <c:dPt>
            <c:idx val="4"/>
            <c:bubble3D val="0"/>
            <c:spPr>
              <a:solidFill>
                <a:srgbClr val="0070C0"/>
              </a:solidFill>
            </c:spPr>
            <c:extLst>
              <c:ext xmlns:c16="http://schemas.microsoft.com/office/drawing/2014/chart" uri="{C3380CC4-5D6E-409C-BE32-E72D297353CC}">
                <c16:uniqueId val="{00000009-1761-496D-8D03-0E62B13EDB5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- 4'!$E$13:$E$17</c:f>
              <c:numCache>
                <c:formatCode>0%</c:formatCode>
                <c:ptCount val="5"/>
                <c:pt idx="0">
                  <c:v>1.2987012987012988E-2</c:v>
                </c:pt>
                <c:pt idx="1">
                  <c:v>0.24675324675324675</c:v>
                </c:pt>
                <c:pt idx="2">
                  <c:v>0.24675324675324675</c:v>
                </c:pt>
                <c:pt idx="3">
                  <c:v>0.38961038961038963</c:v>
                </c:pt>
                <c:pt idx="4">
                  <c:v>0.1038961038961039</c:v>
                </c:pt>
              </c:numCache>
            </c:numRef>
          </c:val>
          <c:extLst>
            <c:ext xmlns:c16="http://schemas.microsoft.com/office/drawing/2014/chart" uri="{C3380CC4-5D6E-409C-BE32-E72D297353CC}">
              <c16:uniqueId val="{0000000A-1761-496D-8D03-0E62B13EDB5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664E-3"/>
          <c:y val="1.6489186112599717E-2"/>
        </c:manualLayout>
      </c:layout>
      <c:overlay val="0"/>
    </c:title>
    <c:autoTitleDeleted val="0"/>
    <c:plotArea>
      <c:layout>
        <c:manualLayout>
          <c:xMode val="edge"/>
          <c:yMode val="edge"/>
          <c:x val="9.5030183727034145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2511-4380-9A24-CA324E71D4D6}"/>
              </c:ext>
            </c:extLst>
          </c:dPt>
          <c:dPt>
            <c:idx val="1"/>
            <c:bubble3D val="0"/>
            <c:spPr>
              <a:solidFill>
                <a:srgbClr val="FF0000"/>
              </a:solidFill>
            </c:spPr>
            <c:extLst>
              <c:ext xmlns:c16="http://schemas.microsoft.com/office/drawing/2014/chart" uri="{C3380CC4-5D6E-409C-BE32-E72D297353CC}">
                <c16:uniqueId val="{00000003-2511-4380-9A24-CA324E71D4D6}"/>
              </c:ext>
            </c:extLst>
          </c:dPt>
          <c:dPt>
            <c:idx val="2"/>
            <c:bubble3D val="0"/>
            <c:spPr>
              <a:solidFill>
                <a:srgbClr val="FFFF00"/>
              </a:solidFill>
            </c:spPr>
            <c:extLst>
              <c:ext xmlns:c16="http://schemas.microsoft.com/office/drawing/2014/chart" uri="{C3380CC4-5D6E-409C-BE32-E72D297353CC}">
                <c16:uniqueId val="{00000005-2511-4380-9A24-CA324E71D4D6}"/>
              </c:ext>
            </c:extLst>
          </c:dPt>
          <c:dPt>
            <c:idx val="3"/>
            <c:bubble3D val="0"/>
            <c:spPr>
              <a:solidFill>
                <a:srgbClr val="92D050"/>
              </a:solidFill>
            </c:spPr>
            <c:extLst>
              <c:ext xmlns:c16="http://schemas.microsoft.com/office/drawing/2014/chart" uri="{C3380CC4-5D6E-409C-BE32-E72D297353CC}">
                <c16:uniqueId val="{00000007-2511-4380-9A24-CA324E71D4D6}"/>
              </c:ext>
            </c:extLst>
          </c:dPt>
          <c:dPt>
            <c:idx val="4"/>
            <c:bubble3D val="0"/>
            <c:spPr>
              <a:solidFill>
                <a:srgbClr val="0070C0"/>
              </a:solidFill>
            </c:spPr>
            <c:extLst>
              <c:ext xmlns:c16="http://schemas.microsoft.com/office/drawing/2014/chart" uri="{C3380CC4-5D6E-409C-BE32-E72D297353CC}">
                <c16:uniqueId val="{00000009-2511-4380-9A24-CA324E71D4D6}"/>
              </c:ext>
            </c:extLst>
          </c:dPt>
          <c:dPt>
            <c:idx val="5"/>
            <c:bubble3D val="0"/>
            <c:spPr>
              <a:solidFill>
                <a:srgbClr val="FF99CC"/>
              </a:solidFill>
            </c:spPr>
            <c:extLst>
              <c:ext xmlns:c16="http://schemas.microsoft.com/office/drawing/2014/chart" uri="{C3380CC4-5D6E-409C-BE32-E72D297353CC}">
                <c16:uniqueId val="{0000000B-2511-4380-9A24-CA324E71D4D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- 4'!$C$13:$C$18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- 4'!$G$13:$G$18</c:f>
              <c:numCache>
                <c:formatCode>0%</c:formatCode>
                <c:ptCount val="6"/>
                <c:pt idx="0">
                  <c:v>1.2500000000000001E-2</c:v>
                </c:pt>
                <c:pt idx="1">
                  <c:v>0.23749999999999999</c:v>
                </c:pt>
                <c:pt idx="2">
                  <c:v>0.22500000000000001</c:v>
                </c:pt>
                <c:pt idx="3">
                  <c:v>0.36249999999999999</c:v>
                </c:pt>
                <c:pt idx="4">
                  <c:v>0.1</c:v>
                </c:pt>
                <c:pt idx="5">
                  <c:v>6.25E-2</c:v>
                </c:pt>
              </c:numCache>
            </c:numRef>
          </c:val>
          <c:extLst>
            <c:ext xmlns:c16="http://schemas.microsoft.com/office/drawing/2014/chart" uri="{C3380CC4-5D6E-409C-BE32-E72D297353CC}">
              <c16:uniqueId val="{0000000C-2511-4380-9A24-CA324E71D4D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46"/>
          <c:y val="0.1176828697042339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FF0000"/>
            </a:solidFill>
            <a:ln cmpd="sng">
              <a:solidFill>
                <a:srgbClr val="000000"/>
              </a:solidFill>
            </a:ln>
          </c:spPr>
          <c:invertIfNegative val="1"/>
          <c:cat>
            <c:strRef>
              <c:f>'Painel de Gestão Final'!$B$22:$B$25</c:f>
              <c:strCache>
                <c:ptCount val="4"/>
                <c:pt idx="0">
                  <c:v>OBJETIVO 1</c:v>
                </c:pt>
                <c:pt idx="1">
                  <c:v>OBJETIVO 2</c:v>
                </c:pt>
                <c:pt idx="2">
                  <c:v>OBJETIVO 3</c:v>
                </c:pt>
                <c:pt idx="3">
                  <c:v>OBJETIVO 4</c:v>
                </c:pt>
              </c:strCache>
            </c:strRef>
          </c:cat>
          <c:val>
            <c:numRef>
              <c:f>'Painel de Gestão Final'!$D$22:$D$25</c:f>
              <c:numCache>
                <c:formatCode>General</c:formatCode>
                <c:ptCount val="4"/>
                <c:pt idx="0">
                  <c:v>2</c:v>
                </c:pt>
                <c:pt idx="1">
                  <c:v>6</c:v>
                </c:pt>
                <c:pt idx="2">
                  <c:v>8</c:v>
                </c:pt>
                <c:pt idx="3">
                  <c:v>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5E73-4E70-A69A-3196FCAD510B}"/>
            </c:ext>
          </c:extLst>
        </c:ser>
        <c:ser>
          <c:idx val="1"/>
          <c:order val="1"/>
          <c:spPr>
            <a:solidFill>
              <a:srgbClr val="7030A0"/>
            </a:solidFill>
            <a:ln cmpd="sng">
              <a:solidFill>
                <a:srgbClr val="000000"/>
              </a:solidFill>
            </a:ln>
          </c:spPr>
          <c:invertIfNegative val="1"/>
          <c:cat>
            <c:strRef>
              <c:f>'Painel de Gestão Final'!$B$22:$B$25</c:f>
              <c:strCache>
                <c:ptCount val="4"/>
                <c:pt idx="0">
                  <c:v>OBJETIVO 1</c:v>
                </c:pt>
                <c:pt idx="1">
                  <c:v>OBJETIVO 2</c:v>
                </c:pt>
                <c:pt idx="2">
                  <c:v>OBJETIVO 3</c:v>
                </c:pt>
                <c:pt idx="3">
                  <c:v>OBJETIVO 4</c:v>
                </c:pt>
              </c:strCache>
            </c:strRef>
          </c:cat>
          <c:val>
            <c:numRef>
              <c:f>'Painel de Gestão Final'!$E$22:$E$25</c:f>
              <c:numCache>
                <c:formatCode>General</c:formatCode>
                <c:ptCount val="4"/>
                <c:pt idx="0">
                  <c:v>3</c:v>
                </c:pt>
                <c:pt idx="1">
                  <c:v>7</c:v>
                </c:pt>
                <c:pt idx="2">
                  <c:v>7</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5E73-4E70-A69A-3196FCAD510B}"/>
            </c:ext>
          </c:extLst>
        </c:ser>
        <c:ser>
          <c:idx val="2"/>
          <c:order val="2"/>
          <c:spPr>
            <a:solidFill>
              <a:srgbClr val="0070C0"/>
            </a:solidFill>
            <a:ln cmpd="sng">
              <a:solidFill>
                <a:srgbClr val="000000"/>
              </a:solidFill>
            </a:ln>
          </c:spPr>
          <c:invertIfNegative val="1"/>
          <c:cat>
            <c:strRef>
              <c:f>'Painel de Gestão Final'!$B$22:$B$25</c:f>
              <c:strCache>
                <c:ptCount val="4"/>
                <c:pt idx="0">
                  <c:v>OBJETIVO 1</c:v>
                </c:pt>
                <c:pt idx="1">
                  <c:v>OBJETIVO 2</c:v>
                </c:pt>
                <c:pt idx="2">
                  <c:v>OBJETIVO 3</c:v>
                </c:pt>
                <c:pt idx="3">
                  <c:v>OBJETIVO 4</c:v>
                </c:pt>
              </c:strCache>
            </c:strRef>
          </c:cat>
          <c:val>
            <c:numRef>
              <c:f>'Painel de Gestão Final'!$F$22:$F$25</c:f>
              <c:numCache>
                <c:formatCode>General</c:formatCode>
                <c:ptCount val="4"/>
                <c:pt idx="0">
                  <c:v>11</c:v>
                </c:pt>
                <c:pt idx="1">
                  <c:v>9</c:v>
                </c:pt>
                <c:pt idx="2">
                  <c:v>16</c:v>
                </c:pt>
                <c:pt idx="3">
                  <c:v>6</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5E73-4E70-A69A-3196FCAD510B}"/>
            </c:ext>
          </c:extLst>
        </c:ser>
        <c:dLbls>
          <c:showLegendKey val="0"/>
          <c:showVal val="0"/>
          <c:showCatName val="0"/>
          <c:showSerName val="0"/>
          <c:showPercent val="0"/>
          <c:showBubbleSize val="0"/>
        </c:dLbls>
        <c:gapWidth val="150"/>
        <c:overlap val="100"/>
        <c:axId val="128079936"/>
        <c:axId val="128083072"/>
      </c:barChart>
      <c:catAx>
        <c:axId val="128079936"/>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b="0" i="0">
                <a:solidFill>
                  <a:srgbClr val="000000"/>
                </a:solidFill>
                <a:latin typeface="calibri"/>
              </a:defRPr>
            </a:pPr>
            <a:endParaRPr lang="pt-BR"/>
          </a:p>
        </c:txPr>
        <c:crossAx val="128083072"/>
        <c:crosses val="autoZero"/>
        <c:auto val="1"/>
        <c:lblAlgn val="ctr"/>
        <c:lblOffset val="100"/>
        <c:noMultiLvlLbl val="1"/>
      </c:catAx>
      <c:valAx>
        <c:axId val="128083072"/>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128079936"/>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889E-3"/>
          <c:y val="1.6489186112599717E-2"/>
        </c:manualLayout>
      </c:layout>
      <c:overlay val="0"/>
    </c:title>
    <c:autoTitleDeleted val="0"/>
    <c:plotArea>
      <c:layout>
        <c:manualLayout>
          <c:xMode val="edge"/>
          <c:yMode val="edge"/>
          <c:x val="8.1141294838144959E-2"/>
          <c:y val="0.21937888351980567"/>
          <c:w val="0.46168875765529332"/>
          <c:h val="0.68515846659658108"/>
        </c:manualLayout>
      </c:layout>
      <c:doughnutChart>
        <c:varyColors val="1"/>
        <c:ser>
          <c:idx val="0"/>
          <c:order val="0"/>
          <c:dPt>
            <c:idx val="0"/>
            <c:bubble3D val="0"/>
            <c:spPr>
              <a:solidFill>
                <a:srgbClr val="FF0000"/>
              </a:solidFill>
            </c:spPr>
            <c:extLst>
              <c:ext xmlns:c16="http://schemas.microsoft.com/office/drawing/2014/chart" uri="{C3380CC4-5D6E-409C-BE32-E72D297353CC}">
                <c16:uniqueId val="{00000001-58A6-48E7-BFA2-6788B9EA44A5}"/>
              </c:ext>
            </c:extLst>
          </c:dPt>
          <c:dPt>
            <c:idx val="1"/>
            <c:bubble3D val="0"/>
            <c:spPr>
              <a:solidFill>
                <a:srgbClr val="7030A0"/>
              </a:solidFill>
            </c:spPr>
            <c:extLst>
              <c:ext xmlns:c16="http://schemas.microsoft.com/office/drawing/2014/chart" uri="{C3380CC4-5D6E-409C-BE32-E72D297353CC}">
                <c16:uniqueId val="{00000003-58A6-48E7-BFA2-6788B9EA44A5}"/>
              </c:ext>
            </c:extLst>
          </c:dPt>
          <c:dPt>
            <c:idx val="2"/>
            <c:bubble3D val="0"/>
            <c:spPr>
              <a:solidFill>
                <a:srgbClr val="0070C0"/>
              </a:solidFill>
            </c:spPr>
            <c:extLst>
              <c:ext xmlns:c16="http://schemas.microsoft.com/office/drawing/2014/chart" uri="{C3380CC4-5D6E-409C-BE32-E72D297353CC}">
                <c16:uniqueId val="{00000005-58A6-48E7-BFA2-6788B9EA44A5}"/>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Final'!$B$12:$B$14</c:f>
              <c:strCache>
                <c:ptCount val="3"/>
                <c:pt idx="0">
                  <c:v>Não iniciada no período previsto</c:v>
                </c:pt>
                <c:pt idx="1">
                  <c:v>Iniciada e não concluída no período previsto</c:v>
                </c:pt>
                <c:pt idx="2">
                  <c:v>Concluída</c:v>
                </c:pt>
              </c:strCache>
            </c:strRef>
          </c:cat>
          <c:val>
            <c:numRef>
              <c:f>'Painel de Gestão Final'!$D$12:$D$14</c:f>
              <c:numCache>
                <c:formatCode>0%</c:formatCode>
                <c:ptCount val="3"/>
                <c:pt idx="0">
                  <c:v>0.22500000000000001</c:v>
                </c:pt>
                <c:pt idx="1">
                  <c:v>0.25</c:v>
                </c:pt>
                <c:pt idx="2">
                  <c:v>0.52500000000000002</c:v>
                </c:pt>
              </c:numCache>
            </c:numRef>
          </c:val>
          <c:extLst>
            <c:ext xmlns:c16="http://schemas.microsoft.com/office/drawing/2014/chart" uri="{C3380CC4-5D6E-409C-BE32-E72D297353CC}">
              <c16:uniqueId val="{00000006-58A6-48E7-BFA2-6788B9EA44A5}"/>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9587952117740579"/>
        </c:manualLayout>
      </c:layout>
      <c:overlay val="0"/>
      <c:txPr>
        <a:bodyPr/>
        <a:lstStyle/>
        <a:p>
          <a:pPr lvl="0">
            <a:defRPr sz="12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664E-3"/>
          <c:y val="1.6489186112599717E-2"/>
        </c:manualLayout>
      </c:layout>
      <c:overlay val="0"/>
    </c:title>
    <c:autoTitleDeleted val="0"/>
    <c:plotArea>
      <c:layout>
        <c:manualLayout>
          <c:xMode val="edge"/>
          <c:yMode val="edge"/>
          <c:x val="8.1141294838144959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DFDF-420A-A1D2-DE2922C7AF8E}"/>
              </c:ext>
            </c:extLst>
          </c:dPt>
          <c:dPt>
            <c:idx val="1"/>
            <c:bubble3D val="0"/>
            <c:spPr>
              <a:solidFill>
                <a:srgbClr val="FF0000"/>
              </a:solidFill>
            </c:spPr>
            <c:extLst>
              <c:ext xmlns:c16="http://schemas.microsoft.com/office/drawing/2014/chart" uri="{C3380CC4-5D6E-409C-BE32-E72D297353CC}">
                <c16:uniqueId val="{00000003-DFDF-420A-A1D2-DE2922C7AF8E}"/>
              </c:ext>
            </c:extLst>
          </c:dPt>
          <c:dPt>
            <c:idx val="2"/>
            <c:bubble3D val="0"/>
            <c:spPr>
              <a:solidFill>
                <a:srgbClr val="9BBB59"/>
              </a:solidFill>
            </c:spPr>
            <c:extLst>
              <c:ext xmlns:c16="http://schemas.microsoft.com/office/drawing/2014/chart" uri="{C3380CC4-5D6E-409C-BE32-E72D297353CC}">
                <c16:uniqueId val="{00000005-DFDF-420A-A1D2-DE2922C7AF8E}"/>
              </c:ext>
            </c:extLst>
          </c:dPt>
          <c:dPt>
            <c:idx val="3"/>
            <c:bubble3D val="0"/>
            <c:spPr>
              <a:solidFill>
                <a:srgbClr val="92D050"/>
              </a:solidFill>
            </c:spPr>
            <c:extLst>
              <c:ext xmlns:c16="http://schemas.microsoft.com/office/drawing/2014/chart" uri="{C3380CC4-5D6E-409C-BE32-E72D297353CC}">
                <c16:uniqueId val="{00000007-DFDF-420A-A1D2-DE2922C7AF8E}"/>
              </c:ext>
            </c:extLst>
          </c:dPt>
          <c:dPt>
            <c:idx val="4"/>
            <c:bubble3D val="0"/>
            <c:spPr>
              <a:solidFill>
                <a:srgbClr val="0070C0"/>
              </a:solidFill>
            </c:spPr>
            <c:extLst>
              <c:ext xmlns:c16="http://schemas.microsoft.com/office/drawing/2014/chart" uri="{C3380CC4-5D6E-409C-BE32-E72D297353CC}">
                <c16:uniqueId val="{00000009-DFDF-420A-A1D2-DE2922C7AF8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- 1'!$E$13:$E$17</c:f>
              <c:numCache>
                <c:formatCode>0%</c:formatCode>
                <c:ptCount val="5"/>
                <c:pt idx="0">
                  <c:v>8.5714285714285715E-2</c:v>
                </c:pt>
                <c:pt idx="1">
                  <c:v>0.22857142857142856</c:v>
                </c:pt>
                <c:pt idx="2">
                  <c:v>0.24285714285714285</c:v>
                </c:pt>
                <c:pt idx="3">
                  <c:v>0.37142857142857144</c:v>
                </c:pt>
                <c:pt idx="4">
                  <c:v>7.1428571428571425E-2</c:v>
                </c:pt>
              </c:numCache>
            </c:numRef>
          </c:val>
          <c:extLst>
            <c:ext xmlns:c16="http://schemas.microsoft.com/office/drawing/2014/chart" uri="{C3380CC4-5D6E-409C-BE32-E72D297353CC}">
              <c16:uniqueId val="{0000000A-DFDF-420A-A1D2-DE2922C7AF8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664E-3"/>
          <c:y val="1.6489186112599717E-2"/>
        </c:manualLayout>
      </c:layout>
      <c:overlay val="0"/>
    </c:title>
    <c:autoTitleDeleted val="0"/>
    <c:plotArea>
      <c:layout>
        <c:manualLayout>
          <c:xMode val="edge"/>
          <c:yMode val="edge"/>
          <c:x val="9.5030183727034145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F6D9-414D-A3C2-5F97AF955328}"/>
              </c:ext>
            </c:extLst>
          </c:dPt>
          <c:dPt>
            <c:idx val="1"/>
            <c:bubble3D val="0"/>
            <c:spPr>
              <a:solidFill>
                <a:srgbClr val="FF0000"/>
              </a:solidFill>
            </c:spPr>
            <c:extLst>
              <c:ext xmlns:c16="http://schemas.microsoft.com/office/drawing/2014/chart" uri="{C3380CC4-5D6E-409C-BE32-E72D297353CC}">
                <c16:uniqueId val="{00000003-F6D9-414D-A3C2-5F97AF955328}"/>
              </c:ext>
            </c:extLst>
          </c:dPt>
          <c:dPt>
            <c:idx val="2"/>
            <c:bubble3D val="0"/>
            <c:spPr>
              <a:solidFill>
                <a:srgbClr val="FFFF00"/>
              </a:solidFill>
            </c:spPr>
            <c:extLst>
              <c:ext xmlns:c16="http://schemas.microsoft.com/office/drawing/2014/chart" uri="{C3380CC4-5D6E-409C-BE32-E72D297353CC}">
                <c16:uniqueId val="{00000005-F6D9-414D-A3C2-5F97AF955328}"/>
              </c:ext>
            </c:extLst>
          </c:dPt>
          <c:dPt>
            <c:idx val="3"/>
            <c:bubble3D val="0"/>
            <c:spPr>
              <a:solidFill>
                <a:srgbClr val="92D050"/>
              </a:solidFill>
            </c:spPr>
            <c:extLst>
              <c:ext xmlns:c16="http://schemas.microsoft.com/office/drawing/2014/chart" uri="{C3380CC4-5D6E-409C-BE32-E72D297353CC}">
                <c16:uniqueId val="{00000007-F6D9-414D-A3C2-5F97AF955328}"/>
              </c:ext>
            </c:extLst>
          </c:dPt>
          <c:dPt>
            <c:idx val="4"/>
            <c:bubble3D val="0"/>
            <c:spPr>
              <a:solidFill>
                <a:srgbClr val="0070C0"/>
              </a:solidFill>
            </c:spPr>
            <c:extLst>
              <c:ext xmlns:c16="http://schemas.microsoft.com/office/drawing/2014/chart" uri="{C3380CC4-5D6E-409C-BE32-E72D297353CC}">
                <c16:uniqueId val="{00000009-F6D9-414D-A3C2-5F97AF955328}"/>
              </c:ext>
            </c:extLst>
          </c:dPt>
          <c:dPt>
            <c:idx val="5"/>
            <c:bubble3D val="0"/>
            <c:spPr>
              <a:solidFill>
                <a:srgbClr val="FF99CC"/>
              </a:solidFill>
            </c:spPr>
            <c:extLst>
              <c:ext xmlns:c16="http://schemas.microsoft.com/office/drawing/2014/chart" uri="{C3380CC4-5D6E-409C-BE32-E72D297353CC}">
                <c16:uniqueId val="{0000000B-F6D9-414D-A3C2-5F97AF955328}"/>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- 1'!$C$13:$C$18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- 1'!$G$13:$G$18</c:f>
              <c:numCache>
                <c:formatCode>0%</c:formatCode>
                <c:ptCount val="6"/>
                <c:pt idx="0">
                  <c:v>8.6956521739130432E-2</c:v>
                </c:pt>
                <c:pt idx="1">
                  <c:v>0.21739130434782608</c:v>
                </c:pt>
                <c:pt idx="2">
                  <c:v>0.24637681159420291</c:v>
                </c:pt>
                <c:pt idx="3">
                  <c:v>0.37681159420289856</c:v>
                </c:pt>
                <c:pt idx="4">
                  <c:v>7.2463768115942032E-2</c:v>
                </c:pt>
                <c:pt idx="5">
                  <c:v>0</c:v>
                </c:pt>
              </c:numCache>
            </c:numRef>
          </c:val>
          <c:extLst>
            <c:ext xmlns:c16="http://schemas.microsoft.com/office/drawing/2014/chart" uri="{C3380CC4-5D6E-409C-BE32-E72D297353CC}">
              <c16:uniqueId val="{0000000C-F6D9-414D-A3C2-5F97AF955328}"/>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46"/>
          <c:y val="0.1176828697042339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4F81BD"/>
            </a:solidFill>
            <a:ln cmpd="sng">
              <a:solidFill>
                <a:srgbClr val="000000"/>
              </a:solidFill>
            </a:ln>
          </c:spPr>
          <c:invertIfNegative val="1"/>
          <c:cat>
            <c:strRef>
              <c:f>'Painel de Gestão - 2'!$C$29:$C$32</c:f>
              <c:strCache>
                <c:ptCount val="4"/>
                <c:pt idx="0">
                  <c:v>OBJETIVO 1</c:v>
                </c:pt>
                <c:pt idx="1">
                  <c:v>OBJETIVO 2</c:v>
                </c:pt>
                <c:pt idx="2">
                  <c:v>OBJETIVO 3</c:v>
                </c:pt>
                <c:pt idx="3">
                  <c:v>OBJETIVO 4</c:v>
                </c:pt>
              </c:strCache>
            </c:strRef>
          </c:cat>
          <c:val>
            <c:numRef>
              <c:f>'Painel de Gestão - 2'!$F$29:$F$32</c:f>
              <c:numCache>
                <c:formatCode>General</c:formatCode>
                <c:ptCount val="4"/>
                <c:pt idx="0">
                  <c:v>0</c:v>
                </c:pt>
                <c:pt idx="1">
                  <c:v>0</c:v>
                </c:pt>
                <c:pt idx="2">
                  <c:v>2</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20B1-4551-821C-B0ADFED9D346}"/>
            </c:ext>
          </c:extLst>
        </c:ser>
        <c:ser>
          <c:idx val="1"/>
          <c:order val="1"/>
          <c:spPr>
            <a:solidFill>
              <a:srgbClr val="FF0000"/>
            </a:solidFill>
            <a:ln cmpd="sng">
              <a:solidFill>
                <a:srgbClr val="000000"/>
              </a:solidFill>
            </a:ln>
          </c:spPr>
          <c:invertIfNegative val="1"/>
          <c:cat>
            <c:strRef>
              <c:f>'Painel de Gestão - 2'!$C$29:$C$32</c:f>
              <c:strCache>
                <c:ptCount val="4"/>
                <c:pt idx="0">
                  <c:v>OBJETIVO 1</c:v>
                </c:pt>
                <c:pt idx="1">
                  <c:v>OBJETIVO 2</c:v>
                </c:pt>
                <c:pt idx="2">
                  <c:v>OBJETIVO 3</c:v>
                </c:pt>
                <c:pt idx="3">
                  <c:v>OBJETIVO 4</c:v>
                </c:pt>
              </c:strCache>
            </c:strRef>
          </c:cat>
          <c:val>
            <c:numRef>
              <c:f>'Painel de Gestão - 2'!$G$29:$G$32</c:f>
              <c:numCache>
                <c:formatCode>General</c:formatCode>
                <c:ptCount val="4"/>
                <c:pt idx="0">
                  <c:v>6</c:v>
                </c:pt>
                <c:pt idx="1">
                  <c:v>5</c:v>
                </c:pt>
                <c:pt idx="2">
                  <c:v>4</c:v>
                </c:pt>
                <c:pt idx="3">
                  <c:v>1</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20B1-4551-821C-B0ADFED9D346}"/>
            </c:ext>
          </c:extLst>
        </c:ser>
        <c:ser>
          <c:idx val="2"/>
          <c:order val="2"/>
          <c:spPr>
            <a:solidFill>
              <a:srgbClr val="FFC000"/>
            </a:solidFill>
            <a:ln cmpd="sng">
              <a:solidFill>
                <a:srgbClr val="000000"/>
              </a:solidFill>
            </a:ln>
          </c:spPr>
          <c:invertIfNegative val="1"/>
          <c:cat>
            <c:strRef>
              <c:f>'Painel de Gestão - 2'!$C$29:$C$32</c:f>
              <c:strCache>
                <c:ptCount val="4"/>
                <c:pt idx="0">
                  <c:v>OBJETIVO 1</c:v>
                </c:pt>
                <c:pt idx="1">
                  <c:v>OBJETIVO 2</c:v>
                </c:pt>
                <c:pt idx="2">
                  <c:v>OBJETIVO 3</c:v>
                </c:pt>
                <c:pt idx="3">
                  <c:v>OBJETIVO 4</c:v>
                </c:pt>
              </c:strCache>
            </c:strRef>
          </c:cat>
          <c:val>
            <c:numRef>
              <c:f>'Painel de Gestão - 2'!$H$29:$H$32</c:f>
              <c:numCache>
                <c:formatCode>General</c:formatCode>
                <c:ptCount val="4"/>
                <c:pt idx="0">
                  <c:v>3</c:v>
                </c:pt>
                <c:pt idx="1">
                  <c:v>6</c:v>
                </c:pt>
                <c:pt idx="2">
                  <c:v>3</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20B1-4551-821C-B0ADFED9D346}"/>
            </c:ext>
          </c:extLst>
        </c:ser>
        <c:ser>
          <c:idx val="3"/>
          <c:order val="3"/>
          <c:spPr>
            <a:solidFill>
              <a:srgbClr val="92D050"/>
            </a:solidFill>
            <a:ln cmpd="sng">
              <a:solidFill>
                <a:srgbClr val="000000"/>
              </a:solidFill>
            </a:ln>
          </c:spPr>
          <c:invertIfNegative val="1"/>
          <c:cat>
            <c:strRef>
              <c:f>'Painel de Gestão - 2'!$C$29:$C$32</c:f>
              <c:strCache>
                <c:ptCount val="4"/>
                <c:pt idx="0">
                  <c:v>OBJETIVO 1</c:v>
                </c:pt>
                <c:pt idx="1">
                  <c:v>OBJETIVO 2</c:v>
                </c:pt>
                <c:pt idx="2">
                  <c:v>OBJETIVO 3</c:v>
                </c:pt>
                <c:pt idx="3">
                  <c:v>OBJETIVO 4</c:v>
                </c:pt>
              </c:strCache>
            </c:strRef>
          </c:cat>
          <c:val>
            <c:numRef>
              <c:f>'Painel de Gestão - 2'!$I$29:$I$32</c:f>
              <c:numCache>
                <c:formatCode>General</c:formatCode>
                <c:ptCount val="4"/>
                <c:pt idx="0">
                  <c:v>4</c:v>
                </c:pt>
                <c:pt idx="1">
                  <c:v>6</c:v>
                </c:pt>
                <c:pt idx="2">
                  <c:v>12</c:v>
                </c:pt>
                <c:pt idx="3">
                  <c:v>12</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20B1-4551-821C-B0ADFED9D346}"/>
            </c:ext>
          </c:extLst>
        </c:ser>
        <c:ser>
          <c:idx val="4"/>
          <c:order val="4"/>
          <c:spPr>
            <a:solidFill>
              <a:srgbClr val="0070C0"/>
            </a:solidFill>
            <a:ln cmpd="sng">
              <a:solidFill>
                <a:srgbClr val="000000"/>
              </a:solidFill>
            </a:ln>
          </c:spPr>
          <c:invertIfNegative val="1"/>
          <c:cat>
            <c:strRef>
              <c:f>'Painel de Gestão - 2'!$C$29:$C$32</c:f>
              <c:strCache>
                <c:ptCount val="4"/>
                <c:pt idx="0">
                  <c:v>OBJETIVO 1</c:v>
                </c:pt>
                <c:pt idx="1">
                  <c:v>OBJETIVO 2</c:v>
                </c:pt>
                <c:pt idx="2">
                  <c:v>OBJETIVO 3</c:v>
                </c:pt>
                <c:pt idx="3">
                  <c:v>OBJETIVO 4</c:v>
                </c:pt>
              </c:strCache>
            </c:strRef>
          </c:cat>
          <c:val>
            <c:numRef>
              <c:f>'Painel de Gestão - 2'!$J$29:$J$32</c:f>
              <c:numCache>
                <c:formatCode>General</c:formatCode>
                <c:ptCount val="4"/>
                <c:pt idx="0">
                  <c:v>0</c:v>
                </c:pt>
                <c:pt idx="1">
                  <c:v>2</c:v>
                </c:pt>
                <c:pt idx="2">
                  <c:v>0</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20B1-4551-821C-B0ADFED9D346}"/>
            </c:ext>
          </c:extLst>
        </c:ser>
        <c:dLbls>
          <c:showLegendKey val="0"/>
          <c:showVal val="0"/>
          <c:showCatName val="0"/>
          <c:showSerName val="0"/>
          <c:showPercent val="0"/>
          <c:showBubbleSize val="0"/>
        </c:dLbls>
        <c:gapWidth val="150"/>
        <c:overlap val="100"/>
        <c:axId val="229519568"/>
        <c:axId val="229519952"/>
      </c:barChart>
      <c:catAx>
        <c:axId val="229519568"/>
        <c:scaling>
          <c:orientation val="maxMin"/>
        </c:scaling>
        <c:delete val="0"/>
        <c:axPos val="l"/>
        <c:title>
          <c:tx>
            <c:rich>
              <a:bodyPr/>
              <a:lstStyle/>
              <a:p>
                <a:pPr lvl="0">
                  <a:defRPr b="0">
                    <a:solidFill>
                      <a:srgbClr val="000000"/>
                    </a:solidFill>
                    <a:latin typeface="+mn-lt"/>
                  </a:defRPr>
                </a:pPr>
                <a:endParaRPr lang="pt-B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229519952"/>
        <c:crosses val="autoZero"/>
        <c:auto val="1"/>
        <c:lblAlgn val="ctr"/>
        <c:lblOffset val="100"/>
        <c:noMultiLvlLbl val="1"/>
      </c:catAx>
      <c:valAx>
        <c:axId val="229519952"/>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lang="pt-B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229519568"/>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atual do PAN 
Monitoria atual</a:t>
            </a:r>
          </a:p>
        </c:rich>
      </c:tx>
      <c:layout>
        <c:manualLayout>
          <c:xMode val="edge"/>
          <c:yMode val="edge"/>
          <c:x val="7.9304461942257664E-3"/>
          <c:y val="1.6489186112599717E-2"/>
        </c:manualLayout>
      </c:layout>
      <c:overlay val="0"/>
    </c:title>
    <c:autoTitleDeleted val="0"/>
    <c:plotArea>
      <c:layout>
        <c:manualLayout>
          <c:xMode val="edge"/>
          <c:yMode val="edge"/>
          <c:x val="8.1141294838144959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ECAB-4F48-B916-B4AA04559D76}"/>
              </c:ext>
            </c:extLst>
          </c:dPt>
          <c:dPt>
            <c:idx val="1"/>
            <c:bubble3D val="0"/>
            <c:spPr>
              <a:solidFill>
                <a:srgbClr val="FF0000"/>
              </a:solidFill>
            </c:spPr>
            <c:extLst>
              <c:ext xmlns:c16="http://schemas.microsoft.com/office/drawing/2014/chart" uri="{C3380CC4-5D6E-409C-BE32-E72D297353CC}">
                <c16:uniqueId val="{00000003-ECAB-4F48-B916-B4AA04559D76}"/>
              </c:ext>
            </c:extLst>
          </c:dPt>
          <c:dPt>
            <c:idx val="2"/>
            <c:bubble3D val="0"/>
            <c:spPr>
              <a:solidFill>
                <a:srgbClr val="FFFF00"/>
              </a:solidFill>
            </c:spPr>
            <c:extLst>
              <c:ext xmlns:c16="http://schemas.microsoft.com/office/drawing/2014/chart" uri="{C3380CC4-5D6E-409C-BE32-E72D297353CC}">
                <c16:uniqueId val="{00000005-ECAB-4F48-B916-B4AA04559D76}"/>
              </c:ext>
            </c:extLst>
          </c:dPt>
          <c:dPt>
            <c:idx val="3"/>
            <c:bubble3D val="0"/>
            <c:spPr>
              <a:solidFill>
                <a:srgbClr val="92D050"/>
              </a:solidFill>
            </c:spPr>
            <c:extLst>
              <c:ext xmlns:c16="http://schemas.microsoft.com/office/drawing/2014/chart" uri="{C3380CC4-5D6E-409C-BE32-E72D297353CC}">
                <c16:uniqueId val="{00000007-ECAB-4F48-B916-B4AA04559D76}"/>
              </c:ext>
            </c:extLst>
          </c:dPt>
          <c:dPt>
            <c:idx val="4"/>
            <c:bubble3D val="0"/>
            <c:spPr>
              <a:solidFill>
                <a:srgbClr val="0070C0"/>
              </a:solidFill>
            </c:spPr>
            <c:extLst>
              <c:ext xmlns:c16="http://schemas.microsoft.com/office/drawing/2014/chart" uri="{C3380CC4-5D6E-409C-BE32-E72D297353CC}">
                <c16:uniqueId val="{00000009-ECAB-4F48-B916-B4AA04559D76}"/>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- 2'!$E$13:$E$17</c:f>
              <c:numCache>
                <c:formatCode>0%</c:formatCode>
                <c:ptCount val="5"/>
                <c:pt idx="0">
                  <c:v>2.8985507246376812E-2</c:v>
                </c:pt>
                <c:pt idx="1">
                  <c:v>0.2318840579710145</c:v>
                </c:pt>
                <c:pt idx="2">
                  <c:v>0.21739130434782608</c:v>
                </c:pt>
                <c:pt idx="3">
                  <c:v>0.49275362318840582</c:v>
                </c:pt>
                <c:pt idx="4">
                  <c:v>2.8985507246376812E-2</c:v>
                </c:pt>
              </c:numCache>
            </c:numRef>
          </c:val>
          <c:extLst>
            <c:ext xmlns:c16="http://schemas.microsoft.com/office/drawing/2014/chart" uri="{C3380CC4-5D6E-409C-BE32-E72D297353CC}">
              <c16:uniqueId val="{0000000A-ECAB-4F48-B916-B4AA04559D76}"/>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029166666666664"/>
          <c:y val="0.14367663552499471"/>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lang="pt-BR" sz="1600" b="1" i="0">
                <a:solidFill>
                  <a:srgbClr val="757575"/>
                </a:solidFill>
                <a:latin typeface="calibri"/>
              </a:rPr>
              <a:t>Situação do PAN 
Pós Monitoria</a:t>
            </a:r>
          </a:p>
        </c:rich>
      </c:tx>
      <c:layout>
        <c:manualLayout>
          <c:xMode val="edge"/>
          <c:yMode val="edge"/>
          <c:x val="7.9304461942257664E-3"/>
          <c:y val="1.6489186112599717E-2"/>
        </c:manualLayout>
      </c:layout>
      <c:overlay val="0"/>
    </c:title>
    <c:autoTitleDeleted val="0"/>
    <c:plotArea>
      <c:layout>
        <c:manualLayout>
          <c:xMode val="edge"/>
          <c:yMode val="edge"/>
          <c:x val="9.5030183727034145E-2"/>
          <c:y val="0.21937888351980545"/>
          <c:w val="0.46168875765529332"/>
          <c:h val="0.68515846659657953"/>
        </c:manualLayout>
      </c:layout>
      <c:doughnutChart>
        <c:varyColors val="1"/>
        <c:ser>
          <c:idx val="0"/>
          <c:order val="0"/>
          <c:dPt>
            <c:idx val="0"/>
            <c:bubble3D val="0"/>
            <c:spPr>
              <a:solidFill>
                <a:srgbClr val="4F81BD"/>
              </a:solidFill>
            </c:spPr>
            <c:extLst>
              <c:ext xmlns:c16="http://schemas.microsoft.com/office/drawing/2014/chart" uri="{C3380CC4-5D6E-409C-BE32-E72D297353CC}">
                <c16:uniqueId val="{00000001-A8FE-4DBB-BCCF-22183474010F}"/>
              </c:ext>
            </c:extLst>
          </c:dPt>
          <c:dPt>
            <c:idx val="1"/>
            <c:bubble3D val="0"/>
            <c:spPr>
              <a:solidFill>
                <a:srgbClr val="FF0000"/>
              </a:solidFill>
            </c:spPr>
            <c:extLst>
              <c:ext xmlns:c16="http://schemas.microsoft.com/office/drawing/2014/chart" uri="{C3380CC4-5D6E-409C-BE32-E72D297353CC}">
                <c16:uniqueId val="{00000003-A8FE-4DBB-BCCF-22183474010F}"/>
              </c:ext>
            </c:extLst>
          </c:dPt>
          <c:dPt>
            <c:idx val="2"/>
            <c:bubble3D val="0"/>
            <c:spPr>
              <a:solidFill>
                <a:srgbClr val="FFFF00"/>
              </a:solidFill>
            </c:spPr>
            <c:extLst>
              <c:ext xmlns:c16="http://schemas.microsoft.com/office/drawing/2014/chart" uri="{C3380CC4-5D6E-409C-BE32-E72D297353CC}">
                <c16:uniqueId val="{00000005-A8FE-4DBB-BCCF-22183474010F}"/>
              </c:ext>
            </c:extLst>
          </c:dPt>
          <c:dPt>
            <c:idx val="3"/>
            <c:bubble3D val="0"/>
            <c:spPr>
              <a:solidFill>
                <a:srgbClr val="92D050"/>
              </a:solidFill>
            </c:spPr>
            <c:extLst>
              <c:ext xmlns:c16="http://schemas.microsoft.com/office/drawing/2014/chart" uri="{C3380CC4-5D6E-409C-BE32-E72D297353CC}">
                <c16:uniqueId val="{00000007-A8FE-4DBB-BCCF-22183474010F}"/>
              </c:ext>
            </c:extLst>
          </c:dPt>
          <c:dPt>
            <c:idx val="4"/>
            <c:bubble3D val="0"/>
            <c:spPr>
              <a:solidFill>
                <a:srgbClr val="0070C0"/>
              </a:solidFill>
            </c:spPr>
            <c:extLst>
              <c:ext xmlns:c16="http://schemas.microsoft.com/office/drawing/2014/chart" uri="{C3380CC4-5D6E-409C-BE32-E72D297353CC}">
                <c16:uniqueId val="{00000009-A8FE-4DBB-BCCF-22183474010F}"/>
              </c:ext>
            </c:extLst>
          </c:dPt>
          <c:dPt>
            <c:idx val="5"/>
            <c:bubble3D val="0"/>
            <c:spPr>
              <a:solidFill>
                <a:srgbClr val="FF99CC"/>
              </a:solidFill>
            </c:spPr>
            <c:extLst>
              <c:ext xmlns:c16="http://schemas.microsoft.com/office/drawing/2014/chart" uri="{C3380CC4-5D6E-409C-BE32-E72D297353CC}">
                <c16:uniqueId val="{0000000B-A8FE-4DBB-BCCF-22183474010F}"/>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- 2'!$C$13:$C$18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- 2'!$G$13:$G$18</c:f>
              <c:numCache>
                <c:formatCode>0%</c:formatCode>
                <c:ptCount val="6"/>
                <c:pt idx="0">
                  <c:v>2.7397260273972601E-2</c:v>
                </c:pt>
                <c:pt idx="1">
                  <c:v>0.21917808219178081</c:v>
                </c:pt>
                <c:pt idx="2">
                  <c:v>0.20547945205479451</c:v>
                </c:pt>
                <c:pt idx="3">
                  <c:v>0.46575342465753422</c:v>
                </c:pt>
                <c:pt idx="4">
                  <c:v>2.7397260273972601E-2</c:v>
                </c:pt>
                <c:pt idx="5">
                  <c:v>5.4794520547945202E-2</c:v>
                </c:pt>
              </c:numCache>
            </c:numRef>
          </c:val>
          <c:extLst>
            <c:ext xmlns:c16="http://schemas.microsoft.com/office/drawing/2014/chart" uri="{C3380CC4-5D6E-409C-BE32-E72D297353CC}">
              <c16:uniqueId val="{0000000C-A8FE-4DBB-BCCF-22183474010F}"/>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9897799484626746"/>
          <c:y val="0.11768286970423393"/>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autoTitleDeleted val="1"/>
    <c:plotArea>
      <c:layout/>
      <c:barChart>
        <c:barDir val="bar"/>
        <c:grouping val="stacked"/>
        <c:varyColors val="1"/>
        <c:ser>
          <c:idx val="0"/>
          <c:order val="0"/>
          <c:spPr>
            <a:solidFill>
              <a:srgbClr val="A5A5A5"/>
            </a:solidFill>
            <a:ln cmpd="sng">
              <a:solidFill>
                <a:srgbClr val="000000"/>
              </a:solidFill>
            </a:ln>
          </c:spPr>
          <c:invertIfNegative val="1"/>
          <c:cat>
            <c:strRef>
              <c:f>'Painel de Gestão - 3'!$C$29:$C$32</c:f>
              <c:strCache>
                <c:ptCount val="4"/>
                <c:pt idx="0">
                  <c:v>OBJETIVO 1</c:v>
                </c:pt>
                <c:pt idx="1">
                  <c:v>OBJETIVO 2</c:v>
                </c:pt>
                <c:pt idx="2">
                  <c:v>OBJETIVO 3</c:v>
                </c:pt>
                <c:pt idx="3">
                  <c:v>OBJETIVO 4</c:v>
                </c:pt>
              </c:strCache>
            </c:strRef>
          </c:cat>
          <c:val>
            <c:numRef>
              <c:f>'Painel de Gestão - 3'!$F$29:$F$32</c:f>
              <c:numCache>
                <c:formatCode>General</c:formatCode>
                <c:ptCount val="4"/>
                <c:pt idx="0">
                  <c:v>0</c:v>
                </c:pt>
                <c:pt idx="1">
                  <c:v>0</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0-CFA2-4943-BF5C-DA6E5BFE683D}"/>
            </c:ext>
          </c:extLst>
        </c:ser>
        <c:ser>
          <c:idx val="1"/>
          <c:order val="1"/>
          <c:spPr>
            <a:solidFill>
              <a:srgbClr val="FF0000"/>
            </a:solidFill>
            <a:ln cmpd="sng">
              <a:solidFill>
                <a:srgbClr val="000000"/>
              </a:solidFill>
            </a:ln>
          </c:spPr>
          <c:invertIfNegative val="1"/>
          <c:cat>
            <c:strRef>
              <c:f>'Painel de Gestão - 3'!$C$29:$C$32</c:f>
              <c:strCache>
                <c:ptCount val="4"/>
                <c:pt idx="0">
                  <c:v>OBJETIVO 1</c:v>
                </c:pt>
                <c:pt idx="1">
                  <c:v>OBJETIVO 2</c:v>
                </c:pt>
                <c:pt idx="2">
                  <c:v>OBJETIVO 3</c:v>
                </c:pt>
                <c:pt idx="3">
                  <c:v>OBJETIVO 4</c:v>
                </c:pt>
              </c:strCache>
            </c:strRef>
          </c:cat>
          <c:val>
            <c:numRef>
              <c:f>'Painel de Gestão - 3'!$G$29:$G$32</c:f>
              <c:numCache>
                <c:formatCode>General</c:formatCode>
                <c:ptCount val="4"/>
                <c:pt idx="0">
                  <c:v>3</c:v>
                </c:pt>
                <c:pt idx="1">
                  <c:v>11</c:v>
                </c:pt>
                <c:pt idx="2">
                  <c:v>9</c:v>
                </c:pt>
                <c:pt idx="3">
                  <c:v>7</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1-CFA2-4943-BF5C-DA6E5BFE683D}"/>
            </c:ext>
          </c:extLst>
        </c:ser>
        <c:ser>
          <c:idx val="2"/>
          <c:order val="2"/>
          <c:spPr>
            <a:solidFill>
              <a:srgbClr val="FFC000"/>
            </a:solidFill>
            <a:ln cmpd="sng">
              <a:solidFill>
                <a:srgbClr val="000000"/>
              </a:solidFill>
            </a:ln>
          </c:spPr>
          <c:invertIfNegative val="1"/>
          <c:cat>
            <c:strRef>
              <c:f>'Painel de Gestão - 3'!$C$29:$C$32</c:f>
              <c:strCache>
                <c:ptCount val="4"/>
                <c:pt idx="0">
                  <c:v>OBJETIVO 1</c:v>
                </c:pt>
                <c:pt idx="1">
                  <c:v>OBJETIVO 2</c:v>
                </c:pt>
                <c:pt idx="2">
                  <c:v>OBJETIVO 3</c:v>
                </c:pt>
                <c:pt idx="3">
                  <c:v>OBJETIVO 4</c:v>
                </c:pt>
              </c:strCache>
            </c:strRef>
          </c:cat>
          <c:val>
            <c:numRef>
              <c:f>'Painel de Gestão - 3'!$H$29:$H$32</c:f>
              <c:numCache>
                <c:formatCode>General</c:formatCode>
                <c:ptCount val="4"/>
                <c:pt idx="0">
                  <c:v>3</c:v>
                </c:pt>
                <c:pt idx="1">
                  <c:v>4</c:v>
                </c:pt>
                <c:pt idx="2">
                  <c:v>4</c:v>
                </c:pt>
                <c:pt idx="3">
                  <c:v>3</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2-CFA2-4943-BF5C-DA6E5BFE683D}"/>
            </c:ext>
          </c:extLst>
        </c:ser>
        <c:ser>
          <c:idx val="3"/>
          <c:order val="3"/>
          <c:spPr>
            <a:solidFill>
              <a:srgbClr val="92D050"/>
            </a:solidFill>
            <a:ln cmpd="sng">
              <a:solidFill>
                <a:srgbClr val="000000"/>
              </a:solidFill>
            </a:ln>
          </c:spPr>
          <c:invertIfNegative val="1"/>
          <c:cat>
            <c:strRef>
              <c:f>'Painel de Gestão - 3'!$C$29:$C$32</c:f>
              <c:strCache>
                <c:ptCount val="4"/>
                <c:pt idx="0">
                  <c:v>OBJETIVO 1</c:v>
                </c:pt>
                <c:pt idx="1">
                  <c:v>OBJETIVO 2</c:v>
                </c:pt>
                <c:pt idx="2">
                  <c:v>OBJETIVO 3</c:v>
                </c:pt>
                <c:pt idx="3">
                  <c:v>OBJETIVO 4</c:v>
                </c:pt>
              </c:strCache>
            </c:strRef>
          </c:cat>
          <c:val>
            <c:numRef>
              <c:f>'Painel de Gestão - 3'!$I$29:$I$32</c:f>
              <c:numCache>
                <c:formatCode>General</c:formatCode>
                <c:ptCount val="4"/>
                <c:pt idx="0">
                  <c:v>7</c:v>
                </c:pt>
                <c:pt idx="1">
                  <c:v>2</c:v>
                </c:pt>
                <c:pt idx="2">
                  <c:v>9</c:v>
                </c:pt>
                <c:pt idx="3">
                  <c:v>5</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3-CFA2-4943-BF5C-DA6E5BFE683D}"/>
            </c:ext>
          </c:extLst>
        </c:ser>
        <c:ser>
          <c:idx val="4"/>
          <c:order val="4"/>
          <c:spPr>
            <a:solidFill>
              <a:srgbClr val="0070C0"/>
            </a:solidFill>
            <a:ln cmpd="sng">
              <a:solidFill>
                <a:srgbClr val="000000"/>
              </a:solidFill>
            </a:ln>
          </c:spPr>
          <c:invertIfNegative val="1"/>
          <c:cat>
            <c:strRef>
              <c:f>'Painel de Gestão - 3'!$C$29:$C$32</c:f>
              <c:strCache>
                <c:ptCount val="4"/>
                <c:pt idx="0">
                  <c:v>OBJETIVO 1</c:v>
                </c:pt>
                <c:pt idx="1">
                  <c:v>OBJETIVO 2</c:v>
                </c:pt>
                <c:pt idx="2">
                  <c:v>OBJETIVO 3</c:v>
                </c:pt>
                <c:pt idx="3">
                  <c:v>OBJETIVO 4</c:v>
                </c:pt>
              </c:strCache>
            </c:strRef>
          </c:cat>
          <c:val>
            <c:numRef>
              <c:f>'Painel de Gestão - 3'!$J$29:$J$32</c:f>
              <c:numCache>
                <c:formatCode>General</c:formatCode>
                <c:ptCount val="4"/>
                <c:pt idx="0">
                  <c:v>0</c:v>
                </c:pt>
                <c:pt idx="1">
                  <c:v>2</c:v>
                </c:pt>
                <c:pt idx="2">
                  <c:v>1</c:v>
                </c:pt>
                <c:pt idx="3">
                  <c:v>0</c:v>
                </c:pt>
              </c:numCache>
            </c:numRef>
          </c:val>
          <c:extLst>
            <c:ext xmlns:c14="http://schemas.microsoft.com/office/drawing/2007/8/2/chart" uri="{6F2FDCE9-48DA-4B69-8628-5D25D57E5C99}">
              <c14:invertSolidFillFmt>
                <c14:spPr xmlns:c14="http://schemas.microsoft.com/office/drawing/2007/8/2/chart">
                  <a:solidFill>
                    <a:srgbClr val="FFFFFF"/>
                  </a:solidFill>
                  <a:ln cmpd="sng">
                    <a:solidFill>
                      <a:srgbClr val="000000"/>
                    </a:solidFill>
                  </a:ln>
                </c14:spPr>
              </c14:invertSolidFillFmt>
            </c:ext>
            <c:ext xmlns:c16="http://schemas.microsoft.com/office/drawing/2014/chart" uri="{C3380CC4-5D6E-409C-BE32-E72D297353CC}">
              <c16:uniqueId val="{00000004-CFA2-4943-BF5C-DA6E5BFE683D}"/>
            </c:ext>
          </c:extLst>
        </c:ser>
        <c:dLbls>
          <c:showLegendKey val="0"/>
          <c:showVal val="0"/>
          <c:showCatName val="0"/>
          <c:showSerName val="0"/>
          <c:showPercent val="0"/>
          <c:showBubbleSize val="0"/>
        </c:dLbls>
        <c:gapWidth val="150"/>
        <c:overlap val="100"/>
        <c:axId val="227092272"/>
        <c:axId val="227093448"/>
      </c:barChart>
      <c:catAx>
        <c:axId val="227092272"/>
        <c:scaling>
          <c:orientation val="maxMin"/>
        </c:scaling>
        <c:delete val="0"/>
        <c:axPos val="l"/>
        <c:title>
          <c:tx>
            <c:rich>
              <a:bodyPr/>
              <a:lstStyle/>
              <a:p>
                <a:pPr lvl="0">
                  <a:defRPr b="0">
                    <a:solidFill>
                      <a:srgbClr val="000000"/>
                    </a:solidFill>
                    <a:latin typeface="+mn-lt"/>
                  </a:defRPr>
                </a:pPr>
                <a:endParaRPr/>
              </a:p>
            </c:rich>
          </c:tx>
          <c:overlay val="0"/>
        </c:title>
        <c:numFmt formatCode="ge\r\a\l" sourceLinked="0"/>
        <c:majorTickMark val="out"/>
        <c:minorTickMark val="none"/>
        <c:tickLblPos val="nextTo"/>
        <c:txPr>
          <a:bodyPr/>
          <a:lstStyle/>
          <a:p>
            <a:pPr lvl="0">
              <a:defRPr sz="1100" b="1" i="0">
                <a:solidFill>
                  <a:srgbClr val="000000"/>
                </a:solidFill>
                <a:latin typeface="calibri"/>
              </a:defRPr>
            </a:pPr>
            <a:endParaRPr lang="pt-BR"/>
          </a:p>
        </c:txPr>
        <c:crossAx val="227093448"/>
        <c:crosses val="autoZero"/>
        <c:auto val="1"/>
        <c:lblAlgn val="ctr"/>
        <c:lblOffset val="100"/>
        <c:noMultiLvlLbl val="1"/>
      </c:catAx>
      <c:valAx>
        <c:axId val="227093448"/>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out"/>
        <c:minorTickMark val="none"/>
        <c:tickLblPos val="nextTo"/>
        <c:spPr>
          <a:ln/>
        </c:spPr>
        <c:txPr>
          <a:bodyPr/>
          <a:lstStyle/>
          <a:p>
            <a:pPr lvl="0">
              <a:defRPr b="0" i="0">
                <a:solidFill>
                  <a:srgbClr val="000000"/>
                </a:solidFill>
                <a:latin typeface="calibri"/>
              </a:defRPr>
            </a:pPr>
            <a:endParaRPr lang="pt-BR"/>
          </a:p>
        </c:txPr>
        <c:crossAx val="227092272"/>
        <c:crosses val="max"/>
        <c:crossBetween val="between"/>
        <c:majorUnit val="2"/>
      </c:valAx>
    </c:plotArea>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sz="1600" b="1" i="0">
                <a:solidFill>
                  <a:srgbClr val="757575"/>
                </a:solidFill>
                <a:latin typeface="calibri"/>
              </a:rPr>
              <a:t>Situação atual do PAN 
Monitoria atual</a:t>
            </a:r>
          </a:p>
        </c:rich>
      </c:tx>
      <c:layout>
        <c:manualLayout>
          <c:xMode val="edge"/>
          <c:yMode val="edge"/>
          <c:x val="7.9304461942257664E-3"/>
          <c:y val="1.6489186112599717E-2"/>
        </c:manualLayout>
      </c:layout>
      <c:overlay val="0"/>
    </c:title>
    <c:autoTitleDeleted val="0"/>
    <c:plotArea>
      <c:layout>
        <c:manualLayout>
          <c:xMode val="edge"/>
          <c:yMode val="edge"/>
          <c:x val="8.1141294838144959E-2"/>
          <c:y val="0.21937888351980545"/>
          <c:w val="0.46168875765529332"/>
          <c:h val="0.685158466596579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BD74-4DD4-8A8A-BA140610739E}"/>
              </c:ext>
            </c:extLst>
          </c:dPt>
          <c:dPt>
            <c:idx val="1"/>
            <c:bubble3D val="0"/>
            <c:spPr>
              <a:solidFill>
                <a:srgbClr val="FF0000"/>
              </a:solidFill>
            </c:spPr>
            <c:extLst>
              <c:ext xmlns:c16="http://schemas.microsoft.com/office/drawing/2014/chart" uri="{C3380CC4-5D6E-409C-BE32-E72D297353CC}">
                <c16:uniqueId val="{00000003-BD74-4DD4-8A8A-BA140610739E}"/>
              </c:ext>
            </c:extLst>
          </c:dPt>
          <c:dPt>
            <c:idx val="2"/>
            <c:bubble3D val="0"/>
            <c:spPr>
              <a:solidFill>
                <a:srgbClr val="FFFF00"/>
              </a:solidFill>
            </c:spPr>
            <c:extLst>
              <c:ext xmlns:c16="http://schemas.microsoft.com/office/drawing/2014/chart" uri="{C3380CC4-5D6E-409C-BE32-E72D297353CC}">
                <c16:uniqueId val="{00000005-BD74-4DD4-8A8A-BA140610739E}"/>
              </c:ext>
            </c:extLst>
          </c:dPt>
          <c:dPt>
            <c:idx val="3"/>
            <c:bubble3D val="0"/>
            <c:spPr>
              <a:solidFill>
                <a:srgbClr val="92D050"/>
              </a:solidFill>
            </c:spPr>
            <c:extLst>
              <c:ext xmlns:c16="http://schemas.microsoft.com/office/drawing/2014/chart" uri="{C3380CC4-5D6E-409C-BE32-E72D297353CC}">
                <c16:uniqueId val="{00000007-BD74-4DD4-8A8A-BA140610739E}"/>
              </c:ext>
            </c:extLst>
          </c:dPt>
          <c:dPt>
            <c:idx val="4"/>
            <c:bubble3D val="0"/>
            <c:spPr>
              <a:solidFill>
                <a:srgbClr val="0070C0"/>
              </a:solidFill>
            </c:spPr>
            <c:extLst>
              <c:ext xmlns:c16="http://schemas.microsoft.com/office/drawing/2014/chart" uri="{C3380CC4-5D6E-409C-BE32-E72D297353CC}">
                <c16:uniqueId val="{00000009-BD74-4DD4-8A8A-BA140610739E}"/>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- 3'!$C$13:$C$17</c:f>
              <c:strCache>
                <c:ptCount val="5"/>
                <c:pt idx="0">
                  <c:v> Início planejado é posterior ao período monitorado</c:v>
                </c:pt>
                <c:pt idx="1">
                  <c:v> Não iniciada no período previsto</c:v>
                </c:pt>
                <c:pt idx="2">
                  <c:v> Em andamento com problemas de realização</c:v>
                </c:pt>
                <c:pt idx="3">
                  <c:v> Em andamento no período previsto </c:v>
                </c:pt>
                <c:pt idx="4">
                  <c:v> Concluída</c:v>
                </c:pt>
              </c:strCache>
            </c:strRef>
          </c:cat>
          <c:val>
            <c:numRef>
              <c:f>'Painel de Gestão - 3'!$E$13:$E$17</c:f>
              <c:numCache>
                <c:formatCode>0%</c:formatCode>
                <c:ptCount val="5"/>
                <c:pt idx="0">
                  <c:v>1.4084507042253521E-2</c:v>
                </c:pt>
                <c:pt idx="1">
                  <c:v>0.42253521126760563</c:v>
                </c:pt>
                <c:pt idx="2">
                  <c:v>0.19718309859154928</c:v>
                </c:pt>
                <c:pt idx="3">
                  <c:v>0.323943661971831</c:v>
                </c:pt>
                <c:pt idx="4">
                  <c:v>4.2253521126760563E-2</c:v>
                </c:pt>
              </c:numCache>
            </c:numRef>
          </c:val>
          <c:extLst>
            <c:ext xmlns:c16="http://schemas.microsoft.com/office/drawing/2014/chart" uri="{C3380CC4-5D6E-409C-BE32-E72D297353CC}">
              <c16:uniqueId val="{0000000A-BD74-4DD4-8A8A-BA140610739E}"/>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7320927881826589"/>
          <c:y val="0.100386542591267"/>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pt-BR"/>
  <c:roundedCorners val="1"/>
  <c:style val="2"/>
  <c:chart>
    <c:title>
      <c:tx>
        <c:rich>
          <a:bodyPr/>
          <a:lstStyle/>
          <a:p>
            <a:pPr lvl="0">
              <a:defRPr sz="1600" b="1" i="0">
                <a:solidFill>
                  <a:srgbClr val="757575"/>
                </a:solidFill>
                <a:latin typeface="calibri"/>
              </a:defRPr>
            </a:pPr>
            <a:r>
              <a:rPr sz="1600" b="1" i="0">
                <a:solidFill>
                  <a:srgbClr val="757575"/>
                </a:solidFill>
                <a:latin typeface="calibri"/>
              </a:rPr>
              <a:t>Situação do PAN 
Pós Monitoria</a:t>
            </a:r>
          </a:p>
        </c:rich>
      </c:tx>
      <c:layout>
        <c:manualLayout>
          <c:xMode val="edge"/>
          <c:yMode val="edge"/>
          <c:x val="7.9304461942257664E-3"/>
          <c:y val="1.6489186112599717E-2"/>
        </c:manualLayout>
      </c:layout>
      <c:overlay val="0"/>
    </c:title>
    <c:autoTitleDeleted val="0"/>
    <c:plotArea>
      <c:layout>
        <c:manualLayout>
          <c:xMode val="edge"/>
          <c:yMode val="edge"/>
          <c:x val="9.5030183727034145E-2"/>
          <c:y val="0.21937888351980545"/>
          <c:w val="0.46168875765529332"/>
          <c:h val="0.68515846659657953"/>
        </c:manualLayout>
      </c:layout>
      <c:doughnutChart>
        <c:varyColors val="1"/>
        <c:ser>
          <c:idx val="0"/>
          <c:order val="0"/>
          <c:dPt>
            <c:idx val="0"/>
            <c:bubble3D val="0"/>
            <c:spPr>
              <a:solidFill>
                <a:srgbClr val="A5A5A5"/>
              </a:solidFill>
            </c:spPr>
            <c:extLst>
              <c:ext xmlns:c16="http://schemas.microsoft.com/office/drawing/2014/chart" uri="{C3380CC4-5D6E-409C-BE32-E72D297353CC}">
                <c16:uniqueId val="{00000001-D778-4CB1-AEB9-1B8C44759364}"/>
              </c:ext>
            </c:extLst>
          </c:dPt>
          <c:dPt>
            <c:idx val="1"/>
            <c:bubble3D val="0"/>
            <c:spPr>
              <a:solidFill>
                <a:srgbClr val="FF0000"/>
              </a:solidFill>
            </c:spPr>
            <c:extLst>
              <c:ext xmlns:c16="http://schemas.microsoft.com/office/drawing/2014/chart" uri="{C3380CC4-5D6E-409C-BE32-E72D297353CC}">
                <c16:uniqueId val="{00000003-D778-4CB1-AEB9-1B8C44759364}"/>
              </c:ext>
            </c:extLst>
          </c:dPt>
          <c:dPt>
            <c:idx val="2"/>
            <c:bubble3D val="0"/>
            <c:spPr>
              <a:solidFill>
                <a:srgbClr val="FFFF00"/>
              </a:solidFill>
            </c:spPr>
            <c:extLst>
              <c:ext xmlns:c16="http://schemas.microsoft.com/office/drawing/2014/chart" uri="{C3380CC4-5D6E-409C-BE32-E72D297353CC}">
                <c16:uniqueId val="{00000005-D778-4CB1-AEB9-1B8C44759364}"/>
              </c:ext>
            </c:extLst>
          </c:dPt>
          <c:dPt>
            <c:idx val="3"/>
            <c:bubble3D val="0"/>
            <c:spPr>
              <a:solidFill>
                <a:srgbClr val="92D050"/>
              </a:solidFill>
            </c:spPr>
            <c:extLst>
              <c:ext xmlns:c16="http://schemas.microsoft.com/office/drawing/2014/chart" uri="{C3380CC4-5D6E-409C-BE32-E72D297353CC}">
                <c16:uniqueId val="{00000007-D778-4CB1-AEB9-1B8C44759364}"/>
              </c:ext>
            </c:extLst>
          </c:dPt>
          <c:dPt>
            <c:idx val="4"/>
            <c:bubble3D val="0"/>
            <c:spPr>
              <a:solidFill>
                <a:srgbClr val="0070C0"/>
              </a:solidFill>
            </c:spPr>
            <c:extLst>
              <c:ext xmlns:c16="http://schemas.microsoft.com/office/drawing/2014/chart" uri="{C3380CC4-5D6E-409C-BE32-E72D297353CC}">
                <c16:uniqueId val="{00000009-D778-4CB1-AEB9-1B8C44759364}"/>
              </c:ext>
            </c:extLst>
          </c:dPt>
          <c:dPt>
            <c:idx val="5"/>
            <c:bubble3D val="0"/>
            <c:spPr>
              <a:solidFill>
                <a:srgbClr val="FF99CC"/>
              </a:solidFill>
            </c:spPr>
            <c:extLst>
              <c:ext xmlns:c16="http://schemas.microsoft.com/office/drawing/2014/chart" uri="{C3380CC4-5D6E-409C-BE32-E72D297353CC}">
                <c16:uniqueId val="{0000000B-D778-4CB1-AEB9-1B8C44759364}"/>
              </c:ext>
            </c:extLst>
          </c:dPt>
          <c:dLbls>
            <c:spPr>
              <a:noFill/>
              <a:ln>
                <a:noFill/>
              </a:ln>
              <a:effectLst/>
            </c:spPr>
            <c:showLegendKey val="0"/>
            <c:showVal val="1"/>
            <c:showCatName val="0"/>
            <c:showSerName val="0"/>
            <c:showPercent val="0"/>
            <c:showBubbleSize val="0"/>
            <c:showLeaderLines val="1"/>
            <c:extLst>
              <c:ext xmlns:c15="http://schemas.microsoft.com/office/drawing/2012/chart" uri="{CE6537A1-D6FC-4f65-9D91-7224C49458BB}"/>
            </c:extLst>
          </c:dLbls>
          <c:cat>
            <c:strRef>
              <c:f>'Painel de Gestão - 3'!$C$13:$C$18</c:f>
              <c:strCache>
                <c:ptCount val="6"/>
                <c:pt idx="0">
                  <c:v> Início planejado é posterior ao período monitorado</c:v>
                </c:pt>
                <c:pt idx="1">
                  <c:v> Não iniciada no período previsto</c:v>
                </c:pt>
                <c:pt idx="2">
                  <c:v> Em andamento com problemas de realização</c:v>
                </c:pt>
                <c:pt idx="3">
                  <c:v> Em andamento no período previsto </c:v>
                </c:pt>
                <c:pt idx="4">
                  <c:v> Concluída</c:v>
                </c:pt>
                <c:pt idx="5">
                  <c:v> Ações Novas - Pós monitoria</c:v>
                </c:pt>
              </c:strCache>
            </c:strRef>
          </c:cat>
          <c:val>
            <c:numRef>
              <c:f>'Painel de Gestão - 3'!$G$13:$G$18</c:f>
              <c:numCache>
                <c:formatCode>0%</c:formatCode>
                <c:ptCount val="6"/>
                <c:pt idx="0">
                  <c:v>1.3157894736842105E-2</c:v>
                </c:pt>
                <c:pt idx="1">
                  <c:v>0.35526315789473684</c:v>
                </c:pt>
                <c:pt idx="2">
                  <c:v>0.15789473684210525</c:v>
                </c:pt>
                <c:pt idx="3">
                  <c:v>0.26315789473684209</c:v>
                </c:pt>
                <c:pt idx="4">
                  <c:v>3.9473684210526314E-2</c:v>
                </c:pt>
                <c:pt idx="5">
                  <c:v>0.17105263157894737</c:v>
                </c:pt>
              </c:numCache>
            </c:numRef>
          </c:val>
          <c:extLst>
            <c:ext xmlns:c16="http://schemas.microsoft.com/office/drawing/2014/chart" uri="{C3380CC4-5D6E-409C-BE32-E72D297353CC}">
              <c16:uniqueId val="{0000000C-D778-4CB1-AEB9-1B8C44759364}"/>
            </c:ext>
          </c:extLst>
        </c:ser>
        <c:dLbls>
          <c:showLegendKey val="0"/>
          <c:showVal val="0"/>
          <c:showCatName val="0"/>
          <c:showSerName val="0"/>
          <c:showPercent val="0"/>
          <c:showBubbleSize val="0"/>
          <c:showLeaderLines val="1"/>
        </c:dLbls>
        <c:firstSliceAng val="0"/>
        <c:holeSize val="50"/>
      </c:doughnutChart>
    </c:plotArea>
    <c:legend>
      <c:legendPos val="r"/>
      <c:layout>
        <c:manualLayout>
          <c:xMode val="edge"/>
          <c:yMode val="edge"/>
          <c:x val="0.55892084304912526"/>
          <c:y val="3.9760711729215664E-2"/>
        </c:manualLayout>
      </c:layout>
      <c:overlay val="0"/>
      <c:txPr>
        <a:bodyPr/>
        <a:lstStyle/>
        <a:p>
          <a:pPr lvl="0">
            <a:defRPr sz="1100" b="1" i="0">
              <a:solidFill>
                <a:srgbClr val="1A1A1A"/>
              </a:solidFill>
              <a:latin typeface="calibri"/>
            </a:defRPr>
          </a:pPr>
          <a:endParaRPr lang="pt-BR"/>
        </a:p>
      </c:txPr>
    </c:legend>
    <c:plotVisOnly val="1"/>
    <c:dispBlanksAs val="zero"/>
    <c:showDLblsOverMax val="1"/>
  </c:chart>
  <c:printSettings>
    <c:headerFooter/>
    <c:pageMargins b="0.78740157499999996" l="0.511811024" r="0.511811024" t="0.78740157499999996" header="0.31496062000000002" footer="0.31496062000000002"/>
    <c:pageSetup/>
  </c:printSettings>
</c:chartSpace>
</file>

<file path=xl/drawings/_rels/drawing1.xml.rels><?xml version="1.0" encoding="UTF-8" standalone="yes"?>
<Relationships xmlns="http://schemas.openxmlformats.org/package/2006/relationships"><Relationship Id="rId1" Type="http://schemas.openxmlformats.org/officeDocument/2006/relationships/hyperlink" Target="#SUM&#193;RIO!A1"/></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hyperlink" Target="#SUM&#193;RI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s>
</file>

<file path=xl/drawings/_rels/drawing6.xml.rels><?xml version="1.0" encoding="UTF-8" standalone="yes"?>
<Relationships xmlns="http://schemas.openxmlformats.org/package/2006/relationships"><Relationship Id="rId1" Type="http://schemas.openxmlformats.org/officeDocument/2006/relationships/hyperlink" Target="#SUM&#193;RI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oneCellAnchor>
    <xdr:from>
      <xdr:col>31</xdr:col>
      <xdr:colOff>1200150</xdr:colOff>
      <xdr:row>2</xdr:row>
      <xdr:rowOff>19050</xdr:rowOff>
    </xdr:from>
    <xdr:ext cx="4267200" cy="676275"/>
    <xdr:sp macro="" textlink="">
      <xdr:nvSpPr>
        <xdr:cNvPr id="3" name="Shape 3">
          <a:hlinkClick xmlns:r="http://schemas.openxmlformats.org/officeDocument/2006/relationships" r:id="rId1"/>
          <a:extLst>
            <a:ext uri="{FF2B5EF4-FFF2-40B4-BE49-F238E27FC236}">
              <a16:creationId xmlns:a16="http://schemas.microsoft.com/office/drawing/2014/main" id="{00000000-0008-0000-0000-000003000000}"/>
            </a:ext>
          </a:extLst>
        </xdr:cNvPr>
        <xdr:cNvSpPr/>
      </xdr:nvSpPr>
      <xdr:spPr>
        <a:xfrm>
          <a:off x="3217163" y="3446625"/>
          <a:ext cx="4257675" cy="6667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11</xdr:col>
      <xdr:colOff>190500</xdr:colOff>
      <xdr:row>25</xdr:row>
      <xdr:rowOff>0</xdr:rowOff>
    </xdr:from>
    <xdr:ext cx="5762625" cy="2600325"/>
    <xdr:graphicFrame macro="">
      <xdr:nvGraphicFramePr>
        <xdr:cNvPr id="1968048245" name="Chart 1">
          <a:extLst>
            <a:ext uri="{FF2B5EF4-FFF2-40B4-BE49-F238E27FC236}">
              <a16:creationId xmlns:a16="http://schemas.microsoft.com/office/drawing/2014/main" id="{00000000-0008-0000-0100-000075084E7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8</xdr:row>
      <xdr:rowOff>180975</xdr:rowOff>
    </xdr:from>
    <xdr:ext cx="4352925" cy="2933700"/>
    <xdr:graphicFrame macro="">
      <xdr:nvGraphicFramePr>
        <xdr:cNvPr id="492705836" name="Chart 2">
          <a:extLst>
            <a:ext uri="{FF2B5EF4-FFF2-40B4-BE49-F238E27FC236}">
              <a16:creationId xmlns:a16="http://schemas.microsoft.com/office/drawing/2014/main" id="{00000000-0008-0000-0100-00002C185E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8</xdr:row>
      <xdr:rowOff>180975</xdr:rowOff>
    </xdr:from>
    <xdr:ext cx="4438650" cy="2933700"/>
    <xdr:graphicFrame macro="">
      <xdr:nvGraphicFramePr>
        <xdr:cNvPr id="312161079" name="Chart 3">
          <a:extLst>
            <a:ext uri="{FF2B5EF4-FFF2-40B4-BE49-F238E27FC236}">
              <a16:creationId xmlns:a16="http://schemas.microsoft.com/office/drawing/2014/main" id="{00000000-0008-0000-0100-000037339B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dr:oneCellAnchor>
    <xdr:from>
      <xdr:col>31</xdr:col>
      <xdr:colOff>1200150</xdr:colOff>
      <xdr:row>2</xdr:row>
      <xdr:rowOff>19050</xdr:rowOff>
    </xdr:from>
    <xdr:ext cx="4267200" cy="676275"/>
    <xdr:sp macro="" textlink="">
      <xdr:nvSpPr>
        <xdr:cNvPr id="4" name="Shape 4">
          <a:hlinkClick xmlns:r="http://schemas.openxmlformats.org/officeDocument/2006/relationships" r:id="rId1"/>
          <a:extLst>
            <a:ext uri="{FF2B5EF4-FFF2-40B4-BE49-F238E27FC236}">
              <a16:creationId xmlns:a16="http://schemas.microsoft.com/office/drawing/2014/main" id="{00000000-0008-0000-0200-000004000000}"/>
            </a:ext>
          </a:extLst>
        </xdr:cNvPr>
        <xdr:cNvSpPr/>
      </xdr:nvSpPr>
      <xdr:spPr>
        <a:xfrm>
          <a:off x="3217163" y="3446625"/>
          <a:ext cx="4257675" cy="6667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11</xdr:col>
      <xdr:colOff>190500</xdr:colOff>
      <xdr:row>25</xdr:row>
      <xdr:rowOff>0</xdr:rowOff>
    </xdr:from>
    <xdr:ext cx="5762625" cy="1400175"/>
    <xdr:graphicFrame macro="">
      <xdr:nvGraphicFramePr>
        <xdr:cNvPr id="484623770" name="Chart 4">
          <a:extLst>
            <a:ext uri="{FF2B5EF4-FFF2-40B4-BE49-F238E27FC236}">
              <a16:creationId xmlns:a16="http://schemas.microsoft.com/office/drawing/2014/main" id="{00000000-0008-0000-0300-00009AC5E21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8</xdr:row>
      <xdr:rowOff>180975</xdr:rowOff>
    </xdr:from>
    <xdr:ext cx="4352925" cy="2933700"/>
    <xdr:graphicFrame macro="">
      <xdr:nvGraphicFramePr>
        <xdr:cNvPr id="497258926" name="Chart 5">
          <a:extLst>
            <a:ext uri="{FF2B5EF4-FFF2-40B4-BE49-F238E27FC236}">
              <a16:creationId xmlns:a16="http://schemas.microsoft.com/office/drawing/2014/main" id="{00000000-0008-0000-0300-0000AE91A3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8</xdr:row>
      <xdr:rowOff>180975</xdr:rowOff>
    </xdr:from>
    <xdr:ext cx="4438650" cy="2933700"/>
    <xdr:graphicFrame macro="">
      <xdr:nvGraphicFramePr>
        <xdr:cNvPr id="1793589898" name="Chart 6">
          <a:extLst>
            <a:ext uri="{FF2B5EF4-FFF2-40B4-BE49-F238E27FC236}">
              <a16:creationId xmlns:a16="http://schemas.microsoft.com/office/drawing/2014/main" id="{00000000-0008-0000-0300-00008A02E86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dr:oneCellAnchor>
    <xdr:from>
      <xdr:col>10</xdr:col>
      <xdr:colOff>361950</xdr:colOff>
      <xdr:row>22</xdr:row>
      <xdr:rowOff>95250</xdr:rowOff>
    </xdr:from>
    <xdr:ext cx="4648200" cy="1981200"/>
    <xdr:graphicFrame macro="">
      <xdr:nvGraphicFramePr>
        <xdr:cNvPr id="652652892" name="Chart 7">
          <a:extLst>
            <a:ext uri="{FF2B5EF4-FFF2-40B4-BE49-F238E27FC236}">
              <a16:creationId xmlns:a16="http://schemas.microsoft.com/office/drawing/2014/main" id="{00000000-0008-0000-0500-00005CB1E6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8</xdr:row>
      <xdr:rowOff>180975</xdr:rowOff>
    </xdr:from>
    <xdr:ext cx="4352925" cy="2933700"/>
    <xdr:graphicFrame macro="">
      <xdr:nvGraphicFramePr>
        <xdr:cNvPr id="1310095486" name="Chart 8">
          <a:extLst>
            <a:ext uri="{FF2B5EF4-FFF2-40B4-BE49-F238E27FC236}">
              <a16:creationId xmlns:a16="http://schemas.microsoft.com/office/drawing/2014/main" id="{00000000-0008-0000-0500-00007E78164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8</xdr:row>
      <xdr:rowOff>180975</xdr:rowOff>
    </xdr:from>
    <xdr:ext cx="4438650" cy="2933700"/>
    <xdr:graphicFrame macro="">
      <xdr:nvGraphicFramePr>
        <xdr:cNvPr id="1466566889" name="Chart 9">
          <a:extLst>
            <a:ext uri="{FF2B5EF4-FFF2-40B4-BE49-F238E27FC236}">
              <a16:creationId xmlns:a16="http://schemas.microsoft.com/office/drawing/2014/main" id="{00000000-0008-0000-0500-0000E9086A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6.xml><?xml version="1.0" encoding="utf-8"?>
<xdr:wsDr xmlns:xdr="http://schemas.openxmlformats.org/drawingml/2006/spreadsheetDrawing" xmlns:a="http://schemas.openxmlformats.org/drawingml/2006/main">
  <xdr:oneCellAnchor>
    <xdr:from>
      <xdr:col>31</xdr:col>
      <xdr:colOff>1238250</xdr:colOff>
      <xdr:row>1</xdr:row>
      <xdr:rowOff>0</xdr:rowOff>
    </xdr:from>
    <xdr:ext cx="4267200" cy="676275"/>
    <xdr:sp macro="" textlink="">
      <xdr:nvSpPr>
        <xdr:cNvPr id="5" name="Shape 5">
          <a:hlinkClick xmlns:r="http://schemas.openxmlformats.org/officeDocument/2006/relationships" r:id="rId1"/>
          <a:extLst>
            <a:ext uri="{FF2B5EF4-FFF2-40B4-BE49-F238E27FC236}">
              <a16:creationId xmlns:a16="http://schemas.microsoft.com/office/drawing/2014/main" id="{00000000-0008-0000-0600-000005000000}"/>
            </a:ext>
          </a:extLst>
        </xdr:cNvPr>
        <xdr:cNvSpPr/>
      </xdr:nvSpPr>
      <xdr:spPr>
        <a:xfrm>
          <a:off x="3217163" y="3446625"/>
          <a:ext cx="4257675" cy="666750"/>
        </a:xfrm>
        <a:prstGeom prst="roundRect">
          <a:avLst>
            <a:gd name="adj" fmla="val 16667"/>
          </a:avLst>
        </a:prstGeom>
        <a:gradFill>
          <a:gsLst>
            <a:gs pos="0">
              <a:srgbClr val="992D2B"/>
            </a:gs>
            <a:gs pos="80000">
              <a:srgbClr val="C93D39"/>
            </a:gs>
            <a:gs pos="100000">
              <a:srgbClr val="CD3A36"/>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Clr>
              <a:schemeClr val="lt1"/>
            </a:buClr>
            <a:buSzPts val="1050"/>
            <a:buFont typeface="Arial"/>
            <a:buNone/>
          </a:pPr>
          <a:r>
            <a:rPr lang="en-US" sz="1050" b="1">
              <a:solidFill>
                <a:schemeClr val="lt1"/>
              </a:solidFill>
              <a:latin typeface="Arial"/>
              <a:ea typeface="Arial"/>
              <a:cs typeface="Arial"/>
              <a:sym typeface="Arial"/>
            </a:rPr>
            <a:t>CLIQUE AQUI PAR A  VOLTAR AO SUMÁRIO</a:t>
          </a:r>
          <a:endParaRPr sz="1050" b="1"/>
        </a:p>
      </xdr:txBody>
    </xdr:sp>
    <xdr:clientData fLocksWithSheet="0"/>
  </xdr:oneCellAnchor>
</xdr:wsDr>
</file>

<file path=xl/drawings/drawing7.xml><?xml version="1.0" encoding="utf-8"?>
<xdr:wsDr xmlns:xdr="http://schemas.openxmlformats.org/drawingml/2006/spreadsheetDrawing" xmlns:a="http://schemas.openxmlformats.org/drawingml/2006/main">
  <xdr:oneCellAnchor>
    <xdr:from>
      <xdr:col>11</xdr:col>
      <xdr:colOff>247650</xdr:colOff>
      <xdr:row>23</xdr:row>
      <xdr:rowOff>9525</xdr:rowOff>
    </xdr:from>
    <xdr:ext cx="4629150" cy="1809750"/>
    <xdr:graphicFrame macro="">
      <xdr:nvGraphicFramePr>
        <xdr:cNvPr id="1266187039" name="Chart 10">
          <a:extLst>
            <a:ext uri="{FF2B5EF4-FFF2-40B4-BE49-F238E27FC236}">
              <a16:creationId xmlns:a16="http://schemas.microsoft.com/office/drawing/2014/main" id="{00000000-0008-0000-0700-00001F7B784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161925</xdr:colOff>
      <xdr:row>8</xdr:row>
      <xdr:rowOff>180975</xdr:rowOff>
    </xdr:from>
    <xdr:ext cx="4352925" cy="2933700"/>
    <xdr:graphicFrame macro="">
      <xdr:nvGraphicFramePr>
        <xdr:cNvPr id="868467442" name="Chart 11" title="Gráfico">
          <a:extLst>
            <a:ext uri="{FF2B5EF4-FFF2-40B4-BE49-F238E27FC236}">
              <a16:creationId xmlns:a16="http://schemas.microsoft.com/office/drawing/2014/main" id="{00000000-0008-0000-0700-0000F2C2C33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14</xdr:col>
      <xdr:colOff>542925</xdr:colOff>
      <xdr:row>8</xdr:row>
      <xdr:rowOff>180975</xdr:rowOff>
    </xdr:from>
    <xdr:ext cx="4438650" cy="2933700"/>
    <xdr:graphicFrame macro="">
      <xdr:nvGraphicFramePr>
        <xdr:cNvPr id="1843313169" name="Chart 12">
          <a:extLst>
            <a:ext uri="{FF2B5EF4-FFF2-40B4-BE49-F238E27FC236}">
              <a16:creationId xmlns:a16="http://schemas.microsoft.com/office/drawing/2014/main" id="{00000000-0008-0000-0700-000011BADE6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wsDr>
</file>

<file path=xl/drawings/drawing8.xml><?xml version="1.0" encoding="utf-8"?>
<xdr:wsDr xmlns:xdr="http://schemas.openxmlformats.org/drawingml/2006/spreadsheetDrawing" xmlns:a="http://schemas.openxmlformats.org/drawingml/2006/main">
  <xdr:oneCellAnchor>
    <xdr:from>
      <xdr:col>6</xdr:col>
      <xdr:colOff>247650</xdr:colOff>
      <xdr:row>18</xdr:row>
      <xdr:rowOff>400050</xdr:rowOff>
    </xdr:from>
    <xdr:ext cx="5305425" cy="2495550"/>
    <xdr:graphicFrame macro="">
      <xdr:nvGraphicFramePr>
        <xdr:cNvPr id="448219702" name="Chart 13">
          <a:extLst>
            <a:ext uri="{FF2B5EF4-FFF2-40B4-BE49-F238E27FC236}">
              <a16:creationId xmlns:a16="http://schemas.microsoft.com/office/drawing/2014/main" id="{00000000-0008-0000-0900-0000364AB7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7</xdr:col>
      <xdr:colOff>228600</xdr:colOff>
      <xdr:row>7</xdr:row>
      <xdr:rowOff>180975</xdr:rowOff>
    </xdr:from>
    <xdr:ext cx="4114800" cy="2867025"/>
    <xdr:graphicFrame macro="">
      <xdr:nvGraphicFramePr>
        <xdr:cNvPr id="1332735957" name="Chart 14" title="Gráfico">
          <a:extLst>
            <a:ext uri="{FF2B5EF4-FFF2-40B4-BE49-F238E27FC236}">
              <a16:creationId xmlns:a16="http://schemas.microsoft.com/office/drawing/2014/main" id="{00000000-0008-0000-0900-0000D5EF6F4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istemas.icmbio.gov.br/simrppn/publico/consulta_publica/1441/" TargetMode="External"/><Relationship Id="rId1" Type="http://schemas.openxmlformats.org/officeDocument/2006/relationships/hyperlink" Target="https://doi.org/10.1016/j.landusepol.2020.104913)" TargetMode="Externa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3" Type="http://schemas.openxmlformats.org/officeDocument/2006/relationships/hyperlink" Target="https://www.undp.org/sites/g/files/zskgke326/files/migration/br/Livro_APNE_NE_AGO20.pdf" TargetMode="External"/><Relationship Id="rId2" Type="http://schemas.openxmlformats.org/officeDocument/2006/relationships/hyperlink" Target="https://ararajuba.org.br/wp-content/uploads/2022/03/Boletim_SBO_25_-_mar-2022.pdf" TargetMode="External"/><Relationship Id="rId1" Type="http://schemas.openxmlformats.org/officeDocument/2006/relationships/hyperlink" Target="https://doi.org/10.3389/fevo.2021.631247," TargetMode="External"/><Relationship Id="rId5" Type="http://schemas.openxmlformats.org/officeDocument/2006/relationships/printerSettings" Target="../printerSettings/printerSettings1.bin"/><Relationship Id="rId4" Type="http://schemas.openxmlformats.org/officeDocument/2006/relationships/hyperlink" Target="https://diariodonordeste.verdesmares.com.br/ceara/em-primeira-refaunacao-do-ceara-biologos-devolvem-periquito-cara-suja-a-serra-da-aratanha-video-1.323996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N110"/>
  <sheetViews>
    <sheetView showGridLines="0" workbookViewId="0">
      <pane xSplit="3" ySplit="7" topLeftCell="P24" activePane="bottomRight" state="frozen"/>
      <selection pane="topRight" activeCell="D1" sqref="D1"/>
      <selection pane="bottomLeft" activeCell="A8" sqref="A8"/>
      <selection pane="bottomRight" activeCell="P24" sqref="P24"/>
    </sheetView>
  </sheetViews>
  <sheetFormatPr defaultColWidth="12.625" defaultRowHeight="15" customHeight="1" x14ac:dyDescent="0.2"/>
  <cols>
    <col min="1" max="1" width="4.125" customWidth="1"/>
    <col min="2" max="2" width="6.375" customWidth="1"/>
    <col min="3" max="3" width="56.75" customWidth="1"/>
    <col min="4" max="4" width="8.5" customWidth="1"/>
    <col min="5" max="5" width="17" customWidth="1"/>
    <col min="6" max="6" width="16" customWidth="1"/>
    <col min="7" max="7" width="16.125" customWidth="1"/>
    <col min="8" max="12" width="22" customWidth="1"/>
    <col min="13" max="13" width="24.125" customWidth="1"/>
    <col min="14" max="19" width="23.375" customWidth="1"/>
    <col min="20" max="20" width="33.125" customWidth="1"/>
    <col min="21" max="21" width="25.125" customWidth="1"/>
    <col min="22" max="22" width="35" customWidth="1"/>
    <col min="23" max="23" width="19.125" customWidth="1"/>
    <col min="24" max="24" width="37.625" customWidth="1"/>
    <col min="25" max="27" width="25.125" customWidth="1"/>
    <col min="28" max="32" width="16.375" customWidth="1"/>
    <col min="33" max="33" width="20.125" customWidth="1"/>
    <col min="34" max="34" width="16.375" customWidth="1"/>
    <col min="35" max="35" width="19.875" customWidth="1"/>
    <col min="36" max="36" width="6.125" customWidth="1"/>
    <col min="37" max="38" width="7.625" customWidth="1"/>
    <col min="39" max="40" width="7.125" customWidth="1"/>
  </cols>
  <sheetData>
    <row r="1" spans="1:40" ht="33.75" hidden="1" customHeight="1" x14ac:dyDescent="0.2">
      <c r="A1" s="211" t="s">
        <v>0</v>
      </c>
      <c r="B1" s="211"/>
      <c r="C1" s="211"/>
      <c r="D1" s="211"/>
      <c r="E1" s="211"/>
      <c r="F1" s="211"/>
      <c r="G1" s="211"/>
      <c r="H1" s="211"/>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2"/>
      <c r="AK1" s="1"/>
      <c r="AL1" s="1"/>
      <c r="AM1" s="1"/>
      <c r="AN1" s="1"/>
    </row>
    <row r="2" spans="1:40" ht="33.75" hidden="1" customHeight="1" x14ac:dyDescent="0.2">
      <c r="A2" s="2" t="s">
        <v>1</v>
      </c>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12"/>
      <c r="AK2" s="1"/>
      <c r="AL2" s="1"/>
      <c r="AM2" s="1"/>
      <c r="AN2" s="1"/>
    </row>
    <row r="3" spans="1:40" ht="45" hidden="1" customHeight="1" x14ac:dyDescent="0.2">
      <c r="A3" s="213" t="s">
        <v>2</v>
      </c>
      <c r="B3" s="3" t="s">
        <v>3</v>
      </c>
      <c r="C3" s="3"/>
      <c r="D3" s="3"/>
      <c r="E3" s="3"/>
      <c r="F3" s="3"/>
      <c r="G3" s="214"/>
      <c r="H3" s="4"/>
      <c r="I3" s="4"/>
      <c r="J3" s="4"/>
      <c r="K3" s="4"/>
      <c r="L3" s="4"/>
      <c r="M3" s="4"/>
      <c r="N3" s="4"/>
      <c r="O3" s="4"/>
      <c r="P3" s="4"/>
      <c r="Q3" s="4"/>
      <c r="R3" s="4"/>
      <c r="S3" s="1"/>
      <c r="T3" s="1"/>
      <c r="U3" s="1"/>
      <c r="V3" s="1"/>
      <c r="W3" s="1"/>
      <c r="X3" s="1"/>
      <c r="Y3" s="1"/>
      <c r="Z3" s="1"/>
      <c r="AA3" s="1"/>
      <c r="AB3" s="1"/>
      <c r="AC3" s="1"/>
      <c r="AD3" s="1"/>
      <c r="AE3" s="1"/>
      <c r="AF3" s="1"/>
      <c r="AG3" s="1"/>
      <c r="AH3" s="1"/>
      <c r="AI3" s="1"/>
      <c r="AJ3" s="212"/>
      <c r="AK3" s="1"/>
      <c r="AL3" s="1"/>
      <c r="AM3" s="1"/>
      <c r="AN3" s="1"/>
    </row>
    <row r="4" spans="1:40" ht="27" hidden="1" customHeight="1" x14ac:dyDescent="0.2">
      <c r="A4" s="213" t="s">
        <v>4</v>
      </c>
      <c r="B4" s="5" t="s">
        <v>5</v>
      </c>
      <c r="C4" s="6"/>
      <c r="D4" s="1"/>
      <c r="E4" s="1"/>
      <c r="F4" s="1"/>
      <c r="G4" s="1"/>
      <c r="H4" s="1"/>
      <c r="I4" s="1"/>
      <c r="J4" s="1"/>
      <c r="K4" s="1"/>
      <c r="L4" s="1"/>
      <c r="M4" s="7"/>
      <c r="N4" s="7"/>
      <c r="O4" s="7"/>
      <c r="P4" s="7"/>
      <c r="Q4" s="7"/>
      <c r="R4" s="7"/>
      <c r="S4" s="7"/>
      <c r="T4" s="1"/>
      <c r="U4" s="1"/>
      <c r="V4" s="1"/>
      <c r="W4" s="1"/>
      <c r="X4" s="1"/>
      <c r="Y4" s="1"/>
      <c r="Z4" s="1"/>
      <c r="AA4" s="1"/>
      <c r="AB4" s="1"/>
      <c r="AC4" s="1"/>
      <c r="AD4" s="1"/>
      <c r="AE4" s="1"/>
      <c r="AF4" s="1"/>
      <c r="AG4" s="1"/>
      <c r="AH4" s="1"/>
      <c r="AI4" s="1"/>
      <c r="AJ4" s="212"/>
      <c r="AK4" s="1"/>
      <c r="AL4" s="1"/>
      <c r="AM4" s="1"/>
      <c r="AN4" s="1" t="s">
        <v>6</v>
      </c>
    </row>
    <row r="5" spans="1:40" ht="27" hidden="1" customHeight="1" x14ac:dyDescent="0.2">
      <c r="A5" s="210" t="s">
        <v>7</v>
      </c>
      <c r="B5" s="215"/>
      <c r="C5" s="215"/>
      <c r="D5" s="215"/>
      <c r="E5" s="215"/>
      <c r="F5" s="215"/>
      <c r="G5" s="215"/>
      <c r="H5" s="215"/>
      <c r="I5" s="215"/>
      <c r="J5" s="215"/>
      <c r="K5" s="215"/>
      <c r="L5" s="215"/>
      <c r="M5" s="216"/>
      <c r="N5" s="332" t="s">
        <v>8</v>
      </c>
      <c r="O5" s="333"/>
      <c r="P5" s="333"/>
      <c r="Q5" s="333"/>
      <c r="R5" s="333"/>
      <c r="S5" s="333"/>
      <c r="T5" s="333"/>
      <c r="U5" s="333"/>
      <c r="V5" s="333"/>
      <c r="W5" s="333"/>
      <c r="X5" s="334"/>
      <c r="Y5" s="335" t="s">
        <v>9</v>
      </c>
      <c r="Z5" s="336"/>
      <c r="AA5" s="336"/>
      <c r="AB5" s="336"/>
      <c r="AC5" s="336"/>
      <c r="AD5" s="336"/>
      <c r="AE5" s="336"/>
      <c r="AF5" s="336"/>
      <c r="AG5" s="336"/>
      <c r="AH5" s="336"/>
      <c r="AI5" s="337"/>
      <c r="AJ5" s="212"/>
      <c r="AK5" s="1"/>
      <c r="AL5" s="1"/>
      <c r="AM5" s="1"/>
      <c r="AN5" s="1" t="s">
        <v>10</v>
      </c>
    </row>
    <row r="6" spans="1:40" ht="64.5" customHeight="1" x14ac:dyDescent="0.2">
      <c r="A6" s="307" t="s">
        <v>11</v>
      </c>
      <c r="B6" s="325"/>
      <c r="C6" s="307" t="s">
        <v>12</v>
      </c>
      <c r="D6" s="307" t="s">
        <v>13</v>
      </c>
      <c r="E6" s="324" t="s">
        <v>14</v>
      </c>
      <c r="F6" s="319" t="s">
        <v>15</v>
      </c>
      <c r="G6" s="320"/>
      <c r="H6" s="307" t="s">
        <v>16</v>
      </c>
      <c r="I6" s="307" t="s">
        <v>17</v>
      </c>
      <c r="J6" s="307" t="s">
        <v>18</v>
      </c>
      <c r="K6" s="342" t="s">
        <v>19</v>
      </c>
      <c r="L6" s="343"/>
      <c r="M6" s="307" t="s">
        <v>20</v>
      </c>
      <c r="N6" s="309" t="s">
        <v>21</v>
      </c>
      <c r="O6" s="310" t="s">
        <v>22</v>
      </c>
      <c r="P6" s="311" t="s">
        <v>23</v>
      </c>
      <c r="Q6" s="338" t="s">
        <v>24</v>
      </c>
      <c r="R6" s="339" t="s">
        <v>25</v>
      </c>
      <c r="S6" s="340" t="s">
        <v>26</v>
      </c>
      <c r="T6" s="341" t="s">
        <v>27</v>
      </c>
      <c r="U6" s="341" t="s">
        <v>28</v>
      </c>
      <c r="V6" s="341" t="s">
        <v>29</v>
      </c>
      <c r="W6" s="341" t="s">
        <v>30</v>
      </c>
      <c r="X6" s="344" t="s">
        <v>31</v>
      </c>
      <c r="Y6" s="345" t="s">
        <v>32</v>
      </c>
      <c r="Z6" s="329" t="s">
        <v>33</v>
      </c>
      <c r="AA6" s="329" t="s">
        <v>34</v>
      </c>
      <c r="AB6" s="329" t="s">
        <v>35</v>
      </c>
      <c r="AC6" s="329" t="s">
        <v>36</v>
      </c>
      <c r="AD6" s="329" t="s">
        <v>37</v>
      </c>
      <c r="AE6" s="329" t="s">
        <v>38</v>
      </c>
      <c r="AF6" s="327" t="s">
        <v>39</v>
      </c>
      <c r="AG6" s="329" t="s">
        <v>40</v>
      </c>
      <c r="AH6" s="329" t="s">
        <v>41</v>
      </c>
      <c r="AI6" s="330" t="s">
        <v>42</v>
      </c>
      <c r="AJ6" s="212"/>
      <c r="AK6" s="1"/>
      <c r="AL6" s="1"/>
      <c r="AM6" s="1"/>
      <c r="AN6" s="1"/>
    </row>
    <row r="7" spans="1:40" ht="45.75" customHeight="1" x14ac:dyDescent="0.2">
      <c r="A7" s="308"/>
      <c r="B7" s="326"/>
      <c r="C7" s="308"/>
      <c r="D7" s="308"/>
      <c r="E7" s="308"/>
      <c r="F7" s="8" t="s">
        <v>43</v>
      </c>
      <c r="G7" s="8" t="s">
        <v>44</v>
      </c>
      <c r="H7" s="308"/>
      <c r="I7" s="308"/>
      <c r="J7" s="308"/>
      <c r="K7" s="9" t="s">
        <v>45</v>
      </c>
      <c r="L7" s="9" t="s">
        <v>46</v>
      </c>
      <c r="M7" s="308"/>
      <c r="N7" s="308"/>
      <c r="O7" s="308"/>
      <c r="P7" s="308"/>
      <c r="Q7" s="308"/>
      <c r="R7" s="308"/>
      <c r="S7" s="308"/>
      <c r="T7" s="308"/>
      <c r="U7" s="308"/>
      <c r="V7" s="308"/>
      <c r="W7" s="308"/>
      <c r="X7" s="328"/>
      <c r="Y7" s="346"/>
      <c r="Z7" s="308"/>
      <c r="AA7" s="308"/>
      <c r="AB7" s="308"/>
      <c r="AC7" s="308"/>
      <c r="AD7" s="308"/>
      <c r="AE7" s="308"/>
      <c r="AF7" s="328"/>
      <c r="AG7" s="308"/>
      <c r="AH7" s="308"/>
      <c r="AI7" s="331"/>
      <c r="AJ7" s="212"/>
      <c r="AK7" s="1"/>
      <c r="AL7" s="1"/>
      <c r="AM7" s="1"/>
      <c r="AN7" s="1"/>
    </row>
    <row r="8" spans="1:40" ht="149.25" customHeight="1" x14ac:dyDescent="0.2">
      <c r="A8" s="321" t="s">
        <v>47</v>
      </c>
      <c r="B8" s="217" t="s">
        <v>48</v>
      </c>
      <c r="C8" s="218" t="s">
        <v>49</v>
      </c>
      <c r="D8" s="219" t="s">
        <v>50</v>
      </c>
      <c r="E8" s="219" t="s">
        <v>51</v>
      </c>
      <c r="F8" s="220">
        <v>43466</v>
      </c>
      <c r="G8" s="221">
        <v>44896</v>
      </c>
      <c r="H8" s="222" t="s">
        <v>52</v>
      </c>
      <c r="I8" s="223">
        <v>100000</v>
      </c>
      <c r="J8" s="218" t="s">
        <v>53</v>
      </c>
      <c r="K8" s="219" t="s">
        <v>54</v>
      </c>
      <c r="L8" s="219" t="s">
        <v>55</v>
      </c>
      <c r="M8" s="224"/>
      <c r="N8" s="224" t="s">
        <v>56</v>
      </c>
      <c r="O8" s="224"/>
      <c r="P8" s="224"/>
      <c r="Q8" s="224"/>
      <c r="R8" s="224"/>
      <c r="S8" s="217"/>
      <c r="T8" s="219" t="s">
        <v>57</v>
      </c>
      <c r="U8" s="224"/>
      <c r="V8" s="224"/>
      <c r="W8" s="224" t="s">
        <v>58</v>
      </c>
      <c r="X8" s="224"/>
      <c r="Y8" s="224"/>
      <c r="Z8" s="224"/>
      <c r="AA8" s="224"/>
      <c r="AB8" s="225"/>
      <c r="AC8" s="225"/>
      <c r="AD8" s="224"/>
      <c r="AE8" s="226"/>
      <c r="AF8" s="224"/>
      <c r="AG8" s="224"/>
      <c r="AH8" s="224"/>
      <c r="AI8" s="224"/>
      <c r="AJ8" s="212"/>
      <c r="AK8" s="1"/>
      <c r="AL8" s="1"/>
      <c r="AM8" s="1"/>
      <c r="AN8" s="1"/>
    </row>
    <row r="9" spans="1:40" ht="175.5" customHeight="1" x14ac:dyDescent="0.2">
      <c r="A9" s="322"/>
      <c r="B9" s="10" t="s">
        <v>59</v>
      </c>
      <c r="C9" s="11" t="s">
        <v>60</v>
      </c>
      <c r="D9" s="12" t="s">
        <v>61</v>
      </c>
      <c r="E9" s="12" t="s">
        <v>62</v>
      </c>
      <c r="F9" s="13">
        <v>43101</v>
      </c>
      <c r="G9" s="13">
        <v>44896</v>
      </c>
      <c r="H9" s="10" t="s">
        <v>63</v>
      </c>
      <c r="I9" s="14">
        <v>50000</v>
      </c>
      <c r="J9" s="12" t="s">
        <v>64</v>
      </c>
      <c r="K9" s="12" t="s">
        <v>54</v>
      </c>
      <c r="L9" s="12" t="s">
        <v>55</v>
      </c>
      <c r="M9" s="15"/>
      <c r="N9" s="224"/>
      <c r="O9" s="224" t="s">
        <v>56</v>
      </c>
      <c r="P9" s="224"/>
      <c r="Q9" s="224"/>
      <c r="R9" s="224"/>
      <c r="S9" s="217"/>
      <c r="T9" s="12" t="s">
        <v>65</v>
      </c>
      <c r="U9" s="15"/>
      <c r="V9" s="15"/>
      <c r="W9" s="15" t="s">
        <v>58</v>
      </c>
      <c r="X9" s="15"/>
      <c r="Y9" s="15"/>
      <c r="Z9" s="15"/>
      <c r="AA9" s="15"/>
      <c r="AB9" s="16"/>
      <c r="AC9" s="16"/>
      <c r="AD9" s="17" t="s">
        <v>66</v>
      </c>
      <c r="AE9" s="17"/>
      <c r="AF9" s="12" t="s">
        <v>67</v>
      </c>
      <c r="AG9" s="15"/>
      <c r="AH9" s="15"/>
      <c r="AI9" s="15"/>
      <c r="AJ9" s="212"/>
      <c r="AK9" s="1"/>
      <c r="AL9" s="1"/>
      <c r="AM9" s="1"/>
      <c r="AN9" s="1"/>
    </row>
    <row r="10" spans="1:40" ht="177" customHeight="1" x14ac:dyDescent="0.2">
      <c r="A10" s="322"/>
      <c r="B10" s="10" t="s">
        <v>68</v>
      </c>
      <c r="C10" s="12" t="s">
        <v>69</v>
      </c>
      <c r="D10" s="12" t="s">
        <v>70</v>
      </c>
      <c r="E10" s="12" t="s">
        <v>71</v>
      </c>
      <c r="F10" s="13">
        <v>43466</v>
      </c>
      <c r="G10" s="13">
        <v>44896</v>
      </c>
      <c r="H10" s="18" t="s">
        <v>72</v>
      </c>
      <c r="I10" s="14" t="s">
        <v>73</v>
      </c>
      <c r="J10" s="12" t="s">
        <v>74</v>
      </c>
      <c r="K10" s="15"/>
      <c r="L10" s="15"/>
      <c r="M10" s="15"/>
      <c r="N10" s="224" t="s">
        <v>56</v>
      </c>
      <c r="O10" s="224"/>
      <c r="P10" s="224"/>
      <c r="Q10" s="224"/>
      <c r="R10" s="224"/>
      <c r="S10" s="217"/>
      <c r="T10" s="12" t="s">
        <v>75</v>
      </c>
      <c r="U10" s="15"/>
      <c r="V10" s="15"/>
      <c r="W10" s="15"/>
      <c r="X10" s="15"/>
      <c r="Y10" s="15"/>
      <c r="Z10" s="15"/>
      <c r="AA10" s="15"/>
      <c r="AB10" s="16"/>
      <c r="AC10" s="16"/>
      <c r="AD10" s="17" t="s">
        <v>66</v>
      </c>
      <c r="AE10" s="19"/>
      <c r="AF10" s="15"/>
      <c r="AG10" s="15"/>
      <c r="AH10" s="15"/>
      <c r="AI10" s="15"/>
      <c r="AJ10" s="212"/>
      <c r="AK10" s="1"/>
      <c r="AL10" s="1"/>
      <c r="AM10" s="1"/>
      <c r="AN10" s="1"/>
    </row>
    <row r="11" spans="1:40" ht="222" customHeight="1" x14ac:dyDescent="0.2">
      <c r="A11" s="322"/>
      <c r="B11" s="10" t="s">
        <v>76</v>
      </c>
      <c r="C11" s="15" t="s">
        <v>77</v>
      </c>
      <c r="D11" s="12" t="s">
        <v>78</v>
      </c>
      <c r="E11" s="12" t="s">
        <v>79</v>
      </c>
      <c r="F11" s="13">
        <v>43101</v>
      </c>
      <c r="G11" s="13">
        <v>44896</v>
      </c>
      <c r="H11" s="18" t="s">
        <v>80</v>
      </c>
      <c r="I11" s="14">
        <v>120000</v>
      </c>
      <c r="J11" s="12" t="s">
        <v>81</v>
      </c>
      <c r="K11" s="12" t="s">
        <v>82</v>
      </c>
      <c r="L11" s="12" t="s">
        <v>83</v>
      </c>
      <c r="M11" s="15"/>
      <c r="N11" s="224"/>
      <c r="O11" s="224"/>
      <c r="P11" s="224" t="s">
        <v>56</v>
      </c>
      <c r="Q11" s="224"/>
      <c r="R11" s="224"/>
      <c r="S11" s="217"/>
      <c r="T11" s="12" t="s">
        <v>84</v>
      </c>
      <c r="U11" s="12" t="s">
        <v>85</v>
      </c>
      <c r="V11" s="15"/>
      <c r="W11" s="15" t="s">
        <v>58</v>
      </c>
      <c r="X11" s="15"/>
      <c r="Y11" s="15"/>
      <c r="Z11" s="15"/>
      <c r="AA11" s="15"/>
      <c r="AB11" s="16"/>
      <c r="AC11" s="16"/>
      <c r="AD11" s="15"/>
      <c r="AE11" s="19"/>
      <c r="AF11" s="15"/>
      <c r="AG11" s="15"/>
      <c r="AH11" s="15"/>
      <c r="AI11" s="15"/>
      <c r="AJ11" s="212"/>
      <c r="AK11" s="1"/>
      <c r="AL11" s="1"/>
      <c r="AM11" s="1"/>
      <c r="AN11" s="1"/>
    </row>
    <row r="12" spans="1:40" ht="216" customHeight="1" x14ac:dyDescent="0.2">
      <c r="A12" s="322"/>
      <c r="B12" s="10" t="s">
        <v>86</v>
      </c>
      <c r="C12" s="12" t="s">
        <v>87</v>
      </c>
      <c r="D12" s="12" t="s">
        <v>88</v>
      </c>
      <c r="E12" s="12" t="s">
        <v>89</v>
      </c>
      <c r="F12" s="13">
        <v>43101</v>
      </c>
      <c r="G12" s="13">
        <v>44896</v>
      </c>
      <c r="H12" s="18" t="s">
        <v>90</v>
      </c>
      <c r="I12" s="14">
        <v>120000</v>
      </c>
      <c r="J12" s="12" t="s">
        <v>81</v>
      </c>
      <c r="K12" s="12" t="s">
        <v>82</v>
      </c>
      <c r="L12" s="12" t="s">
        <v>83</v>
      </c>
      <c r="M12" s="15"/>
      <c r="N12" s="224"/>
      <c r="O12" s="224"/>
      <c r="P12" s="224" t="s">
        <v>56</v>
      </c>
      <c r="Q12" s="224"/>
      <c r="R12" s="224"/>
      <c r="S12" s="217"/>
      <c r="T12" s="12" t="s">
        <v>84</v>
      </c>
      <c r="U12" s="12" t="s">
        <v>85</v>
      </c>
      <c r="V12" s="15"/>
      <c r="W12" s="15" t="s">
        <v>58</v>
      </c>
      <c r="X12" s="15"/>
      <c r="Y12" s="15"/>
      <c r="Z12" s="15"/>
      <c r="AA12" s="15"/>
      <c r="AB12" s="16"/>
      <c r="AC12" s="16"/>
      <c r="AD12" s="15"/>
      <c r="AE12" s="19"/>
      <c r="AF12" s="15"/>
      <c r="AG12" s="15"/>
      <c r="AH12" s="15"/>
      <c r="AI12" s="15"/>
      <c r="AJ12" s="212"/>
      <c r="AK12" s="1"/>
      <c r="AL12" s="1"/>
      <c r="AM12" s="1"/>
      <c r="AN12" s="1"/>
    </row>
    <row r="13" spans="1:40" ht="209.25" customHeight="1" x14ac:dyDescent="0.2">
      <c r="A13" s="322"/>
      <c r="B13" s="10" t="s">
        <v>91</v>
      </c>
      <c r="C13" s="12" t="s">
        <v>92</v>
      </c>
      <c r="D13" s="12" t="s">
        <v>93</v>
      </c>
      <c r="E13" s="12" t="s">
        <v>94</v>
      </c>
      <c r="F13" s="13">
        <v>43101</v>
      </c>
      <c r="G13" s="13">
        <v>44896</v>
      </c>
      <c r="H13" s="18" t="s">
        <v>90</v>
      </c>
      <c r="I13" s="14">
        <v>90000</v>
      </c>
      <c r="J13" s="12" t="s">
        <v>81</v>
      </c>
      <c r="K13" s="12" t="s">
        <v>82</v>
      </c>
      <c r="L13" s="12" t="s">
        <v>83</v>
      </c>
      <c r="M13" s="15"/>
      <c r="N13" s="224"/>
      <c r="O13" s="224"/>
      <c r="P13" s="224" t="s">
        <v>56</v>
      </c>
      <c r="Q13" s="224"/>
      <c r="R13" s="224"/>
      <c r="S13" s="217"/>
      <c r="T13" s="12" t="s">
        <v>84</v>
      </c>
      <c r="U13" s="12" t="s">
        <v>85</v>
      </c>
      <c r="V13" s="15"/>
      <c r="W13" s="15" t="s">
        <v>58</v>
      </c>
      <c r="X13" s="15"/>
      <c r="Y13" s="15"/>
      <c r="Z13" s="15"/>
      <c r="AA13" s="15"/>
      <c r="AB13" s="16"/>
      <c r="AC13" s="16"/>
      <c r="AD13" s="15"/>
      <c r="AE13" s="19"/>
      <c r="AF13" s="15"/>
      <c r="AG13" s="15"/>
      <c r="AH13" s="15"/>
      <c r="AI13" s="15"/>
      <c r="AJ13" s="212"/>
      <c r="AK13" s="1"/>
      <c r="AL13" s="1"/>
      <c r="AM13" s="1"/>
      <c r="AN13" s="1"/>
    </row>
    <row r="14" spans="1:40" ht="167.25" customHeight="1" x14ac:dyDescent="0.2">
      <c r="A14" s="322"/>
      <c r="B14" s="10" t="s">
        <v>95</v>
      </c>
      <c r="C14" s="12" t="s">
        <v>96</v>
      </c>
      <c r="D14" s="12" t="s">
        <v>97</v>
      </c>
      <c r="E14" s="12" t="s">
        <v>98</v>
      </c>
      <c r="F14" s="13">
        <v>43101</v>
      </c>
      <c r="G14" s="13">
        <v>44896</v>
      </c>
      <c r="H14" s="10" t="s">
        <v>99</v>
      </c>
      <c r="I14" s="14">
        <v>50000</v>
      </c>
      <c r="J14" s="12" t="s">
        <v>100</v>
      </c>
      <c r="K14" s="15" t="s">
        <v>101</v>
      </c>
      <c r="L14" s="15"/>
      <c r="M14" s="15"/>
      <c r="N14" s="224"/>
      <c r="O14" s="224" t="s">
        <v>56</v>
      </c>
      <c r="P14" s="224"/>
      <c r="Q14" s="224"/>
      <c r="R14" s="224"/>
      <c r="S14" s="217"/>
      <c r="T14" s="12" t="s">
        <v>102</v>
      </c>
      <c r="U14" s="15"/>
      <c r="V14" s="15"/>
      <c r="W14" s="12" t="s">
        <v>103</v>
      </c>
      <c r="X14" s="15"/>
      <c r="Y14" s="15"/>
      <c r="Z14" s="15"/>
      <c r="AA14" s="15"/>
      <c r="AB14" s="16"/>
      <c r="AC14" s="16"/>
      <c r="AD14" s="12" t="s">
        <v>104</v>
      </c>
      <c r="AE14" s="19"/>
      <c r="AF14" s="15"/>
      <c r="AG14" s="15"/>
      <c r="AH14" s="15"/>
      <c r="AI14" s="15"/>
      <c r="AJ14" s="212"/>
      <c r="AK14" s="1"/>
      <c r="AL14" s="1"/>
      <c r="AM14" s="1"/>
      <c r="AN14" s="1"/>
    </row>
    <row r="15" spans="1:40" ht="63" customHeight="1" x14ac:dyDescent="0.2">
      <c r="A15" s="322"/>
      <c r="B15" s="10" t="s">
        <v>105</v>
      </c>
      <c r="C15" s="12" t="s">
        <v>106</v>
      </c>
      <c r="D15" s="12" t="s">
        <v>107</v>
      </c>
      <c r="E15" s="12" t="s">
        <v>108</v>
      </c>
      <c r="F15" s="20">
        <v>43110</v>
      </c>
      <c r="G15" s="20">
        <v>43313</v>
      </c>
      <c r="H15" s="18" t="s">
        <v>109</v>
      </c>
      <c r="I15" s="21" t="s">
        <v>110</v>
      </c>
      <c r="J15" s="15" t="s">
        <v>111</v>
      </c>
      <c r="K15" s="15" t="s">
        <v>112</v>
      </c>
      <c r="L15" s="15"/>
      <c r="M15" s="15"/>
      <c r="N15" s="224"/>
      <c r="O15" s="224" t="s">
        <v>56</v>
      </c>
      <c r="P15" s="224"/>
      <c r="Q15" s="224"/>
      <c r="R15" s="224"/>
      <c r="S15" s="217" t="s">
        <v>10</v>
      </c>
      <c r="T15" s="12" t="s">
        <v>113</v>
      </c>
      <c r="U15" s="15"/>
      <c r="V15" s="15"/>
      <c r="W15" s="15" t="s">
        <v>58</v>
      </c>
      <c r="X15" s="15"/>
      <c r="Y15" s="15"/>
      <c r="Z15" s="15"/>
      <c r="AA15" s="15"/>
      <c r="AB15" s="16"/>
      <c r="AC15" s="16"/>
      <c r="AD15" s="15"/>
      <c r="AE15" s="19"/>
      <c r="AF15" s="15"/>
      <c r="AG15" s="15"/>
      <c r="AH15" s="15"/>
      <c r="AI15" s="15"/>
      <c r="AJ15" s="212"/>
      <c r="AK15" s="1"/>
      <c r="AL15" s="1"/>
      <c r="AM15" s="1"/>
      <c r="AN15" s="1"/>
    </row>
    <row r="16" spans="1:40" ht="150.75" customHeight="1" x14ac:dyDescent="0.2">
      <c r="A16" s="322"/>
      <c r="B16" s="10" t="s">
        <v>114</v>
      </c>
      <c r="C16" s="12" t="s">
        <v>115</v>
      </c>
      <c r="D16" s="15" t="s">
        <v>116</v>
      </c>
      <c r="E16" s="12" t="s">
        <v>117</v>
      </c>
      <c r="F16" s="13">
        <v>43101</v>
      </c>
      <c r="G16" s="13">
        <v>43800</v>
      </c>
      <c r="H16" s="18" t="s">
        <v>118</v>
      </c>
      <c r="I16" s="14">
        <v>50000</v>
      </c>
      <c r="J16" s="12" t="s">
        <v>119</v>
      </c>
      <c r="K16" s="12" t="s">
        <v>120</v>
      </c>
      <c r="L16" s="15"/>
      <c r="M16" s="15"/>
      <c r="N16" s="224"/>
      <c r="O16" s="224"/>
      <c r="P16" s="224"/>
      <c r="Q16" s="224"/>
      <c r="R16" s="224" t="s">
        <v>56</v>
      </c>
      <c r="S16" s="217"/>
      <c r="T16" s="12" t="s">
        <v>121</v>
      </c>
      <c r="U16" s="15"/>
      <c r="V16" s="15"/>
      <c r="W16" s="12" t="s">
        <v>118</v>
      </c>
      <c r="X16" s="15"/>
      <c r="Y16" s="15"/>
      <c r="Z16" s="15"/>
      <c r="AA16" s="15"/>
      <c r="AB16" s="16"/>
      <c r="AC16" s="16"/>
      <c r="AD16" s="15"/>
      <c r="AE16" s="19"/>
      <c r="AF16" s="15"/>
      <c r="AG16" s="15"/>
      <c r="AH16" s="15"/>
      <c r="AI16" s="15"/>
      <c r="AJ16" s="212"/>
      <c r="AK16" s="1"/>
      <c r="AL16" s="1"/>
      <c r="AM16" s="1"/>
      <c r="AN16" s="1"/>
    </row>
    <row r="17" spans="1:35" ht="184.5" customHeight="1" x14ac:dyDescent="0.2">
      <c r="A17" s="322"/>
      <c r="B17" s="10" t="s">
        <v>122</v>
      </c>
      <c r="C17" s="15" t="s">
        <v>123</v>
      </c>
      <c r="D17" s="12" t="s">
        <v>124</v>
      </c>
      <c r="E17" s="12" t="s">
        <v>125</v>
      </c>
      <c r="F17" s="13">
        <v>43101</v>
      </c>
      <c r="G17" s="13">
        <v>43313</v>
      </c>
      <c r="H17" s="18" t="s">
        <v>72</v>
      </c>
      <c r="I17" s="14" t="s">
        <v>126</v>
      </c>
      <c r="J17" s="15" t="s">
        <v>127</v>
      </c>
      <c r="K17" s="12" t="s">
        <v>120</v>
      </c>
      <c r="L17" s="15"/>
      <c r="M17" s="15"/>
      <c r="N17" s="224"/>
      <c r="O17" s="224"/>
      <c r="P17" s="224"/>
      <c r="Q17" s="224" t="s">
        <v>56</v>
      </c>
      <c r="R17" s="224"/>
      <c r="S17" s="217"/>
      <c r="T17" s="12" t="s">
        <v>128</v>
      </c>
      <c r="U17" s="15"/>
      <c r="V17" s="15"/>
      <c r="W17" s="15" t="s">
        <v>58</v>
      </c>
      <c r="X17" s="15"/>
      <c r="Y17" s="15"/>
      <c r="Z17" s="15"/>
      <c r="AA17" s="15"/>
      <c r="AB17" s="16"/>
      <c r="AC17" s="16">
        <v>44896</v>
      </c>
      <c r="AD17" s="15"/>
      <c r="AE17" s="19"/>
      <c r="AF17" s="15"/>
      <c r="AG17" s="15"/>
      <c r="AH17" s="15"/>
      <c r="AI17" s="15"/>
    </row>
    <row r="18" spans="1:35" ht="70.5" customHeight="1" x14ac:dyDescent="0.2">
      <c r="A18" s="322"/>
      <c r="B18" s="10" t="s">
        <v>129</v>
      </c>
      <c r="C18" s="15" t="s">
        <v>130</v>
      </c>
      <c r="D18" s="12" t="s">
        <v>124</v>
      </c>
      <c r="E18" s="12" t="s">
        <v>131</v>
      </c>
      <c r="F18" s="13">
        <v>43101</v>
      </c>
      <c r="G18" s="13">
        <v>43313</v>
      </c>
      <c r="H18" s="18" t="s">
        <v>72</v>
      </c>
      <c r="I18" s="14" t="s">
        <v>126</v>
      </c>
      <c r="J18" s="15" t="s">
        <v>127</v>
      </c>
      <c r="K18" s="12" t="s">
        <v>120</v>
      </c>
      <c r="L18" s="15"/>
      <c r="M18" s="15"/>
      <c r="N18" s="224"/>
      <c r="O18" s="224"/>
      <c r="P18" s="224"/>
      <c r="Q18" s="224"/>
      <c r="R18" s="224" t="s">
        <v>56</v>
      </c>
      <c r="S18" s="217"/>
      <c r="T18" s="12" t="s">
        <v>132</v>
      </c>
      <c r="U18" s="15"/>
      <c r="V18" s="15"/>
      <c r="W18" s="15" t="s">
        <v>58</v>
      </c>
      <c r="X18" s="15"/>
      <c r="Y18" s="15"/>
      <c r="Z18" s="15"/>
      <c r="AA18" s="15"/>
      <c r="AB18" s="16"/>
      <c r="AC18" s="16"/>
      <c r="AD18" s="15"/>
      <c r="AE18" s="19"/>
      <c r="AF18" s="15"/>
      <c r="AG18" s="15"/>
      <c r="AH18" s="15"/>
      <c r="AI18" s="15"/>
    </row>
    <row r="19" spans="1:35" ht="136.5" customHeight="1" x14ac:dyDescent="0.2">
      <c r="A19" s="322"/>
      <c r="B19" s="10" t="s">
        <v>133</v>
      </c>
      <c r="C19" s="12" t="s">
        <v>134</v>
      </c>
      <c r="D19" s="15" t="s">
        <v>61</v>
      </c>
      <c r="E19" s="12" t="s">
        <v>135</v>
      </c>
      <c r="F19" s="13">
        <v>43466</v>
      </c>
      <c r="G19" s="13">
        <v>43831</v>
      </c>
      <c r="H19" s="10" t="s">
        <v>136</v>
      </c>
      <c r="I19" s="14">
        <v>50000</v>
      </c>
      <c r="J19" s="12" t="s">
        <v>137</v>
      </c>
      <c r="K19" s="12" t="s">
        <v>55</v>
      </c>
      <c r="L19" s="15"/>
      <c r="M19" s="15"/>
      <c r="N19" s="224" t="s">
        <v>56</v>
      </c>
      <c r="O19" s="224"/>
      <c r="P19" s="224"/>
      <c r="Q19" s="224"/>
      <c r="R19" s="224"/>
      <c r="S19" s="217"/>
      <c r="T19" s="12" t="s">
        <v>138</v>
      </c>
      <c r="U19" s="15"/>
      <c r="V19" s="15"/>
      <c r="W19" s="12" t="s">
        <v>136</v>
      </c>
      <c r="X19" s="15"/>
      <c r="Y19" s="15"/>
      <c r="Z19" s="15"/>
      <c r="AA19" s="15"/>
      <c r="AB19" s="16"/>
      <c r="AC19" s="16"/>
      <c r="AD19" s="15"/>
      <c r="AE19" s="19"/>
      <c r="AF19" s="15"/>
      <c r="AG19" s="15"/>
      <c r="AH19" s="15"/>
      <c r="AI19" s="15"/>
    </row>
    <row r="20" spans="1:35" ht="126" customHeight="1" x14ac:dyDescent="0.2">
      <c r="A20" s="322"/>
      <c r="B20" s="10" t="s">
        <v>139</v>
      </c>
      <c r="C20" s="12" t="s">
        <v>140</v>
      </c>
      <c r="D20" s="12" t="s">
        <v>141</v>
      </c>
      <c r="E20" s="12" t="s">
        <v>142</v>
      </c>
      <c r="F20" s="22">
        <v>43105</v>
      </c>
      <c r="G20" s="22">
        <v>44900</v>
      </c>
      <c r="H20" s="18" t="s">
        <v>72</v>
      </c>
      <c r="I20" s="14" t="s">
        <v>126</v>
      </c>
      <c r="J20" s="12" t="s">
        <v>143</v>
      </c>
      <c r="K20" s="12" t="s">
        <v>144</v>
      </c>
      <c r="L20" s="15"/>
      <c r="M20" s="15"/>
      <c r="N20" s="224"/>
      <c r="O20" s="224" t="s">
        <v>56</v>
      </c>
      <c r="P20" s="224"/>
      <c r="Q20" s="224"/>
      <c r="R20" s="224"/>
      <c r="S20" s="217"/>
      <c r="T20" s="15" t="s">
        <v>145</v>
      </c>
      <c r="U20" s="15"/>
      <c r="V20" s="15"/>
      <c r="W20" s="15" t="s">
        <v>58</v>
      </c>
      <c r="X20" s="15"/>
      <c r="Y20" s="15"/>
      <c r="Z20" s="15"/>
      <c r="AA20" s="15"/>
      <c r="AB20" s="16"/>
      <c r="AC20" s="16"/>
      <c r="AD20" s="15"/>
      <c r="AE20" s="19"/>
      <c r="AF20" s="15"/>
      <c r="AG20" s="15"/>
      <c r="AH20" s="15"/>
      <c r="AI20" s="15"/>
    </row>
    <row r="21" spans="1:35" ht="135" customHeight="1" x14ac:dyDescent="0.2">
      <c r="A21" s="322"/>
      <c r="B21" s="10" t="s">
        <v>146</v>
      </c>
      <c r="C21" s="12" t="s">
        <v>147</v>
      </c>
      <c r="D21" s="12" t="s">
        <v>148</v>
      </c>
      <c r="E21" s="12" t="s">
        <v>149</v>
      </c>
      <c r="F21" s="22">
        <v>43105</v>
      </c>
      <c r="G21" s="22">
        <v>44900</v>
      </c>
      <c r="H21" s="18" t="s">
        <v>72</v>
      </c>
      <c r="I21" s="14" t="s">
        <v>126</v>
      </c>
      <c r="J21" s="15"/>
      <c r="K21" s="12" t="s">
        <v>144</v>
      </c>
      <c r="L21" s="15"/>
      <c r="M21" s="15"/>
      <c r="N21" s="224"/>
      <c r="O21" s="224" t="s">
        <v>56</v>
      </c>
      <c r="P21" s="224"/>
      <c r="Q21" s="224"/>
      <c r="R21" s="224"/>
      <c r="S21" s="217"/>
      <c r="T21" s="15" t="s">
        <v>150</v>
      </c>
      <c r="U21" s="15"/>
      <c r="V21" s="15"/>
      <c r="W21" s="15" t="s">
        <v>58</v>
      </c>
      <c r="X21" s="15"/>
      <c r="Y21" s="15"/>
      <c r="Z21" s="15"/>
      <c r="AA21" s="15"/>
      <c r="AB21" s="16"/>
      <c r="AC21" s="16"/>
      <c r="AD21" s="15"/>
      <c r="AE21" s="19"/>
      <c r="AF21" s="15"/>
      <c r="AG21" s="15"/>
      <c r="AH21" s="15"/>
      <c r="AI21" s="15"/>
    </row>
    <row r="22" spans="1:35" ht="132.75" customHeight="1" x14ac:dyDescent="0.2">
      <c r="A22" s="323" t="s">
        <v>151</v>
      </c>
      <c r="B22" s="10" t="s">
        <v>152</v>
      </c>
      <c r="C22" s="12" t="s">
        <v>153</v>
      </c>
      <c r="D22" s="12" t="s">
        <v>154</v>
      </c>
      <c r="E22" s="12" t="s">
        <v>155</v>
      </c>
      <c r="F22" s="22">
        <v>43105</v>
      </c>
      <c r="G22" s="22">
        <v>43470</v>
      </c>
      <c r="H22" s="18" t="s">
        <v>156</v>
      </c>
      <c r="I22" s="14" t="s">
        <v>110</v>
      </c>
      <c r="J22" s="12" t="s">
        <v>157</v>
      </c>
      <c r="K22" s="12" t="s">
        <v>55</v>
      </c>
      <c r="L22" s="15"/>
      <c r="M22" s="15"/>
      <c r="N22" s="224"/>
      <c r="O22" s="224" t="s">
        <v>56</v>
      </c>
      <c r="P22" s="224"/>
      <c r="Q22" s="224"/>
      <c r="R22" s="224"/>
      <c r="S22" s="217"/>
      <c r="T22" s="12" t="s">
        <v>158</v>
      </c>
      <c r="U22" s="15"/>
      <c r="V22" s="15"/>
      <c r="W22" s="15"/>
      <c r="X22" s="15"/>
      <c r="Y22" s="15"/>
      <c r="Z22" s="15"/>
      <c r="AA22" s="15"/>
      <c r="AB22" s="16"/>
      <c r="AC22" s="16"/>
      <c r="AD22" s="15"/>
      <c r="AE22" s="19"/>
      <c r="AF22" s="15"/>
      <c r="AG22" s="15"/>
      <c r="AH22" s="15"/>
      <c r="AI22" s="15"/>
    </row>
    <row r="23" spans="1:35" ht="207.75" customHeight="1" x14ac:dyDescent="0.2">
      <c r="A23" s="322"/>
      <c r="B23" s="10" t="s">
        <v>159</v>
      </c>
      <c r="C23" s="12" t="s">
        <v>160</v>
      </c>
      <c r="D23" s="12" t="s">
        <v>161</v>
      </c>
      <c r="E23" s="12" t="s">
        <v>162</v>
      </c>
      <c r="F23" s="22">
        <v>43105</v>
      </c>
      <c r="G23" s="22">
        <v>43470</v>
      </c>
      <c r="H23" s="18" t="s">
        <v>163</v>
      </c>
      <c r="I23" s="14">
        <v>50000</v>
      </c>
      <c r="J23" s="12" t="s">
        <v>164</v>
      </c>
      <c r="K23" s="12" t="s">
        <v>55</v>
      </c>
      <c r="L23" s="12" t="s">
        <v>165</v>
      </c>
      <c r="M23" s="15"/>
      <c r="N23" s="224"/>
      <c r="O23" s="224"/>
      <c r="P23" s="224"/>
      <c r="Q23" s="224" t="s">
        <v>56</v>
      </c>
      <c r="R23" s="224"/>
      <c r="S23" s="217"/>
      <c r="T23" s="12" t="s">
        <v>166</v>
      </c>
      <c r="U23" s="15"/>
      <c r="V23" s="15"/>
      <c r="W23" s="12" t="s">
        <v>163</v>
      </c>
      <c r="X23" s="15"/>
      <c r="Y23" s="15"/>
      <c r="Z23" s="15"/>
      <c r="AA23" s="15"/>
      <c r="AB23" s="16"/>
      <c r="AC23" s="16"/>
      <c r="AD23" s="15"/>
      <c r="AE23" s="19"/>
      <c r="AF23" s="15"/>
      <c r="AG23" s="15"/>
      <c r="AH23" s="15"/>
      <c r="AI23" s="15"/>
    </row>
    <row r="24" spans="1:35" ht="212.25" customHeight="1" x14ac:dyDescent="0.2">
      <c r="A24" s="322"/>
      <c r="B24" s="10" t="s">
        <v>167</v>
      </c>
      <c r="C24" s="219" t="s">
        <v>168</v>
      </c>
      <c r="D24" s="219" t="s">
        <v>169</v>
      </c>
      <c r="E24" s="224" t="s">
        <v>170</v>
      </c>
      <c r="F24" s="221">
        <v>43101</v>
      </c>
      <c r="G24" s="221">
        <v>44927</v>
      </c>
      <c r="H24" s="18" t="s">
        <v>163</v>
      </c>
      <c r="I24" s="223">
        <v>50000</v>
      </c>
      <c r="J24" s="219" t="s">
        <v>171</v>
      </c>
      <c r="K24" s="12" t="s">
        <v>55</v>
      </c>
      <c r="L24" s="219" t="s">
        <v>165</v>
      </c>
      <c r="M24" s="224"/>
      <c r="N24" s="224"/>
      <c r="O24" s="224"/>
      <c r="P24" s="224"/>
      <c r="Q24" s="224" t="s">
        <v>56</v>
      </c>
      <c r="R24" s="224"/>
      <c r="S24" s="217"/>
      <c r="T24" s="219" t="s">
        <v>172</v>
      </c>
      <c r="U24" s="224"/>
      <c r="V24" s="224"/>
      <c r="W24" s="219" t="s">
        <v>163</v>
      </c>
      <c r="X24" s="224"/>
      <c r="Y24" s="224"/>
      <c r="Z24" s="224"/>
      <c r="AA24" s="224"/>
      <c r="AB24" s="225"/>
      <c r="AC24" s="225"/>
      <c r="AD24" s="224"/>
      <c r="AE24" s="226"/>
      <c r="AF24" s="224"/>
      <c r="AG24" s="224"/>
      <c r="AH24" s="224"/>
      <c r="AI24" s="224"/>
    </row>
    <row r="25" spans="1:35" ht="82.5" customHeight="1" x14ac:dyDescent="0.2">
      <c r="A25" s="322"/>
      <c r="B25" s="10" t="s">
        <v>173</v>
      </c>
      <c r="C25" s="219" t="s">
        <v>174</v>
      </c>
      <c r="D25" s="219" t="s">
        <v>175</v>
      </c>
      <c r="E25" s="219" t="s">
        <v>176</v>
      </c>
      <c r="F25" s="221">
        <v>43101</v>
      </c>
      <c r="G25" s="221">
        <v>44927</v>
      </c>
      <c r="H25" s="18" t="s">
        <v>163</v>
      </c>
      <c r="I25" s="223">
        <v>140000</v>
      </c>
      <c r="J25" s="219" t="s">
        <v>177</v>
      </c>
      <c r="K25" s="219" t="s">
        <v>178</v>
      </c>
      <c r="L25" s="224"/>
      <c r="M25" s="224"/>
      <c r="N25" s="224"/>
      <c r="O25" s="224"/>
      <c r="P25" s="224" t="s">
        <v>56</v>
      </c>
      <c r="Q25" s="224"/>
      <c r="R25" s="224"/>
      <c r="S25" s="217"/>
      <c r="T25" s="219" t="s">
        <v>179</v>
      </c>
      <c r="U25" s="224"/>
      <c r="V25" s="224"/>
      <c r="W25" s="219" t="s">
        <v>163</v>
      </c>
      <c r="X25" s="224"/>
      <c r="Y25" s="224"/>
      <c r="Z25" s="224"/>
      <c r="AA25" s="224"/>
      <c r="AB25" s="225"/>
      <c r="AC25" s="225"/>
      <c r="AD25" s="224"/>
      <c r="AE25" s="226"/>
      <c r="AF25" s="224"/>
      <c r="AG25" s="224"/>
      <c r="AH25" s="224"/>
      <c r="AI25" s="224"/>
    </row>
    <row r="26" spans="1:35" ht="105" customHeight="1" x14ac:dyDescent="0.2">
      <c r="A26" s="322"/>
      <c r="B26" s="10" t="s">
        <v>180</v>
      </c>
      <c r="C26" s="219" t="s">
        <v>181</v>
      </c>
      <c r="D26" s="219" t="s">
        <v>182</v>
      </c>
      <c r="E26" s="219" t="s">
        <v>183</v>
      </c>
      <c r="F26" s="221">
        <v>43101</v>
      </c>
      <c r="G26" s="221">
        <v>43435</v>
      </c>
      <c r="H26" s="217" t="s">
        <v>184</v>
      </c>
      <c r="I26" s="223" t="s">
        <v>126</v>
      </c>
      <c r="J26" s="219" t="s">
        <v>185</v>
      </c>
      <c r="K26" s="12" t="s">
        <v>55</v>
      </c>
      <c r="L26" s="224"/>
      <c r="M26" s="219" t="s">
        <v>186</v>
      </c>
      <c r="N26" s="224"/>
      <c r="O26" s="224"/>
      <c r="P26" s="224"/>
      <c r="Q26" s="224" t="s">
        <v>56</v>
      </c>
      <c r="R26" s="224"/>
      <c r="S26" s="217"/>
      <c r="T26" s="219" t="s">
        <v>187</v>
      </c>
      <c r="U26" s="224"/>
      <c r="V26" s="224"/>
      <c r="W26" s="224" t="s">
        <v>58</v>
      </c>
      <c r="X26" s="224"/>
      <c r="Y26" s="224"/>
      <c r="Z26" s="224"/>
      <c r="AA26" s="224"/>
      <c r="AB26" s="225"/>
      <c r="AC26" s="225"/>
      <c r="AD26" s="224"/>
      <c r="AE26" s="226"/>
      <c r="AF26" s="224"/>
      <c r="AG26" s="224"/>
      <c r="AH26" s="224"/>
      <c r="AI26" s="224"/>
    </row>
    <row r="27" spans="1:35" ht="104.25" customHeight="1" x14ac:dyDescent="0.2">
      <c r="A27" s="322"/>
      <c r="B27" s="10" t="s">
        <v>188</v>
      </c>
      <c r="C27" s="219" t="s">
        <v>189</v>
      </c>
      <c r="D27" s="219" t="s">
        <v>190</v>
      </c>
      <c r="E27" s="219" t="s">
        <v>183</v>
      </c>
      <c r="F27" s="221">
        <v>43101</v>
      </c>
      <c r="G27" s="221">
        <v>43466</v>
      </c>
      <c r="H27" s="222" t="s">
        <v>163</v>
      </c>
      <c r="I27" s="223">
        <v>50000</v>
      </c>
      <c r="J27" s="219" t="s">
        <v>185</v>
      </c>
      <c r="K27" s="12" t="s">
        <v>55</v>
      </c>
      <c r="L27" s="219" t="s">
        <v>165</v>
      </c>
      <c r="M27" s="224"/>
      <c r="N27" s="224"/>
      <c r="O27" s="224" t="s">
        <v>56</v>
      </c>
      <c r="P27" s="224"/>
      <c r="Q27" s="224"/>
      <c r="R27" s="224"/>
      <c r="S27" s="217"/>
      <c r="T27" s="219" t="s">
        <v>191</v>
      </c>
      <c r="U27" s="224"/>
      <c r="V27" s="224"/>
      <c r="W27" s="219" t="s">
        <v>163</v>
      </c>
      <c r="X27" s="224"/>
      <c r="Y27" s="224"/>
      <c r="Z27" s="224"/>
      <c r="AA27" s="224"/>
      <c r="AB27" s="225"/>
      <c r="AC27" s="225"/>
      <c r="AD27" s="224"/>
      <c r="AE27" s="226"/>
      <c r="AF27" s="224"/>
      <c r="AG27" s="224"/>
      <c r="AH27" s="224"/>
      <c r="AI27" s="224"/>
    </row>
    <row r="28" spans="1:35" ht="206.25" customHeight="1" x14ac:dyDescent="0.2">
      <c r="A28" s="322"/>
      <c r="B28" s="10" t="s">
        <v>192</v>
      </c>
      <c r="C28" s="219" t="s">
        <v>193</v>
      </c>
      <c r="D28" s="219" t="s">
        <v>194</v>
      </c>
      <c r="E28" s="219" t="s">
        <v>195</v>
      </c>
      <c r="F28" s="221">
        <v>43101</v>
      </c>
      <c r="G28" s="221">
        <v>44927</v>
      </c>
      <c r="H28" s="222" t="s">
        <v>111</v>
      </c>
      <c r="I28" s="223" t="s">
        <v>110</v>
      </c>
      <c r="J28" s="219" t="s">
        <v>196</v>
      </c>
      <c r="K28" s="12" t="s">
        <v>55</v>
      </c>
      <c r="L28" s="224"/>
      <c r="M28" s="219" t="s">
        <v>197</v>
      </c>
      <c r="N28" s="224"/>
      <c r="O28" s="224"/>
      <c r="P28" s="224" t="s">
        <v>56</v>
      </c>
      <c r="Q28" s="224"/>
      <c r="R28" s="224"/>
      <c r="S28" s="217"/>
      <c r="T28" s="219" t="s">
        <v>198</v>
      </c>
      <c r="U28" s="224"/>
      <c r="V28" s="224"/>
      <c r="W28" s="224" t="s">
        <v>199</v>
      </c>
      <c r="X28" s="224"/>
      <c r="Y28" s="224"/>
      <c r="Z28" s="224"/>
      <c r="AA28" s="224"/>
      <c r="AB28" s="225"/>
      <c r="AC28" s="225"/>
      <c r="AD28" s="224"/>
      <c r="AE28" s="226"/>
      <c r="AF28" s="224"/>
      <c r="AG28" s="224"/>
      <c r="AH28" s="224"/>
      <c r="AI28" s="224"/>
    </row>
    <row r="29" spans="1:35" ht="177" customHeight="1" x14ac:dyDescent="0.2">
      <c r="A29" s="322"/>
      <c r="B29" s="10" t="s">
        <v>200</v>
      </c>
      <c r="C29" s="219" t="s">
        <v>201</v>
      </c>
      <c r="D29" s="219" t="s">
        <v>202</v>
      </c>
      <c r="E29" s="224" t="s">
        <v>203</v>
      </c>
      <c r="F29" s="221">
        <v>43101</v>
      </c>
      <c r="G29" s="221">
        <v>44927</v>
      </c>
      <c r="H29" s="217" t="s">
        <v>184</v>
      </c>
      <c r="I29" s="223" t="s">
        <v>126</v>
      </c>
      <c r="J29" s="219" t="s">
        <v>204</v>
      </c>
      <c r="K29" s="219" t="s">
        <v>205</v>
      </c>
      <c r="L29" s="224"/>
      <c r="M29" s="224"/>
      <c r="N29" s="224"/>
      <c r="O29" s="224"/>
      <c r="P29" s="224"/>
      <c r="Q29" s="224" t="s">
        <v>56</v>
      </c>
      <c r="R29" s="224"/>
      <c r="S29" s="217"/>
      <c r="T29" s="219" t="s">
        <v>206</v>
      </c>
      <c r="U29" s="224"/>
      <c r="V29" s="224"/>
      <c r="W29" s="224" t="s">
        <v>207</v>
      </c>
      <c r="X29" s="224"/>
      <c r="Y29" s="224"/>
      <c r="Z29" s="224"/>
      <c r="AA29" s="224"/>
      <c r="AB29" s="225"/>
      <c r="AC29" s="225"/>
      <c r="AD29" s="224"/>
      <c r="AE29" s="226"/>
      <c r="AF29" s="224"/>
      <c r="AG29" s="224"/>
      <c r="AH29" s="224"/>
      <c r="AI29" s="224"/>
    </row>
    <row r="30" spans="1:35" ht="312.75" customHeight="1" x14ac:dyDescent="0.2">
      <c r="A30" s="322"/>
      <c r="B30" s="10" t="s">
        <v>208</v>
      </c>
      <c r="C30" s="219" t="s">
        <v>209</v>
      </c>
      <c r="D30" s="219" t="s">
        <v>210</v>
      </c>
      <c r="E30" s="219" t="s">
        <v>211</v>
      </c>
      <c r="F30" s="221">
        <v>43101</v>
      </c>
      <c r="G30" s="221">
        <v>43466</v>
      </c>
      <c r="H30" s="222" t="s">
        <v>212</v>
      </c>
      <c r="I30" s="223" t="s">
        <v>126</v>
      </c>
      <c r="J30" s="224" t="s">
        <v>213</v>
      </c>
      <c r="K30" s="219" t="s">
        <v>55</v>
      </c>
      <c r="L30" s="224"/>
      <c r="M30" s="224"/>
      <c r="N30" s="224"/>
      <c r="O30" s="224"/>
      <c r="P30" s="224" t="s">
        <v>56</v>
      </c>
      <c r="Q30" s="224"/>
      <c r="R30" s="224"/>
      <c r="S30" s="217"/>
      <c r="T30" s="219" t="s">
        <v>214</v>
      </c>
      <c r="U30" s="224"/>
      <c r="V30" s="219" t="s">
        <v>215</v>
      </c>
      <c r="W30" s="219" t="s">
        <v>216</v>
      </c>
      <c r="X30" s="23" t="s">
        <v>217</v>
      </c>
      <c r="Y30" s="224"/>
      <c r="Z30" s="224"/>
      <c r="AA30" s="224"/>
      <c r="AB30" s="225"/>
      <c r="AC30" s="225"/>
      <c r="AD30" s="224"/>
      <c r="AE30" s="226"/>
      <c r="AF30" s="224"/>
      <c r="AG30" s="224"/>
      <c r="AH30" s="224"/>
      <c r="AI30" s="224"/>
    </row>
    <row r="31" spans="1:35" ht="198" customHeight="1" x14ac:dyDescent="0.2">
      <c r="A31" s="322"/>
      <c r="B31" s="10" t="s">
        <v>218</v>
      </c>
      <c r="C31" s="219" t="s">
        <v>219</v>
      </c>
      <c r="D31" s="224" t="s">
        <v>220</v>
      </c>
      <c r="E31" s="224" t="s">
        <v>221</v>
      </c>
      <c r="F31" s="221">
        <v>43101</v>
      </c>
      <c r="G31" s="221">
        <v>43160</v>
      </c>
      <c r="H31" s="222" t="s">
        <v>163</v>
      </c>
      <c r="I31" s="223" t="s">
        <v>126</v>
      </c>
      <c r="J31" s="224" t="s">
        <v>222</v>
      </c>
      <c r="K31" s="219" t="s">
        <v>223</v>
      </c>
      <c r="L31" s="224"/>
      <c r="M31" s="224"/>
      <c r="N31" s="224"/>
      <c r="O31" s="224"/>
      <c r="P31" s="224" t="s">
        <v>56</v>
      </c>
      <c r="Q31" s="224"/>
      <c r="R31" s="224"/>
      <c r="S31" s="217"/>
      <c r="T31" s="219" t="s">
        <v>224</v>
      </c>
      <c r="U31" s="224"/>
      <c r="V31" s="224"/>
      <c r="W31" s="219" t="s">
        <v>163</v>
      </c>
      <c r="X31" s="24"/>
      <c r="Y31" s="224"/>
      <c r="Z31" s="224"/>
      <c r="AA31" s="224"/>
      <c r="AB31" s="225"/>
      <c r="AC31" s="225"/>
      <c r="AD31" s="224"/>
      <c r="AE31" s="226"/>
      <c r="AF31" s="224"/>
      <c r="AG31" s="224"/>
      <c r="AH31" s="224"/>
      <c r="AI31" s="224"/>
    </row>
    <row r="32" spans="1:35" ht="244.5" customHeight="1" x14ac:dyDescent="0.2">
      <c r="A32" s="322"/>
      <c r="B32" s="10" t="s">
        <v>225</v>
      </c>
      <c r="C32" s="219" t="s">
        <v>226</v>
      </c>
      <c r="D32" s="219" t="s">
        <v>227</v>
      </c>
      <c r="E32" s="224" t="s">
        <v>228</v>
      </c>
      <c r="F32" s="221">
        <v>43101</v>
      </c>
      <c r="G32" s="221">
        <v>43466</v>
      </c>
      <c r="H32" s="222" t="s">
        <v>229</v>
      </c>
      <c r="I32" s="223" t="s">
        <v>126</v>
      </c>
      <c r="J32" s="219" t="s">
        <v>230</v>
      </c>
      <c r="K32" s="219" t="s">
        <v>231</v>
      </c>
      <c r="L32" s="224"/>
      <c r="M32" s="224"/>
      <c r="N32" s="224"/>
      <c r="O32" s="224"/>
      <c r="P32" s="224" t="s">
        <v>56</v>
      </c>
      <c r="Q32" s="224"/>
      <c r="R32" s="224"/>
      <c r="S32" s="217"/>
      <c r="T32" s="219" t="s">
        <v>232</v>
      </c>
      <c r="U32" s="224"/>
      <c r="V32" s="224"/>
      <c r="W32" s="224" t="s">
        <v>58</v>
      </c>
      <c r="X32" s="224"/>
      <c r="Y32" s="224"/>
      <c r="Z32" s="224"/>
      <c r="AA32" s="224"/>
      <c r="AB32" s="225"/>
      <c r="AC32" s="225"/>
      <c r="AD32" s="224"/>
      <c r="AE32" s="226"/>
      <c r="AF32" s="224"/>
      <c r="AG32" s="224"/>
      <c r="AH32" s="224"/>
      <c r="AI32" s="224"/>
    </row>
    <row r="33" spans="1:35" ht="104.25" customHeight="1" x14ac:dyDescent="0.2">
      <c r="A33" s="322"/>
      <c r="B33" s="10" t="s">
        <v>233</v>
      </c>
      <c r="C33" s="219" t="s">
        <v>234</v>
      </c>
      <c r="D33" s="219" t="s">
        <v>235</v>
      </c>
      <c r="E33" s="224" t="s">
        <v>108</v>
      </c>
      <c r="F33" s="25">
        <v>43109</v>
      </c>
      <c r="G33" s="25">
        <v>43709</v>
      </c>
      <c r="H33" s="222" t="s">
        <v>103</v>
      </c>
      <c r="I33" s="223">
        <v>100000</v>
      </c>
      <c r="J33" s="219" t="s">
        <v>236</v>
      </c>
      <c r="K33" s="224" t="s">
        <v>101</v>
      </c>
      <c r="L33" s="224"/>
      <c r="M33" s="224"/>
      <c r="N33" s="224"/>
      <c r="O33" s="224"/>
      <c r="P33" s="224"/>
      <c r="Q33" s="224"/>
      <c r="R33" s="224" t="s">
        <v>56</v>
      </c>
      <c r="S33" s="217"/>
      <c r="T33" s="219" t="s">
        <v>237</v>
      </c>
      <c r="U33" s="224"/>
      <c r="V33" s="224"/>
      <c r="W33" s="219" t="s">
        <v>238</v>
      </c>
      <c r="X33" s="224"/>
      <c r="Y33" s="224"/>
      <c r="Z33" s="224"/>
      <c r="AA33" s="224"/>
      <c r="AB33" s="225"/>
      <c r="AC33" s="225"/>
      <c r="AD33" s="224"/>
      <c r="AE33" s="226"/>
      <c r="AF33" s="224"/>
      <c r="AG33" s="224"/>
      <c r="AH33" s="224"/>
      <c r="AI33" s="224"/>
    </row>
    <row r="34" spans="1:35" ht="138.75" customHeight="1" x14ac:dyDescent="0.2">
      <c r="A34" s="322"/>
      <c r="B34" s="10" t="s">
        <v>239</v>
      </c>
      <c r="C34" s="219" t="s">
        <v>240</v>
      </c>
      <c r="D34" s="219" t="s">
        <v>241</v>
      </c>
      <c r="E34" s="219" t="s">
        <v>242</v>
      </c>
      <c r="F34" s="221">
        <v>43101</v>
      </c>
      <c r="G34" s="221">
        <v>44927</v>
      </c>
      <c r="H34" s="222" t="s">
        <v>243</v>
      </c>
      <c r="I34" s="223">
        <v>60000</v>
      </c>
      <c r="J34" s="219" t="s">
        <v>244</v>
      </c>
      <c r="K34" s="224" t="s">
        <v>245</v>
      </c>
      <c r="L34" s="224"/>
      <c r="M34" s="224"/>
      <c r="N34" s="224"/>
      <c r="O34" s="224"/>
      <c r="P34" s="224"/>
      <c r="Q34" s="224" t="s">
        <v>56</v>
      </c>
      <c r="R34" s="224"/>
      <c r="S34" s="217"/>
      <c r="T34" s="219" t="s">
        <v>246</v>
      </c>
      <c r="U34" s="224"/>
      <c r="V34" s="224"/>
      <c r="W34" s="224" t="s">
        <v>247</v>
      </c>
      <c r="X34" s="224"/>
      <c r="Y34" s="224"/>
      <c r="Z34" s="224"/>
      <c r="AA34" s="224"/>
      <c r="AB34" s="225"/>
      <c r="AC34" s="225"/>
      <c r="AD34" s="224"/>
      <c r="AE34" s="226"/>
      <c r="AF34" s="224"/>
      <c r="AG34" s="224"/>
      <c r="AH34" s="224"/>
      <c r="AI34" s="224"/>
    </row>
    <row r="35" spans="1:35" ht="83.25" customHeight="1" x14ac:dyDescent="0.2">
      <c r="A35" s="322"/>
      <c r="B35" s="10" t="s">
        <v>248</v>
      </c>
      <c r="C35" s="219" t="s">
        <v>249</v>
      </c>
      <c r="D35" s="219" t="s">
        <v>107</v>
      </c>
      <c r="E35" s="219" t="s">
        <v>250</v>
      </c>
      <c r="F35" s="221">
        <v>43101</v>
      </c>
      <c r="G35" s="221">
        <v>44927</v>
      </c>
      <c r="H35" s="222" t="s">
        <v>72</v>
      </c>
      <c r="I35" s="223" t="s">
        <v>126</v>
      </c>
      <c r="J35" s="219" t="s">
        <v>251</v>
      </c>
      <c r="K35" s="219" t="s">
        <v>252</v>
      </c>
      <c r="L35" s="224"/>
      <c r="M35" s="219" t="s">
        <v>253</v>
      </c>
      <c r="N35" s="224"/>
      <c r="O35" s="224" t="s">
        <v>56</v>
      </c>
      <c r="P35" s="224"/>
      <c r="Q35" s="224"/>
      <c r="R35" s="224"/>
      <c r="S35" s="217"/>
      <c r="T35" s="224" t="s">
        <v>254</v>
      </c>
      <c r="U35" s="224"/>
      <c r="V35" s="224"/>
      <c r="W35" s="224" t="s">
        <v>58</v>
      </c>
      <c r="X35" s="224"/>
      <c r="Y35" s="224"/>
      <c r="Z35" s="224"/>
      <c r="AA35" s="224"/>
      <c r="AB35" s="225"/>
      <c r="AC35" s="225"/>
      <c r="AD35" s="224"/>
      <c r="AE35" s="226"/>
      <c r="AF35" s="224"/>
      <c r="AG35" s="224"/>
      <c r="AH35" s="224"/>
      <c r="AI35" s="224"/>
    </row>
    <row r="36" spans="1:35" ht="61.5" customHeight="1" x14ac:dyDescent="0.2">
      <c r="A36" s="322"/>
      <c r="B36" s="10" t="s">
        <v>255</v>
      </c>
      <c r="C36" s="219" t="s">
        <v>256</v>
      </c>
      <c r="D36" s="219" t="s">
        <v>257</v>
      </c>
      <c r="E36" s="219" t="s">
        <v>258</v>
      </c>
      <c r="F36" s="221">
        <v>43101</v>
      </c>
      <c r="G36" s="221">
        <v>44896</v>
      </c>
      <c r="H36" s="222" t="s">
        <v>259</v>
      </c>
      <c r="I36" s="223">
        <v>20000</v>
      </c>
      <c r="J36" s="219" t="s">
        <v>260</v>
      </c>
      <c r="K36" s="224" t="s">
        <v>261</v>
      </c>
      <c r="L36" s="224"/>
      <c r="M36" s="224"/>
      <c r="N36" s="224"/>
      <c r="O36" s="224"/>
      <c r="P36" s="224" t="s">
        <v>56</v>
      </c>
      <c r="Q36" s="224"/>
      <c r="R36" s="224"/>
      <c r="S36" s="217"/>
      <c r="T36" s="219" t="s">
        <v>179</v>
      </c>
      <c r="U36" s="224"/>
      <c r="V36" s="224"/>
      <c r="W36" s="224" t="s">
        <v>58</v>
      </c>
      <c r="X36" s="224"/>
      <c r="Y36" s="224"/>
      <c r="Z36" s="224"/>
      <c r="AA36" s="224"/>
      <c r="AB36" s="225"/>
      <c r="AC36" s="225"/>
      <c r="AD36" s="224"/>
      <c r="AE36" s="226"/>
      <c r="AF36" s="224"/>
      <c r="AG36" s="224"/>
      <c r="AH36" s="224"/>
      <c r="AI36" s="224"/>
    </row>
    <row r="37" spans="1:35" ht="114" customHeight="1" x14ac:dyDescent="0.2">
      <c r="A37" s="322"/>
      <c r="B37" s="10" t="s">
        <v>262</v>
      </c>
      <c r="C37" s="219" t="s">
        <v>263</v>
      </c>
      <c r="D37" s="219" t="s">
        <v>264</v>
      </c>
      <c r="E37" s="219" t="s">
        <v>258</v>
      </c>
      <c r="F37" s="221">
        <v>43101</v>
      </c>
      <c r="G37" s="221">
        <v>44896</v>
      </c>
      <c r="H37" s="222" t="s">
        <v>259</v>
      </c>
      <c r="I37" s="223">
        <v>20000</v>
      </c>
      <c r="J37" s="219" t="s">
        <v>265</v>
      </c>
      <c r="K37" s="224" t="s">
        <v>266</v>
      </c>
      <c r="L37" s="224"/>
      <c r="M37" s="224"/>
      <c r="N37" s="224"/>
      <c r="O37" s="224"/>
      <c r="P37" s="224" t="s">
        <v>56</v>
      </c>
      <c r="Q37" s="224"/>
      <c r="R37" s="224"/>
      <c r="S37" s="217"/>
      <c r="T37" s="219" t="s">
        <v>267</v>
      </c>
      <c r="U37" s="224"/>
      <c r="V37" s="224"/>
      <c r="W37" s="224" t="s">
        <v>268</v>
      </c>
      <c r="X37" s="224"/>
      <c r="Y37" s="224"/>
      <c r="Z37" s="224"/>
      <c r="AA37" s="224"/>
      <c r="AB37" s="225"/>
      <c r="AC37" s="225"/>
      <c r="AD37" s="224"/>
      <c r="AE37" s="226"/>
      <c r="AF37" s="224"/>
      <c r="AG37" s="224"/>
      <c r="AH37" s="224"/>
      <c r="AI37" s="224"/>
    </row>
    <row r="38" spans="1:35" ht="48.75" customHeight="1" x14ac:dyDescent="0.2">
      <c r="A38" s="322"/>
      <c r="B38" s="10" t="s">
        <v>269</v>
      </c>
      <c r="C38" s="219" t="s">
        <v>270</v>
      </c>
      <c r="D38" s="219" t="s">
        <v>107</v>
      </c>
      <c r="E38" s="219" t="s">
        <v>271</v>
      </c>
      <c r="F38" s="221">
        <v>43101</v>
      </c>
      <c r="G38" s="221">
        <v>44896</v>
      </c>
      <c r="H38" s="217" t="s">
        <v>272</v>
      </c>
      <c r="I38" s="223" t="s">
        <v>126</v>
      </c>
      <c r="J38" s="219" t="s">
        <v>273</v>
      </c>
      <c r="K38" s="219" t="s">
        <v>274</v>
      </c>
      <c r="L38" s="219" t="s">
        <v>275</v>
      </c>
      <c r="M38" s="224"/>
      <c r="N38" s="224"/>
      <c r="O38" s="224" t="s">
        <v>56</v>
      </c>
      <c r="P38" s="224"/>
      <c r="Q38" s="224"/>
      <c r="R38" s="224"/>
      <c r="S38" s="217"/>
      <c r="T38" s="219" t="s">
        <v>158</v>
      </c>
      <c r="U38" s="224"/>
      <c r="V38" s="224"/>
      <c r="W38" s="224"/>
      <c r="X38" s="224"/>
      <c r="Y38" s="224"/>
      <c r="Z38" s="224"/>
      <c r="AA38" s="224"/>
      <c r="AB38" s="225"/>
      <c r="AC38" s="225"/>
      <c r="AD38" s="224"/>
      <c r="AE38" s="226"/>
      <c r="AF38" s="224"/>
      <c r="AG38" s="224"/>
      <c r="AH38" s="224"/>
      <c r="AI38" s="224"/>
    </row>
    <row r="39" spans="1:35" ht="61.5" customHeight="1" x14ac:dyDescent="0.2">
      <c r="A39" s="322"/>
      <c r="B39" s="10" t="s">
        <v>276</v>
      </c>
      <c r="C39" s="219" t="s">
        <v>277</v>
      </c>
      <c r="D39" s="219" t="s">
        <v>107</v>
      </c>
      <c r="E39" s="219" t="s">
        <v>278</v>
      </c>
      <c r="F39" s="221">
        <v>43101</v>
      </c>
      <c r="G39" s="221">
        <v>44896</v>
      </c>
      <c r="H39" s="217" t="s">
        <v>272</v>
      </c>
      <c r="I39" s="223" t="s">
        <v>126</v>
      </c>
      <c r="J39" s="219" t="s">
        <v>279</v>
      </c>
      <c r="K39" s="219" t="s">
        <v>274</v>
      </c>
      <c r="L39" s="219" t="s">
        <v>275</v>
      </c>
      <c r="M39" s="224"/>
      <c r="N39" s="224"/>
      <c r="O39" s="224" t="s">
        <v>56</v>
      </c>
      <c r="P39" s="224"/>
      <c r="Q39" s="224"/>
      <c r="R39" s="224"/>
      <c r="S39" s="217"/>
      <c r="T39" s="219" t="s">
        <v>158</v>
      </c>
      <c r="U39" s="224"/>
      <c r="V39" s="224"/>
      <c r="W39" s="224"/>
      <c r="X39" s="224"/>
      <c r="Y39" s="224"/>
      <c r="Z39" s="224"/>
      <c r="AA39" s="224"/>
      <c r="AB39" s="225"/>
      <c r="AC39" s="225"/>
      <c r="AD39" s="224"/>
      <c r="AE39" s="226"/>
      <c r="AF39" s="224"/>
      <c r="AG39" s="224"/>
      <c r="AH39" s="224"/>
      <c r="AI39" s="224"/>
    </row>
    <row r="40" spans="1:35" ht="143.25" customHeight="1" x14ac:dyDescent="0.2">
      <c r="A40" s="313"/>
      <c r="B40" s="10" t="s">
        <v>280</v>
      </c>
      <c r="C40" s="219" t="s">
        <v>281</v>
      </c>
      <c r="D40" s="219" t="s">
        <v>282</v>
      </c>
      <c r="E40" s="219" t="s">
        <v>283</v>
      </c>
      <c r="F40" s="221">
        <v>43101</v>
      </c>
      <c r="G40" s="221">
        <v>43435</v>
      </c>
      <c r="H40" s="222" t="s">
        <v>284</v>
      </c>
      <c r="I40" s="223" t="s">
        <v>126</v>
      </c>
      <c r="J40" s="224" t="s">
        <v>213</v>
      </c>
      <c r="K40" s="219" t="s">
        <v>285</v>
      </c>
      <c r="L40" s="219" t="s">
        <v>286</v>
      </c>
      <c r="M40" s="224"/>
      <c r="N40" s="224"/>
      <c r="O40" s="224"/>
      <c r="P40" s="224" t="s">
        <v>56</v>
      </c>
      <c r="Q40" s="224"/>
      <c r="R40" s="224"/>
      <c r="S40" s="217"/>
      <c r="T40" s="219" t="s">
        <v>287</v>
      </c>
      <c r="U40" s="224"/>
      <c r="V40" s="224"/>
      <c r="W40" s="224" t="s">
        <v>288</v>
      </c>
      <c r="X40" s="224"/>
      <c r="Y40" s="224"/>
      <c r="Z40" s="224"/>
      <c r="AA40" s="224"/>
      <c r="AB40" s="225"/>
      <c r="AC40" s="225"/>
      <c r="AD40" s="224"/>
      <c r="AE40" s="226"/>
      <c r="AF40" s="224"/>
      <c r="AG40" s="224"/>
      <c r="AH40" s="224"/>
      <c r="AI40" s="224"/>
    </row>
    <row r="41" spans="1:35" ht="192.75" customHeight="1" x14ac:dyDescent="0.2">
      <c r="A41" s="323" t="s">
        <v>289</v>
      </c>
      <c r="B41" s="10" t="s">
        <v>290</v>
      </c>
      <c r="C41" s="12" t="s">
        <v>291</v>
      </c>
      <c r="D41" s="15" t="s">
        <v>292</v>
      </c>
      <c r="E41" s="12" t="s">
        <v>293</v>
      </c>
      <c r="F41" s="221">
        <v>43101</v>
      </c>
      <c r="G41" s="221">
        <v>44562</v>
      </c>
      <c r="H41" s="18" t="s">
        <v>72</v>
      </c>
      <c r="I41" s="223" t="s">
        <v>126</v>
      </c>
      <c r="J41" s="12" t="s">
        <v>294</v>
      </c>
      <c r="K41" s="12" t="s">
        <v>295</v>
      </c>
      <c r="L41" s="15"/>
      <c r="M41" s="15"/>
      <c r="N41" s="224"/>
      <c r="O41" s="224"/>
      <c r="P41" s="224"/>
      <c r="Q41" s="224" t="s">
        <v>56</v>
      </c>
      <c r="R41" s="224"/>
      <c r="S41" s="217"/>
      <c r="T41" s="12" t="s">
        <v>296</v>
      </c>
      <c r="U41" s="15"/>
      <c r="V41" s="15"/>
      <c r="W41" s="15" t="s">
        <v>58</v>
      </c>
      <c r="X41" s="15"/>
      <c r="Y41" s="15"/>
      <c r="Z41" s="15"/>
      <c r="AA41" s="15"/>
      <c r="AB41" s="16"/>
      <c r="AC41" s="16"/>
      <c r="AD41" s="15"/>
      <c r="AE41" s="19"/>
      <c r="AF41" s="15"/>
      <c r="AG41" s="15"/>
      <c r="AH41" s="15"/>
      <c r="AI41" s="15"/>
    </row>
    <row r="42" spans="1:35" ht="187.5" customHeight="1" x14ac:dyDescent="0.2">
      <c r="A42" s="322"/>
      <c r="B42" s="10" t="s">
        <v>297</v>
      </c>
      <c r="C42" s="12" t="s">
        <v>298</v>
      </c>
      <c r="D42" s="12" t="s">
        <v>299</v>
      </c>
      <c r="E42" s="12" t="s">
        <v>300</v>
      </c>
      <c r="F42" s="13">
        <v>43101</v>
      </c>
      <c r="G42" s="13">
        <v>43435</v>
      </c>
      <c r="H42" s="10" t="s">
        <v>118</v>
      </c>
      <c r="I42" s="14">
        <v>50000</v>
      </c>
      <c r="J42" s="12" t="s">
        <v>301</v>
      </c>
      <c r="K42" s="12" t="s">
        <v>295</v>
      </c>
      <c r="L42" s="15"/>
      <c r="M42" s="15"/>
      <c r="N42" s="224"/>
      <c r="O42" s="224"/>
      <c r="P42" s="224"/>
      <c r="Q42" s="224" t="s">
        <v>56</v>
      </c>
      <c r="R42" s="224"/>
      <c r="S42" s="217"/>
      <c r="T42" s="12" t="s">
        <v>302</v>
      </c>
      <c r="U42" s="15"/>
      <c r="V42" s="15"/>
      <c r="W42" s="12" t="s">
        <v>118</v>
      </c>
      <c r="X42" s="15"/>
      <c r="Y42" s="15"/>
      <c r="Z42" s="15"/>
      <c r="AA42" s="15"/>
      <c r="AB42" s="16"/>
      <c r="AC42" s="16"/>
      <c r="AD42" s="15"/>
      <c r="AE42" s="19"/>
      <c r="AF42" s="15"/>
      <c r="AG42" s="15"/>
      <c r="AH42" s="15"/>
      <c r="AI42" s="15"/>
    </row>
    <row r="43" spans="1:35" ht="111.75" customHeight="1" x14ac:dyDescent="0.2">
      <c r="A43" s="322"/>
      <c r="B43" s="10" t="s">
        <v>303</v>
      </c>
      <c r="C43" s="12" t="s">
        <v>304</v>
      </c>
      <c r="D43" s="12" t="s">
        <v>305</v>
      </c>
      <c r="E43" s="12" t="s">
        <v>306</v>
      </c>
      <c r="F43" s="13">
        <v>43101</v>
      </c>
      <c r="G43" s="13">
        <v>43435</v>
      </c>
      <c r="H43" s="18" t="s">
        <v>307</v>
      </c>
      <c r="I43" s="14">
        <v>50000</v>
      </c>
      <c r="J43" s="12" t="s">
        <v>308</v>
      </c>
      <c r="K43" s="12" t="s">
        <v>295</v>
      </c>
      <c r="L43" s="15"/>
      <c r="M43" s="15"/>
      <c r="N43" s="224"/>
      <c r="O43" s="224" t="s">
        <v>56</v>
      </c>
      <c r="P43" s="224"/>
      <c r="Q43" s="224"/>
      <c r="R43" s="224"/>
      <c r="S43" s="217"/>
      <c r="T43" s="12" t="s">
        <v>309</v>
      </c>
      <c r="U43" s="15"/>
      <c r="V43" s="15"/>
      <c r="W43" s="12" t="s">
        <v>307</v>
      </c>
      <c r="X43" s="15"/>
      <c r="Y43" s="15"/>
      <c r="Z43" s="15"/>
      <c r="AA43" s="15"/>
      <c r="AB43" s="16"/>
      <c r="AC43" s="16"/>
      <c r="AD43" s="15"/>
      <c r="AE43" s="19"/>
      <c r="AF43" s="15"/>
      <c r="AG43" s="15"/>
      <c r="AH43" s="15"/>
      <c r="AI43" s="15"/>
    </row>
    <row r="44" spans="1:35" ht="101.25" customHeight="1" x14ac:dyDescent="0.2">
      <c r="A44" s="322"/>
      <c r="B44" s="10" t="s">
        <v>310</v>
      </c>
      <c r="C44" s="12" t="s">
        <v>311</v>
      </c>
      <c r="D44" s="219" t="s">
        <v>312</v>
      </c>
      <c r="E44" s="219" t="s">
        <v>313</v>
      </c>
      <c r="F44" s="221">
        <v>43466</v>
      </c>
      <c r="G44" s="221">
        <v>44927</v>
      </c>
      <c r="H44" s="26" t="s">
        <v>314</v>
      </c>
      <c r="I44" s="27">
        <v>400000</v>
      </c>
      <c r="J44" s="28" t="s">
        <v>315</v>
      </c>
      <c r="K44" s="28" t="s">
        <v>295</v>
      </c>
      <c r="L44" s="224"/>
      <c r="M44" s="224"/>
      <c r="N44" s="224" t="s">
        <v>56</v>
      </c>
      <c r="O44" s="224"/>
      <c r="P44" s="224"/>
      <c r="Q44" s="224"/>
      <c r="R44" s="224"/>
      <c r="S44" s="217"/>
      <c r="T44" s="219" t="s">
        <v>316</v>
      </c>
      <c r="U44" s="224"/>
      <c r="V44" s="224"/>
      <c r="W44" s="224"/>
      <c r="X44" s="224"/>
      <c r="Y44" s="224"/>
      <c r="Z44" s="224"/>
      <c r="AA44" s="224"/>
      <c r="AB44" s="225"/>
      <c r="AC44" s="225"/>
      <c r="AD44" s="224"/>
      <c r="AE44" s="226"/>
      <c r="AF44" s="224"/>
      <c r="AG44" s="224"/>
      <c r="AH44" s="224"/>
      <c r="AI44" s="224"/>
    </row>
    <row r="45" spans="1:35" ht="101.25" customHeight="1" x14ac:dyDescent="0.2">
      <c r="A45" s="322"/>
      <c r="B45" s="10" t="s">
        <v>317</v>
      </c>
      <c r="C45" s="12" t="s">
        <v>318</v>
      </c>
      <c r="D45" s="224" t="s">
        <v>319</v>
      </c>
      <c r="E45" s="219" t="s">
        <v>320</v>
      </c>
      <c r="F45" s="221">
        <v>43101</v>
      </c>
      <c r="G45" s="221">
        <v>44927</v>
      </c>
      <c r="H45" s="222" t="s">
        <v>259</v>
      </c>
      <c r="I45" s="223">
        <v>1000000</v>
      </c>
      <c r="J45" s="219" t="s">
        <v>321</v>
      </c>
      <c r="K45" s="224" t="s">
        <v>322</v>
      </c>
      <c r="L45" s="224"/>
      <c r="M45" s="224"/>
      <c r="N45" s="224"/>
      <c r="O45" s="224"/>
      <c r="P45" s="224"/>
      <c r="Q45" s="224" t="s">
        <v>56</v>
      </c>
      <c r="R45" s="224"/>
      <c r="S45" s="217"/>
      <c r="T45" s="219" t="s">
        <v>323</v>
      </c>
      <c r="U45" s="224"/>
      <c r="V45" s="224"/>
      <c r="W45" s="224" t="s">
        <v>58</v>
      </c>
      <c r="X45" s="224"/>
      <c r="Y45" s="224"/>
      <c r="Z45" s="224"/>
      <c r="AA45" s="224"/>
      <c r="AB45" s="225"/>
      <c r="AC45" s="225"/>
      <c r="AD45" s="224"/>
      <c r="AE45" s="226"/>
      <c r="AF45" s="224"/>
      <c r="AG45" s="224"/>
      <c r="AH45" s="224"/>
      <c r="AI45" s="224"/>
    </row>
    <row r="46" spans="1:35" ht="168.75" customHeight="1" x14ac:dyDescent="0.2">
      <c r="A46" s="322"/>
      <c r="B46" s="10" t="s">
        <v>324</v>
      </c>
      <c r="C46" s="12" t="s">
        <v>325</v>
      </c>
      <c r="D46" s="219" t="s">
        <v>326</v>
      </c>
      <c r="E46" s="219" t="s">
        <v>327</v>
      </c>
      <c r="F46" s="221">
        <v>43101</v>
      </c>
      <c r="G46" s="221">
        <v>43435</v>
      </c>
      <c r="H46" s="217" t="s">
        <v>328</v>
      </c>
      <c r="I46" s="223" t="s">
        <v>126</v>
      </c>
      <c r="J46" s="219" t="s">
        <v>329</v>
      </c>
      <c r="K46" s="219" t="s">
        <v>295</v>
      </c>
      <c r="L46" s="224"/>
      <c r="M46" s="224"/>
      <c r="N46" s="224"/>
      <c r="O46" s="224" t="s">
        <v>56</v>
      </c>
      <c r="P46" s="224"/>
      <c r="Q46" s="224"/>
      <c r="R46" s="224"/>
      <c r="S46" s="217"/>
      <c r="T46" s="219" t="s">
        <v>330</v>
      </c>
      <c r="U46" s="224"/>
      <c r="V46" s="224"/>
      <c r="W46" s="224" t="s">
        <v>331</v>
      </c>
      <c r="X46" s="224"/>
      <c r="Y46" s="224"/>
      <c r="Z46" s="224"/>
      <c r="AA46" s="224"/>
      <c r="AB46" s="225"/>
      <c r="AC46" s="225"/>
      <c r="AD46" s="224"/>
      <c r="AE46" s="226"/>
      <c r="AF46" s="224"/>
      <c r="AG46" s="224"/>
      <c r="AH46" s="224"/>
      <c r="AI46" s="224"/>
    </row>
    <row r="47" spans="1:35" ht="183.75" customHeight="1" x14ac:dyDescent="0.2">
      <c r="A47" s="322"/>
      <c r="B47" s="10" t="s">
        <v>332</v>
      </c>
      <c r="C47" s="12" t="s">
        <v>333</v>
      </c>
      <c r="D47" s="219" t="s">
        <v>334</v>
      </c>
      <c r="E47" s="219" t="s">
        <v>335</v>
      </c>
      <c r="F47" s="25">
        <v>43101</v>
      </c>
      <c r="G47" s="25">
        <v>44896</v>
      </c>
      <c r="H47" s="222" t="s">
        <v>336</v>
      </c>
      <c r="I47" s="223">
        <v>50000</v>
      </c>
      <c r="J47" s="219" t="s">
        <v>337</v>
      </c>
      <c r="K47" s="219" t="s">
        <v>295</v>
      </c>
      <c r="L47" s="224"/>
      <c r="M47" s="219" t="s">
        <v>338</v>
      </c>
      <c r="N47" s="224"/>
      <c r="O47" s="224"/>
      <c r="P47" s="224"/>
      <c r="Q47" s="224" t="s">
        <v>56</v>
      </c>
      <c r="R47" s="224"/>
      <c r="S47" s="217"/>
      <c r="T47" s="219" t="s">
        <v>339</v>
      </c>
      <c r="U47" s="224"/>
      <c r="V47" s="224"/>
      <c r="W47" s="219" t="s">
        <v>336</v>
      </c>
      <c r="X47" s="224"/>
      <c r="Y47" s="224"/>
      <c r="Z47" s="224"/>
      <c r="AA47" s="224"/>
      <c r="AB47" s="225"/>
      <c r="AC47" s="225"/>
      <c r="AD47" s="224"/>
      <c r="AE47" s="226"/>
      <c r="AF47" s="224"/>
      <c r="AG47" s="224"/>
      <c r="AH47" s="224"/>
      <c r="AI47" s="224"/>
    </row>
    <row r="48" spans="1:35" ht="252" customHeight="1" x14ac:dyDescent="0.2">
      <c r="A48" s="322"/>
      <c r="B48" s="10" t="s">
        <v>340</v>
      </c>
      <c r="C48" s="12" t="s">
        <v>341</v>
      </c>
      <c r="D48" s="219" t="s">
        <v>342</v>
      </c>
      <c r="E48" s="219" t="s">
        <v>343</v>
      </c>
      <c r="F48" s="25">
        <v>43101</v>
      </c>
      <c r="G48" s="25">
        <v>44896</v>
      </c>
      <c r="H48" s="222" t="s">
        <v>344</v>
      </c>
      <c r="I48" s="223">
        <v>50000</v>
      </c>
      <c r="J48" s="219" t="s">
        <v>345</v>
      </c>
      <c r="K48" s="219" t="s">
        <v>346</v>
      </c>
      <c r="L48" s="224"/>
      <c r="M48" s="224"/>
      <c r="N48" s="224"/>
      <c r="O48" s="224"/>
      <c r="P48" s="224"/>
      <c r="Q48" s="224" t="s">
        <v>56</v>
      </c>
      <c r="R48" s="224"/>
      <c r="S48" s="217"/>
      <c r="T48" s="219" t="s">
        <v>347</v>
      </c>
      <c r="U48" s="224"/>
      <c r="V48" s="224"/>
      <c r="W48" s="219" t="s">
        <v>348</v>
      </c>
      <c r="X48" s="224"/>
      <c r="Y48" s="224"/>
      <c r="Z48" s="224"/>
      <c r="AA48" s="224"/>
      <c r="AB48" s="225"/>
      <c r="AC48" s="225"/>
      <c r="AD48" s="224"/>
      <c r="AE48" s="226"/>
      <c r="AF48" s="224"/>
      <c r="AG48" s="224"/>
      <c r="AH48" s="224"/>
      <c r="AI48" s="224"/>
    </row>
    <row r="49" spans="1:35" ht="118.5" customHeight="1" x14ac:dyDescent="0.2">
      <c r="A49" s="322"/>
      <c r="B49" s="10" t="s">
        <v>349</v>
      </c>
      <c r="C49" s="12" t="s">
        <v>350</v>
      </c>
      <c r="D49" s="219" t="s">
        <v>351</v>
      </c>
      <c r="E49" s="219" t="s">
        <v>352</v>
      </c>
      <c r="F49" s="25">
        <v>43101</v>
      </c>
      <c r="G49" s="25">
        <v>44166</v>
      </c>
      <c r="H49" s="217" t="s">
        <v>328</v>
      </c>
      <c r="I49" s="223">
        <v>50000</v>
      </c>
      <c r="J49" s="219" t="s">
        <v>353</v>
      </c>
      <c r="K49" s="219" t="s">
        <v>295</v>
      </c>
      <c r="L49" s="224"/>
      <c r="M49" s="224"/>
      <c r="N49" s="224"/>
      <c r="O49" s="224" t="s">
        <v>56</v>
      </c>
      <c r="P49" s="224"/>
      <c r="Q49" s="224"/>
      <c r="R49" s="224"/>
      <c r="S49" s="217"/>
      <c r="T49" s="219" t="s">
        <v>354</v>
      </c>
      <c r="U49" s="224"/>
      <c r="V49" s="224"/>
      <c r="W49" s="224" t="s">
        <v>331</v>
      </c>
      <c r="X49" s="224"/>
      <c r="Y49" s="224"/>
      <c r="Z49" s="224"/>
      <c r="AA49" s="224"/>
      <c r="AB49" s="225"/>
      <c r="AC49" s="225"/>
      <c r="AD49" s="224"/>
      <c r="AE49" s="226"/>
      <c r="AF49" s="224"/>
      <c r="AG49" s="224"/>
      <c r="AH49" s="224"/>
      <c r="AI49" s="224"/>
    </row>
    <row r="50" spans="1:35" ht="112.5" customHeight="1" x14ac:dyDescent="0.2">
      <c r="A50" s="322"/>
      <c r="B50" s="10" t="s">
        <v>355</v>
      </c>
      <c r="C50" s="12" t="s">
        <v>356</v>
      </c>
      <c r="D50" s="219" t="s">
        <v>357</v>
      </c>
      <c r="E50" s="219" t="s">
        <v>358</v>
      </c>
      <c r="F50" s="25">
        <v>44197</v>
      </c>
      <c r="G50" s="25">
        <v>44896</v>
      </c>
      <c r="H50" s="217" t="s">
        <v>328</v>
      </c>
      <c r="I50" s="223">
        <v>200000</v>
      </c>
      <c r="J50" s="219" t="s">
        <v>353</v>
      </c>
      <c r="K50" s="219" t="s">
        <v>359</v>
      </c>
      <c r="L50" s="219" t="s">
        <v>360</v>
      </c>
      <c r="M50" s="224"/>
      <c r="N50" s="224" t="s">
        <v>56</v>
      </c>
      <c r="O50" s="224"/>
      <c r="P50" s="224"/>
      <c r="Q50" s="224"/>
      <c r="R50" s="224"/>
      <c r="S50" s="217"/>
      <c r="T50" s="224"/>
      <c r="U50" s="224"/>
      <c r="V50" s="224"/>
      <c r="W50" s="224"/>
      <c r="X50" s="224"/>
      <c r="Y50" s="224"/>
      <c r="Z50" s="224"/>
      <c r="AA50" s="224"/>
      <c r="AB50" s="225"/>
      <c r="AC50" s="225"/>
      <c r="AD50" s="224"/>
      <c r="AE50" s="226"/>
      <c r="AF50" s="224"/>
      <c r="AG50" s="224"/>
      <c r="AH50" s="224"/>
      <c r="AI50" s="224"/>
    </row>
    <row r="51" spans="1:35" ht="130.5" customHeight="1" x14ac:dyDescent="0.2">
      <c r="A51" s="322"/>
      <c r="B51" s="10" t="s">
        <v>361</v>
      </c>
      <c r="C51" s="12" t="s">
        <v>362</v>
      </c>
      <c r="D51" s="219" t="s">
        <v>363</v>
      </c>
      <c r="E51" s="219" t="s">
        <v>364</v>
      </c>
      <c r="F51" s="25">
        <v>43101</v>
      </c>
      <c r="G51" s="25">
        <v>44896</v>
      </c>
      <c r="H51" s="26" t="s">
        <v>365</v>
      </c>
      <c r="I51" s="27">
        <v>100000</v>
      </c>
      <c r="J51" s="219" t="s">
        <v>366</v>
      </c>
      <c r="K51" s="28" t="s">
        <v>367</v>
      </c>
      <c r="L51" s="28" t="s">
        <v>360</v>
      </c>
      <c r="M51" s="26" t="s">
        <v>368</v>
      </c>
      <c r="N51" s="224" t="s">
        <v>369</v>
      </c>
      <c r="O51" s="224" t="s">
        <v>56</v>
      </c>
      <c r="P51" s="224"/>
      <c r="Q51" s="224"/>
      <c r="R51" s="224"/>
      <c r="S51" s="217"/>
      <c r="T51" s="219" t="s">
        <v>370</v>
      </c>
      <c r="U51" s="224"/>
      <c r="V51" s="224"/>
      <c r="W51" s="219" t="s">
        <v>238</v>
      </c>
      <c r="X51" s="224"/>
      <c r="Y51" s="224"/>
      <c r="Z51" s="224"/>
      <c r="AA51" s="224"/>
      <c r="AB51" s="225"/>
      <c r="AC51" s="225"/>
      <c r="AD51" s="224"/>
      <c r="AE51" s="226"/>
      <c r="AF51" s="224"/>
      <c r="AG51" s="224"/>
      <c r="AH51" s="224"/>
      <c r="AI51" s="224"/>
    </row>
    <row r="52" spans="1:35" ht="141.75" customHeight="1" x14ac:dyDescent="0.2">
      <c r="A52" s="322"/>
      <c r="B52" s="10" t="s">
        <v>371</v>
      </c>
      <c r="C52" s="12" t="s">
        <v>372</v>
      </c>
      <c r="D52" s="219" t="s">
        <v>326</v>
      </c>
      <c r="E52" s="26" t="s">
        <v>373</v>
      </c>
      <c r="F52" s="25">
        <v>43101</v>
      </c>
      <c r="G52" s="25">
        <v>44896</v>
      </c>
      <c r="H52" s="28" t="s">
        <v>72</v>
      </c>
      <c r="I52" s="27" t="s">
        <v>110</v>
      </c>
      <c r="J52" s="28" t="s">
        <v>374</v>
      </c>
      <c r="K52" s="28" t="s">
        <v>360</v>
      </c>
      <c r="L52" s="224"/>
      <c r="M52" s="224"/>
      <c r="N52" s="224"/>
      <c r="O52" s="224"/>
      <c r="P52" s="224"/>
      <c r="Q52" s="224"/>
      <c r="R52" s="224" t="s">
        <v>56</v>
      </c>
      <c r="S52" s="217"/>
      <c r="T52" s="219" t="s">
        <v>132</v>
      </c>
      <c r="U52" s="219" t="s">
        <v>375</v>
      </c>
      <c r="V52" s="224"/>
      <c r="W52" s="224" t="s">
        <v>58</v>
      </c>
      <c r="X52" s="224"/>
      <c r="Y52" s="224"/>
      <c r="Z52" s="224"/>
      <c r="AA52" s="224"/>
      <c r="AB52" s="225"/>
      <c r="AC52" s="225"/>
      <c r="AD52" s="224"/>
      <c r="AE52" s="226"/>
      <c r="AF52" s="224"/>
      <c r="AG52" s="224"/>
      <c r="AH52" s="224"/>
      <c r="AI52" s="224"/>
    </row>
    <row r="53" spans="1:35" ht="136.5" customHeight="1" x14ac:dyDescent="0.2">
      <c r="A53" s="322"/>
      <c r="B53" s="10" t="s">
        <v>376</v>
      </c>
      <c r="C53" s="29" t="s">
        <v>377</v>
      </c>
      <c r="D53" s="26" t="s">
        <v>326</v>
      </c>
      <c r="E53" s="26" t="s">
        <v>373</v>
      </c>
      <c r="F53" s="25">
        <v>43101</v>
      </c>
      <c r="G53" s="25">
        <v>44896</v>
      </c>
      <c r="H53" s="28" t="s">
        <v>72</v>
      </c>
      <c r="I53" s="27" t="s">
        <v>110</v>
      </c>
      <c r="J53" s="28" t="s">
        <v>374</v>
      </c>
      <c r="K53" s="28" t="s">
        <v>360</v>
      </c>
      <c r="L53" s="224"/>
      <c r="M53" s="224"/>
      <c r="N53" s="224"/>
      <c r="O53" s="224"/>
      <c r="P53" s="224"/>
      <c r="Q53" s="224"/>
      <c r="R53" s="224" t="s">
        <v>56</v>
      </c>
      <c r="S53" s="217"/>
      <c r="T53" s="219" t="s">
        <v>132</v>
      </c>
      <c r="U53" s="219" t="s">
        <v>375</v>
      </c>
      <c r="V53" s="224"/>
      <c r="W53" s="224" t="s">
        <v>58</v>
      </c>
      <c r="X53" s="224"/>
      <c r="Y53" s="224"/>
      <c r="Z53" s="224"/>
      <c r="AA53" s="224"/>
      <c r="AB53" s="225"/>
      <c r="AC53" s="225"/>
      <c r="AD53" s="224"/>
      <c r="AE53" s="226"/>
      <c r="AF53" s="224"/>
      <c r="AG53" s="224"/>
      <c r="AH53" s="224"/>
      <c r="AI53" s="224"/>
    </row>
    <row r="54" spans="1:35" ht="173.25" customHeight="1" x14ac:dyDescent="0.2">
      <c r="A54" s="322"/>
      <c r="B54" s="10" t="s">
        <v>378</v>
      </c>
      <c r="C54" s="30" t="s">
        <v>379</v>
      </c>
      <c r="D54" s="26" t="s">
        <v>380</v>
      </c>
      <c r="E54" s="26" t="s">
        <v>381</v>
      </c>
      <c r="F54" s="25">
        <v>43101</v>
      </c>
      <c r="G54" s="25">
        <v>44896</v>
      </c>
      <c r="H54" s="26" t="s">
        <v>238</v>
      </c>
      <c r="I54" s="27">
        <v>50000</v>
      </c>
      <c r="J54" s="26" t="s">
        <v>382</v>
      </c>
      <c r="K54" s="28" t="s">
        <v>383</v>
      </c>
      <c r="L54" s="224"/>
      <c r="M54" s="224"/>
      <c r="N54" s="224"/>
      <c r="O54" s="224"/>
      <c r="P54" s="224" t="s">
        <v>56</v>
      </c>
      <c r="Q54" s="224"/>
      <c r="R54" s="224"/>
      <c r="S54" s="217"/>
      <c r="T54" s="219" t="s">
        <v>384</v>
      </c>
      <c r="U54" s="224"/>
      <c r="V54" s="224"/>
      <c r="W54" s="219" t="s">
        <v>238</v>
      </c>
      <c r="X54" s="224"/>
      <c r="Y54" s="224"/>
      <c r="Z54" s="224"/>
      <c r="AA54" s="224"/>
      <c r="AB54" s="225"/>
      <c r="AC54" s="225"/>
      <c r="AD54" s="224"/>
      <c r="AE54" s="226"/>
      <c r="AF54" s="224"/>
      <c r="AG54" s="224"/>
      <c r="AH54" s="224"/>
      <c r="AI54" s="224"/>
    </row>
    <row r="55" spans="1:35" ht="101.25" customHeight="1" x14ac:dyDescent="0.2">
      <c r="A55" s="322"/>
      <c r="B55" s="10" t="s">
        <v>385</v>
      </c>
      <c r="C55" s="31" t="s">
        <v>386</v>
      </c>
      <c r="D55" s="26" t="s">
        <v>387</v>
      </c>
      <c r="E55" s="26" t="s">
        <v>388</v>
      </c>
      <c r="F55" s="25">
        <v>44197</v>
      </c>
      <c r="G55" s="25">
        <v>44896</v>
      </c>
      <c r="H55" s="26" t="s">
        <v>238</v>
      </c>
      <c r="I55" s="27">
        <v>100000</v>
      </c>
      <c r="J55" s="26" t="s">
        <v>382</v>
      </c>
      <c r="K55" s="28" t="s">
        <v>389</v>
      </c>
      <c r="L55" s="224"/>
      <c r="M55" s="224"/>
      <c r="N55" s="224" t="s">
        <v>56</v>
      </c>
      <c r="O55" s="224"/>
      <c r="P55" s="224"/>
      <c r="Q55" s="224"/>
      <c r="R55" s="224"/>
      <c r="S55" s="217"/>
      <c r="T55" s="219" t="s">
        <v>390</v>
      </c>
      <c r="U55" s="224"/>
      <c r="V55" s="224"/>
      <c r="W55" s="219" t="s">
        <v>238</v>
      </c>
      <c r="X55" s="224"/>
      <c r="Y55" s="224"/>
      <c r="Z55" s="224"/>
      <c r="AA55" s="224"/>
      <c r="AB55" s="225"/>
      <c r="AC55" s="225"/>
      <c r="AD55" s="224"/>
      <c r="AE55" s="226"/>
      <c r="AF55" s="224"/>
      <c r="AG55" s="224"/>
      <c r="AH55" s="224"/>
      <c r="AI55" s="224"/>
    </row>
    <row r="56" spans="1:35" ht="211.5" customHeight="1" x14ac:dyDescent="0.2">
      <c r="A56" s="322"/>
      <c r="B56" s="10" t="s">
        <v>391</v>
      </c>
      <c r="C56" s="30" t="s">
        <v>392</v>
      </c>
      <c r="D56" s="26" t="s">
        <v>387</v>
      </c>
      <c r="E56" s="26" t="s">
        <v>388</v>
      </c>
      <c r="F56" s="25">
        <v>43101</v>
      </c>
      <c r="G56" s="25">
        <v>45261</v>
      </c>
      <c r="H56" s="26" t="s">
        <v>238</v>
      </c>
      <c r="I56" s="27">
        <v>100000</v>
      </c>
      <c r="J56" s="26" t="s">
        <v>382</v>
      </c>
      <c r="K56" s="26" t="s">
        <v>389</v>
      </c>
      <c r="L56" s="224"/>
      <c r="M56" s="224"/>
      <c r="N56" s="224"/>
      <c r="O56" s="224"/>
      <c r="P56" s="224" t="s">
        <v>56</v>
      </c>
      <c r="Q56" s="224"/>
      <c r="R56" s="224"/>
      <c r="S56" s="217"/>
      <c r="T56" s="219" t="s">
        <v>393</v>
      </c>
      <c r="U56" s="224"/>
      <c r="V56" s="224"/>
      <c r="W56" s="219" t="s">
        <v>238</v>
      </c>
      <c r="X56" s="224"/>
      <c r="Y56" s="224"/>
      <c r="Z56" s="224"/>
      <c r="AA56" s="224"/>
      <c r="AB56" s="225"/>
      <c r="AC56" s="225"/>
      <c r="AD56" s="224"/>
      <c r="AE56" s="226"/>
      <c r="AF56" s="224"/>
      <c r="AG56" s="224"/>
      <c r="AH56" s="224"/>
      <c r="AI56" s="224"/>
    </row>
    <row r="57" spans="1:35" ht="236.25" customHeight="1" x14ac:dyDescent="0.2">
      <c r="A57" s="322"/>
      <c r="B57" s="10" t="s">
        <v>394</v>
      </c>
      <c r="C57" s="30" t="s">
        <v>395</v>
      </c>
      <c r="D57" s="26" t="s">
        <v>396</v>
      </c>
      <c r="E57" s="26" t="s">
        <v>397</v>
      </c>
      <c r="F57" s="25">
        <v>43101</v>
      </c>
      <c r="G57" s="25">
        <v>44896</v>
      </c>
      <c r="H57" s="26" t="s">
        <v>398</v>
      </c>
      <c r="I57" s="27">
        <v>20000</v>
      </c>
      <c r="J57" s="26" t="s">
        <v>399</v>
      </c>
      <c r="K57" s="26" t="s">
        <v>400</v>
      </c>
      <c r="L57" s="224"/>
      <c r="M57" s="224"/>
      <c r="N57" s="224"/>
      <c r="O57" s="224"/>
      <c r="P57" s="224"/>
      <c r="Q57" s="224" t="s">
        <v>56</v>
      </c>
      <c r="R57" s="224"/>
      <c r="S57" s="217"/>
      <c r="T57" s="219" t="s">
        <v>401</v>
      </c>
      <c r="U57" s="224"/>
      <c r="V57" s="224"/>
      <c r="W57" s="26" t="s">
        <v>398</v>
      </c>
      <c r="X57" s="224"/>
      <c r="Y57" s="224"/>
      <c r="Z57" s="224"/>
      <c r="AA57" s="224"/>
      <c r="AB57" s="225"/>
      <c r="AC57" s="225"/>
      <c r="AD57" s="224"/>
      <c r="AE57" s="226"/>
      <c r="AF57" s="224"/>
      <c r="AG57" s="224"/>
      <c r="AH57" s="224"/>
      <c r="AI57" s="224"/>
    </row>
    <row r="58" spans="1:35" ht="159" customHeight="1" x14ac:dyDescent="0.2">
      <c r="A58" s="322"/>
      <c r="B58" s="10" t="s">
        <v>402</v>
      </c>
      <c r="C58" s="30" t="s">
        <v>403</v>
      </c>
      <c r="D58" s="26" t="s">
        <v>404</v>
      </c>
      <c r="E58" s="26" t="s">
        <v>405</v>
      </c>
      <c r="F58" s="25">
        <v>43101</v>
      </c>
      <c r="G58" s="25">
        <v>44896</v>
      </c>
      <c r="H58" s="28" t="s">
        <v>72</v>
      </c>
      <c r="I58" s="27">
        <v>200000</v>
      </c>
      <c r="J58" s="26" t="s">
        <v>406</v>
      </c>
      <c r="K58" s="26" t="s">
        <v>407</v>
      </c>
      <c r="L58" s="224"/>
      <c r="M58" s="224"/>
      <c r="N58" s="224"/>
      <c r="O58" s="224"/>
      <c r="P58" s="224"/>
      <c r="Q58" s="224" t="s">
        <v>56</v>
      </c>
      <c r="R58" s="224"/>
      <c r="S58" s="217"/>
      <c r="T58" s="219" t="s">
        <v>408</v>
      </c>
      <c r="U58" s="219" t="s">
        <v>409</v>
      </c>
      <c r="V58" s="224"/>
      <c r="W58" s="224" t="s">
        <v>58</v>
      </c>
      <c r="X58" s="224"/>
      <c r="Y58" s="224"/>
      <c r="Z58" s="224"/>
      <c r="AA58" s="224"/>
      <c r="AB58" s="225"/>
      <c r="AC58" s="225"/>
      <c r="AD58" s="224"/>
      <c r="AE58" s="226"/>
      <c r="AF58" s="224"/>
      <c r="AG58" s="224"/>
      <c r="AH58" s="224"/>
      <c r="AI58" s="224"/>
    </row>
    <row r="59" spans="1:35" ht="103.5" customHeight="1" x14ac:dyDescent="0.2">
      <c r="A59" s="322"/>
      <c r="B59" s="10" t="s">
        <v>410</v>
      </c>
      <c r="C59" s="30" t="s">
        <v>411</v>
      </c>
      <c r="D59" s="26" t="s">
        <v>404</v>
      </c>
      <c r="E59" s="26" t="s">
        <v>405</v>
      </c>
      <c r="F59" s="25">
        <v>43101</v>
      </c>
      <c r="G59" s="25">
        <v>44896</v>
      </c>
      <c r="H59" s="26" t="s">
        <v>238</v>
      </c>
      <c r="I59" s="27">
        <v>100000</v>
      </c>
      <c r="J59" s="26" t="s">
        <v>412</v>
      </c>
      <c r="K59" s="26" t="s">
        <v>413</v>
      </c>
      <c r="L59" s="224"/>
      <c r="M59" s="224"/>
      <c r="N59" s="224"/>
      <c r="O59" s="224"/>
      <c r="P59" s="224"/>
      <c r="Q59" s="224" t="s">
        <v>56</v>
      </c>
      <c r="R59" s="224"/>
      <c r="S59" s="217"/>
      <c r="T59" s="219" t="s">
        <v>414</v>
      </c>
      <c r="U59" s="219" t="s">
        <v>415</v>
      </c>
      <c r="V59" s="224"/>
      <c r="W59" s="224" t="s">
        <v>416</v>
      </c>
      <c r="X59" s="224"/>
      <c r="Y59" s="224"/>
      <c r="Z59" s="224"/>
      <c r="AA59" s="224"/>
      <c r="AB59" s="225"/>
      <c r="AC59" s="225"/>
      <c r="AD59" s="224"/>
      <c r="AE59" s="226"/>
      <c r="AF59" s="224"/>
      <c r="AG59" s="224"/>
      <c r="AH59" s="224"/>
      <c r="AI59" s="224"/>
    </row>
    <row r="60" spans="1:35" ht="121.5" customHeight="1" x14ac:dyDescent="0.2">
      <c r="A60" s="322"/>
      <c r="B60" s="10" t="s">
        <v>417</v>
      </c>
      <c r="C60" s="30" t="s">
        <v>418</v>
      </c>
      <c r="D60" s="26" t="s">
        <v>419</v>
      </c>
      <c r="E60" s="26" t="s">
        <v>420</v>
      </c>
      <c r="F60" s="25">
        <v>43101</v>
      </c>
      <c r="G60" s="25">
        <v>44896</v>
      </c>
      <c r="H60" s="26" t="s">
        <v>421</v>
      </c>
      <c r="I60" s="27">
        <v>200000</v>
      </c>
      <c r="J60" s="26" t="s">
        <v>422</v>
      </c>
      <c r="K60" s="26" t="s">
        <v>423</v>
      </c>
      <c r="L60" s="224"/>
      <c r="M60" s="224"/>
      <c r="N60" s="224"/>
      <c r="O60" s="224"/>
      <c r="P60" s="224"/>
      <c r="Q60" s="224" t="s">
        <v>56</v>
      </c>
      <c r="R60" s="224"/>
      <c r="S60" s="217"/>
      <c r="T60" s="219" t="s">
        <v>424</v>
      </c>
      <c r="U60" s="224"/>
      <c r="V60" s="224"/>
      <c r="W60" s="224" t="s">
        <v>425</v>
      </c>
      <c r="X60" s="224"/>
      <c r="Y60" s="224"/>
      <c r="Z60" s="224"/>
      <c r="AA60" s="224"/>
      <c r="AB60" s="225"/>
      <c r="AC60" s="225"/>
      <c r="AD60" s="224"/>
      <c r="AE60" s="226"/>
      <c r="AF60" s="224"/>
      <c r="AG60" s="224"/>
      <c r="AH60" s="224"/>
      <c r="AI60" s="224"/>
    </row>
    <row r="61" spans="1:35" ht="70.5" customHeight="1" x14ac:dyDescent="0.2">
      <c r="A61" s="313"/>
      <c r="B61" s="10" t="s">
        <v>426</v>
      </c>
      <c r="C61" s="30" t="s">
        <v>427</v>
      </c>
      <c r="D61" s="26" t="s">
        <v>428</v>
      </c>
      <c r="E61" s="26" t="s">
        <v>429</v>
      </c>
      <c r="F61" s="25">
        <v>43101</v>
      </c>
      <c r="G61" s="25">
        <v>44896</v>
      </c>
      <c r="H61" s="26" t="s">
        <v>430</v>
      </c>
      <c r="I61" s="27">
        <v>50000</v>
      </c>
      <c r="J61" s="26" t="s">
        <v>431</v>
      </c>
      <c r="K61" s="26" t="s">
        <v>432</v>
      </c>
      <c r="L61" s="224"/>
      <c r="M61" s="224"/>
      <c r="N61" s="224"/>
      <c r="O61" s="224"/>
      <c r="P61" s="224" t="s">
        <v>56</v>
      </c>
      <c r="Q61" s="224"/>
      <c r="R61" s="224"/>
      <c r="S61" s="217"/>
      <c r="T61" s="219" t="s">
        <v>433</v>
      </c>
      <c r="U61" s="224"/>
      <c r="V61" s="224"/>
      <c r="W61" s="224" t="s">
        <v>268</v>
      </c>
      <c r="X61" s="224"/>
      <c r="Y61" s="224"/>
      <c r="Z61" s="224"/>
      <c r="AA61" s="224"/>
      <c r="AB61" s="225"/>
      <c r="AC61" s="225"/>
      <c r="AD61" s="224"/>
      <c r="AE61" s="226"/>
      <c r="AF61" s="224"/>
      <c r="AG61" s="224"/>
      <c r="AH61" s="224"/>
      <c r="AI61" s="224"/>
    </row>
    <row r="62" spans="1:35" ht="216" customHeight="1" x14ac:dyDescent="0.2">
      <c r="A62" s="323" t="s">
        <v>434</v>
      </c>
      <c r="B62" s="10" t="s">
        <v>435</v>
      </c>
      <c r="C62" s="29" t="s">
        <v>436</v>
      </c>
      <c r="D62" s="26" t="s">
        <v>437</v>
      </c>
      <c r="E62" s="26" t="s">
        <v>438</v>
      </c>
      <c r="F62" s="25">
        <v>43101</v>
      </c>
      <c r="G62" s="25">
        <v>44896</v>
      </c>
      <c r="H62" s="28" t="s">
        <v>439</v>
      </c>
      <c r="I62" s="27">
        <v>200000</v>
      </c>
      <c r="J62" s="28" t="s">
        <v>440</v>
      </c>
      <c r="K62" s="28" t="s">
        <v>441</v>
      </c>
      <c r="L62" s="15"/>
      <c r="M62" s="15"/>
      <c r="N62" s="224"/>
      <c r="O62" s="224"/>
      <c r="P62" s="224"/>
      <c r="Q62" s="224" t="s">
        <v>56</v>
      </c>
      <c r="R62" s="224"/>
      <c r="S62" s="217"/>
      <c r="T62" s="12" t="s">
        <v>442</v>
      </c>
      <c r="U62" s="15"/>
      <c r="V62" s="15"/>
      <c r="W62" s="15" t="s">
        <v>443</v>
      </c>
      <c r="X62" s="15"/>
      <c r="Y62" s="15"/>
      <c r="Z62" s="15"/>
      <c r="AA62" s="15"/>
      <c r="AB62" s="16"/>
      <c r="AC62" s="16"/>
      <c r="AD62" s="15"/>
      <c r="AE62" s="19"/>
      <c r="AF62" s="15"/>
      <c r="AG62" s="15"/>
      <c r="AH62" s="15"/>
      <c r="AI62" s="15"/>
    </row>
    <row r="63" spans="1:35" ht="138" customHeight="1" x14ac:dyDescent="0.2">
      <c r="A63" s="322"/>
      <c r="B63" s="10" t="s">
        <v>444</v>
      </c>
      <c r="C63" s="29" t="s">
        <v>445</v>
      </c>
      <c r="D63" s="26" t="s">
        <v>437</v>
      </c>
      <c r="E63" s="26" t="s">
        <v>446</v>
      </c>
      <c r="F63" s="25">
        <v>43101</v>
      </c>
      <c r="G63" s="25">
        <v>44896</v>
      </c>
      <c r="H63" s="26" t="s">
        <v>447</v>
      </c>
      <c r="I63" s="27" t="s">
        <v>448</v>
      </c>
      <c r="J63" s="26" t="s">
        <v>449</v>
      </c>
      <c r="K63" s="26" t="s">
        <v>450</v>
      </c>
      <c r="L63" s="15"/>
      <c r="M63" s="15"/>
      <c r="N63" s="224"/>
      <c r="O63" s="224"/>
      <c r="P63" s="224"/>
      <c r="Q63" s="224" t="s">
        <v>56</v>
      </c>
      <c r="R63" s="224"/>
      <c r="S63" s="217"/>
      <c r="T63" s="12" t="s">
        <v>451</v>
      </c>
      <c r="U63" s="12" t="s">
        <v>375</v>
      </c>
      <c r="V63" s="15"/>
      <c r="W63" s="15" t="s">
        <v>58</v>
      </c>
      <c r="X63" s="15"/>
      <c r="Y63" s="15"/>
      <c r="Z63" s="15"/>
      <c r="AA63" s="15"/>
      <c r="AB63" s="16"/>
      <c r="AC63" s="16"/>
      <c r="AD63" s="15"/>
      <c r="AE63" s="19"/>
      <c r="AF63" s="15"/>
      <c r="AG63" s="15"/>
      <c r="AH63" s="15"/>
      <c r="AI63" s="15"/>
    </row>
    <row r="64" spans="1:35" ht="126.75" customHeight="1" x14ac:dyDescent="0.2">
      <c r="A64" s="322"/>
      <c r="B64" s="10" t="s">
        <v>452</v>
      </c>
      <c r="C64" s="29" t="s">
        <v>453</v>
      </c>
      <c r="D64" s="26" t="s">
        <v>437</v>
      </c>
      <c r="E64" s="26" t="s">
        <v>454</v>
      </c>
      <c r="F64" s="25">
        <v>43101</v>
      </c>
      <c r="G64" s="25">
        <v>44896</v>
      </c>
      <c r="H64" s="26" t="s">
        <v>455</v>
      </c>
      <c r="I64" s="27" t="s">
        <v>456</v>
      </c>
      <c r="J64" s="28" t="s">
        <v>457</v>
      </c>
      <c r="K64" s="28" t="s">
        <v>458</v>
      </c>
      <c r="L64" s="15"/>
      <c r="M64" s="15"/>
      <c r="N64" s="224"/>
      <c r="O64" s="224"/>
      <c r="P64" s="224"/>
      <c r="Q64" s="224" t="s">
        <v>56</v>
      </c>
      <c r="R64" s="224"/>
      <c r="S64" s="217"/>
      <c r="T64" s="12" t="s">
        <v>451</v>
      </c>
      <c r="U64" s="12" t="s">
        <v>375</v>
      </c>
      <c r="V64" s="15"/>
      <c r="W64" s="15" t="s">
        <v>58</v>
      </c>
      <c r="X64" s="15"/>
      <c r="Y64" s="15"/>
      <c r="Z64" s="15"/>
      <c r="AA64" s="15"/>
      <c r="AB64" s="16"/>
      <c r="AC64" s="16"/>
      <c r="AD64" s="15"/>
      <c r="AE64" s="19"/>
      <c r="AF64" s="15"/>
      <c r="AG64" s="15"/>
      <c r="AH64" s="15"/>
      <c r="AI64" s="15"/>
    </row>
    <row r="65" spans="1:35" ht="276.75" customHeight="1" x14ac:dyDescent="0.2">
      <c r="A65" s="322"/>
      <c r="B65" s="10" t="s">
        <v>459</v>
      </c>
      <c r="C65" s="29" t="s">
        <v>460</v>
      </c>
      <c r="D65" s="26" t="s">
        <v>461</v>
      </c>
      <c r="E65" s="26" t="s">
        <v>462</v>
      </c>
      <c r="F65" s="25">
        <v>43101</v>
      </c>
      <c r="G65" s="25">
        <v>44896</v>
      </c>
      <c r="H65" s="26" t="s">
        <v>463</v>
      </c>
      <c r="I65" s="27" t="s">
        <v>110</v>
      </c>
      <c r="J65" s="26" t="s">
        <v>464</v>
      </c>
      <c r="K65" s="28" t="s">
        <v>465</v>
      </c>
      <c r="L65" s="15"/>
      <c r="M65" s="15"/>
      <c r="N65" s="224"/>
      <c r="O65" s="224"/>
      <c r="P65" s="224"/>
      <c r="Q65" s="224" t="s">
        <v>56</v>
      </c>
      <c r="R65" s="224"/>
      <c r="S65" s="217"/>
      <c r="T65" s="12" t="s">
        <v>466</v>
      </c>
      <c r="U65" s="15" t="s">
        <v>467</v>
      </c>
      <c r="V65" s="15"/>
      <c r="W65" s="12" t="s">
        <v>468</v>
      </c>
      <c r="X65" s="12" t="s">
        <v>469</v>
      </c>
      <c r="Y65" s="15"/>
      <c r="Z65" s="15"/>
      <c r="AA65" s="15"/>
      <c r="AB65" s="16"/>
      <c r="AC65" s="16"/>
      <c r="AD65" s="15"/>
      <c r="AE65" s="19"/>
      <c r="AF65" s="15"/>
      <c r="AG65" s="15"/>
      <c r="AH65" s="15"/>
      <c r="AI65" s="15"/>
    </row>
    <row r="66" spans="1:35" ht="212.25" customHeight="1" x14ac:dyDescent="0.2">
      <c r="A66" s="322"/>
      <c r="B66" s="10" t="s">
        <v>470</v>
      </c>
      <c r="C66" s="29" t="s">
        <v>471</v>
      </c>
      <c r="D66" s="26" t="s">
        <v>472</v>
      </c>
      <c r="E66" s="26" t="s">
        <v>473</v>
      </c>
      <c r="F66" s="25">
        <v>43101</v>
      </c>
      <c r="G66" s="25">
        <v>44896</v>
      </c>
      <c r="H66" s="28" t="s">
        <v>439</v>
      </c>
      <c r="I66" s="27">
        <v>200000</v>
      </c>
      <c r="J66" s="28" t="s">
        <v>474</v>
      </c>
      <c r="K66" s="28" t="s">
        <v>475</v>
      </c>
      <c r="L66" s="15"/>
      <c r="M66" s="15"/>
      <c r="N66" s="224"/>
      <c r="O66" s="224"/>
      <c r="P66" s="224"/>
      <c r="Q66" s="224" t="s">
        <v>56</v>
      </c>
      <c r="R66" s="224"/>
      <c r="S66" s="217"/>
      <c r="T66" s="219" t="s">
        <v>476</v>
      </c>
      <c r="U66" s="15"/>
      <c r="V66" s="15"/>
      <c r="W66" s="15" t="s">
        <v>443</v>
      </c>
      <c r="X66" s="15"/>
      <c r="Y66" s="15"/>
      <c r="Z66" s="15"/>
      <c r="AA66" s="15"/>
      <c r="AB66" s="16"/>
      <c r="AC66" s="16"/>
      <c r="AD66" s="15"/>
      <c r="AE66" s="19"/>
      <c r="AF66" s="15"/>
      <c r="AG66" s="15"/>
      <c r="AH66" s="15"/>
      <c r="AI66" s="15"/>
    </row>
    <row r="67" spans="1:35" ht="138" customHeight="1" x14ac:dyDescent="0.2">
      <c r="A67" s="322"/>
      <c r="B67" s="10" t="s">
        <v>477</v>
      </c>
      <c r="C67" s="29" t="s">
        <v>478</v>
      </c>
      <c r="D67" s="26" t="s">
        <v>437</v>
      </c>
      <c r="E67" s="26" t="s">
        <v>479</v>
      </c>
      <c r="F67" s="25">
        <v>43101</v>
      </c>
      <c r="G67" s="25">
        <v>44896</v>
      </c>
      <c r="H67" s="26" t="s">
        <v>480</v>
      </c>
      <c r="I67" s="27">
        <v>800000</v>
      </c>
      <c r="J67" s="28" t="s">
        <v>481</v>
      </c>
      <c r="K67" s="28" t="s">
        <v>482</v>
      </c>
      <c r="L67" s="15"/>
      <c r="M67" s="15"/>
      <c r="N67" s="224"/>
      <c r="O67" s="224"/>
      <c r="P67" s="224"/>
      <c r="Q67" s="224" t="s">
        <v>56</v>
      </c>
      <c r="R67" s="224"/>
      <c r="S67" s="217"/>
      <c r="T67" s="12" t="s">
        <v>451</v>
      </c>
      <c r="U67" s="12" t="s">
        <v>375</v>
      </c>
      <c r="V67" s="15"/>
      <c r="W67" s="15" t="s">
        <v>58</v>
      </c>
      <c r="X67" s="15"/>
      <c r="Y67" s="15"/>
      <c r="Z67" s="15"/>
      <c r="AA67" s="15"/>
      <c r="AB67" s="16"/>
      <c r="AC67" s="16"/>
      <c r="AD67" s="15"/>
      <c r="AE67" s="19"/>
      <c r="AF67" s="15"/>
      <c r="AG67" s="15"/>
      <c r="AH67" s="15"/>
      <c r="AI67" s="15"/>
    </row>
    <row r="68" spans="1:35" ht="131.25" customHeight="1" x14ac:dyDescent="0.2">
      <c r="A68" s="322"/>
      <c r="B68" s="10" t="s">
        <v>483</v>
      </c>
      <c r="C68" s="29" t="s">
        <v>484</v>
      </c>
      <c r="D68" s="26" t="s">
        <v>437</v>
      </c>
      <c r="E68" s="26" t="s">
        <v>485</v>
      </c>
      <c r="F68" s="25">
        <v>43101</v>
      </c>
      <c r="G68" s="25">
        <v>44896</v>
      </c>
      <c r="H68" s="26" t="s">
        <v>480</v>
      </c>
      <c r="I68" s="27" t="s">
        <v>486</v>
      </c>
      <c r="J68" s="28" t="s">
        <v>487</v>
      </c>
      <c r="K68" s="28" t="s">
        <v>488</v>
      </c>
      <c r="L68" s="15"/>
      <c r="M68" s="15"/>
      <c r="N68" s="224"/>
      <c r="O68" s="224"/>
      <c r="P68" s="224"/>
      <c r="Q68" s="224" t="s">
        <v>56</v>
      </c>
      <c r="R68" s="224"/>
      <c r="S68" s="217"/>
      <c r="T68" s="12" t="s">
        <v>451</v>
      </c>
      <c r="U68" s="12" t="s">
        <v>375</v>
      </c>
      <c r="V68" s="15"/>
      <c r="W68" s="15" t="s">
        <v>58</v>
      </c>
      <c r="X68" s="15"/>
      <c r="Y68" s="15"/>
      <c r="Z68" s="15"/>
      <c r="AA68" s="15"/>
      <c r="AB68" s="16"/>
      <c r="AC68" s="16"/>
      <c r="AD68" s="15"/>
      <c r="AE68" s="19"/>
      <c r="AF68" s="15"/>
      <c r="AG68" s="15"/>
      <c r="AH68" s="15"/>
      <c r="AI68" s="15"/>
    </row>
    <row r="69" spans="1:35" ht="193.5" customHeight="1" x14ac:dyDescent="0.2">
      <c r="A69" s="322"/>
      <c r="B69" s="10" t="s">
        <v>489</v>
      </c>
      <c r="C69" s="30" t="s">
        <v>490</v>
      </c>
      <c r="D69" s="26" t="s">
        <v>437</v>
      </c>
      <c r="E69" s="26" t="s">
        <v>491</v>
      </c>
      <c r="F69" s="25">
        <v>43101</v>
      </c>
      <c r="G69" s="25">
        <v>44896</v>
      </c>
      <c r="H69" s="26" t="s">
        <v>492</v>
      </c>
      <c r="I69" s="27">
        <v>2000000</v>
      </c>
      <c r="J69" s="28" t="s">
        <v>493</v>
      </c>
      <c r="K69" s="28" t="s">
        <v>494</v>
      </c>
      <c r="L69" s="28" t="s">
        <v>295</v>
      </c>
      <c r="M69" s="15"/>
      <c r="N69" s="224"/>
      <c r="O69" s="224"/>
      <c r="P69" s="224"/>
      <c r="Q69" s="224" t="s">
        <v>56</v>
      </c>
      <c r="R69" s="224"/>
      <c r="S69" s="217"/>
      <c r="T69" s="12" t="s">
        <v>495</v>
      </c>
      <c r="U69" s="12" t="s">
        <v>375</v>
      </c>
      <c r="V69" s="15"/>
      <c r="W69" s="15" t="s">
        <v>58</v>
      </c>
      <c r="X69" s="15"/>
      <c r="Y69" s="15"/>
      <c r="Z69" s="15"/>
      <c r="AA69" s="15"/>
      <c r="AB69" s="16"/>
      <c r="AC69" s="16"/>
      <c r="AD69" s="15"/>
      <c r="AE69" s="19"/>
      <c r="AF69" s="15"/>
      <c r="AG69" s="15"/>
      <c r="AH69" s="15"/>
      <c r="AI69" s="15"/>
    </row>
    <row r="70" spans="1:35" ht="231" customHeight="1" x14ac:dyDescent="0.2">
      <c r="A70" s="322"/>
      <c r="B70" s="10" t="s">
        <v>496</v>
      </c>
      <c r="C70" s="29" t="s">
        <v>497</v>
      </c>
      <c r="D70" s="26" t="s">
        <v>498</v>
      </c>
      <c r="E70" s="26" t="s">
        <v>499</v>
      </c>
      <c r="F70" s="25">
        <v>43101</v>
      </c>
      <c r="G70" s="25">
        <v>44166</v>
      </c>
      <c r="H70" s="26" t="s">
        <v>163</v>
      </c>
      <c r="I70" s="27">
        <v>100000</v>
      </c>
      <c r="J70" s="28" t="s">
        <v>500</v>
      </c>
      <c r="K70" s="28" t="s">
        <v>501</v>
      </c>
      <c r="L70" s="224"/>
      <c r="M70" s="224"/>
      <c r="N70" s="224"/>
      <c r="O70" s="224"/>
      <c r="P70" s="224"/>
      <c r="Q70" s="224" t="s">
        <v>502</v>
      </c>
      <c r="R70" s="224"/>
      <c r="S70" s="217"/>
      <c r="T70" s="219" t="s">
        <v>503</v>
      </c>
      <c r="U70" s="224"/>
      <c r="V70" s="224"/>
      <c r="W70" s="219" t="s">
        <v>504</v>
      </c>
      <c r="X70" s="224"/>
      <c r="Y70" s="224"/>
      <c r="Z70" s="224"/>
      <c r="AA70" s="224"/>
      <c r="AB70" s="225"/>
      <c r="AC70" s="225"/>
      <c r="AD70" s="224"/>
      <c r="AE70" s="226"/>
      <c r="AF70" s="224"/>
      <c r="AG70" s="224"/>
      <c r="AH70" s="224"/>
      <c r="AI70" s="224"/>
    </row>
    <row r="71" spans="1:35" ht="188.25" customHeight="1" x14ac:dyDescent="0.2">
      <c r="A71" s="322"/>
      <c r="B71" s="10" t="s">
        <v>505</v>
      </c>
      <c r="C71" s="29" t="s">
        <v>506</v>
      </c>
      <c r="D71" s="26" t="s">
        <v>507</v>
      </c>
      <c r="E71" s="26" t="s">
        <v>508</v>
      </c>
      <c r="F71" s="25">
        <v>43101</v>
      </c>
      <c r="G71" s="25">
        <v>44166</v>
      </c>
      <c r="H71" s="27" t="s">
        <v>509</v>
      </c>
      <c r="I71" s="27" t="s">
        <v>510</v>
      </c>
      <c r="J71" s="28" t="s">
        <v>511</v>
      </c>
      <c r="K71" s="28" t="s">
        <v>501</v>
      </c>
      <c r="L71" s="28"/>
      <c r="M71" s="26" t="s">
        <v>512</v>
      </c>
      <c r="N71" s="224"/>
      <c r="O71" s="224"/>
      <c r="P71" s="224" t="s">
        <v>56</v>
      </c>
      <c r="Q71" s="224"/>
      <c r="R71" s="224"/>
      <c r="S71" s="217"/>
      <c r="T71" s="219" t="s">
        <v>513</v>
      </c>
      <c r="U71" s="224"/>
      <c r="V71" s="224"/>
      <c r="W71" s="224" t="s">
        <v>247</v>
      </c>
      <c r="X71" s="224"/>
      <c r="Y71" s="224"/>
      <c r="Z71" s="224"/>
      <c r="AA71" s="224"/>
      <c r="AB71" s="225"/>
      <c r="AC71" s="225"/>
      <c r="AD71" s="224"/>
      <c r="AE71" s="226"/>
      <c r="AF71" s="224"/>
      <c r="AG71" s="224"/>
      <c r="AH71" s="224"/>
      <c r="AI71" s="224"/>
    </row>
    <row r="72" spans="1:35" ht="141.75" customHeight="1" x14ac:dyDescent="0.2">
      <c r="A72" s="322"/>
      <c r="B72" s="10" t="s">
        <v>514</v>
      </c>
      <c r="C72" s="29" t="s">
        <v>515</v>
      </c>
      <c r="D72" s="26" t="s">
        <v>516</v>
      </c>
      <c r="E72" s="26" t="s">
        <v>517</v>
      </c>
      <c r="F72" s="25">
        <v>43101</v>
      </c>
      <c r="G72" s="25">
        <v>43800</v>
      </c>
      <c r="H72" s="27" t="s">
        <v>455</v>
      </c>
      <c r="I72" s="27">
        <v>20000</v>
      </c>
      <c r="J72" s="28" t="s">
        <v>518</v>
      </c>
      <c r="K72" s="28" t="s">
        <v>519</v>
      </c>
      <c r="L72" s="224"/>
      <c r="M72" s="224"/>
      <c r="N72" s="224"/>
      <c r="O72" s="224"/>
      <c r="P72" s="224"/>
      <c r="Q72" s="224" t="s">
        <v>56</v>
      </c>
      <c r="R72" s="224"/>
      <c r="S72" s="217"/>
      <c r="T72" s="219" t="s">
        <v>520</v>
      </c>
      <c r="U72" s="219" t="s">
        <v>521</v>
      </c>
      <c r="V72" s="224"/>
      <c r="W72" s="224" t="s">
        <v>522</v>
      </c>
      <c r="X72" s="224"/>
      <c r="Y72" s="224"/>
      <c r="Z72" s="224"/>
      <c r="AA72" s="224"/>
      <c r="AB72" s="225"/>
      <c r="AC72" s="225"/>
      <c r="AD72" s="224"/>
      <c r="AE72" s="226"/>
      <c r="AF72" s="224"/>
      <c r="AG72" s="224"/>
      <c r="AH72" s="224"/>
      <c r="AI72" s="224"/>
    </row>
    <row r="73" spans="1:35" ht="198.75" customHeight="1" x14ac:dyDescent="0.2">
      <c r="A73" s="322"/>
      <c r="B73" s="10" t="s">
        <v>523</v>
      </c>
      <c r="C73" s="29" t="s">
        <v>524</v>
      </c>
      <c r="D73" s="26" t="s">
        <v>525</v>
      </c>
      <c r="E73" s="26" t="s">
        <v>526</v>
      </c>
      <c r="F73" s="25">
        <v>43101</v>
      </c>
      <c r="G73" s="25">
        <v>44896</v>
      </c>
      <c r="H73" s="26" t="s">
        <v>463</v>
      </c>
      <c r="I73" s="27">
        <v>50000</v>
      </c>
      <c r="J73" s="28" t="s">
        <v>527</v>
      </c>
      <c r="K73" s="26" t="s">
        <v>528</v>
      </c>
      <c r="L73" s="224"/>
      <c r="M73" s="224"/>
      <c r="N73" s="224"/>
      <c r="O73" s="224"/>
      <c r="P73" s="224" t="s">
        <v>56</v>
      </c>
      <c r="Q73" s="224"/>
      <c r="R73" s="224"/>
      <c r="S73" s="217"/>
      <c r="T73" s="219" t="s">
        <v>529</v>
      </c>
      <c r="U73" s="224"/>
      <c r="V73" s="224"/>
      <c r="W73" s="219" t="s">
        <v>468</v>
      </c>
      <c r="X73" s="224"/>
      <c r="Y73" s="224"/>
      <c r="Z73" s="224"/>
      <c r="AA73" s="224"/>
      <c r="AB73" s="225"/>
      <c r="AC73" s="225"/>
      <c r="AD73" s="224"/>
      <c r="AE73" s="226"/>
      <c r="AF73" s="224"/>
      <c r="AG73" s="224"/>
      <c r="AH73" s="224"/>
      <c r="AI73" s="224"/>
    </row>
    <row r="74" spans="1:35" ht="192" customHeight="1" x14ac:dyDescent="0.2">
      <c r="A74" s="322"/>
      <c r="B74" s="10" t="s">
        <v>530</v>
      </c>
      <c r="C74" s="29" t="s">
        <v>531</v>
      </c>
      <c r="D74" s="26" t="s">
        <v>437</v>
      </c>
      <c r="E74" s="26" t="s">
        <v>532</v>
      </c>
      <c r="F74" s="25">
        <v>43101</v>
      </c>
      <c r="G74" s="25">
        <v>44896</v>
      </c>
      <c r="H74" s="26" t="s">
        <v>430</v>
      </c>
      <c r="I74" s="27" t="s">
        <v>533</v>
      </c>
      <c r="J74" s="28" t="s">
        <v>534</v>
      </c>
      <c r="K74" s="28" t="s">
        <v>535</v>
      </c>
      <c r="L74" s="224"/>
      <c r="M74" s="224"/>
      <c r="N74" s="224"/>
      <c r="O74" s="224"/>
      <c r="P74" s="224" t="s">
        <v>56</v>
      </c>
      <c r="Q74" s="224"/>
      <c r="R74" s="224"/>
      <c r="S74" s="217"/>
      <c r="T74" s="219" t="s">
        <v>536</v>
      </c>
      <c r="U74" s="224" t="s">
        <v>537</v>
      </c>
      <c r="V74" s="224" t="s">
        <v>538</v>
      </c>
      <c r="W74" s="224" t="s">
        <v>58</v>
      </c>
      <c r="X74" s="224"/>
      <c r="Y74" s="224"/>
      <c r="Z74" s="224"/>
      <c r="AA74" s="224"/>
      <c r="AB74" s="225"/>
      <c r="AC74" s="225"/>
      <c r="AD74" s="224"/>
      <c r="AE74" s="226"/>
      <c r="AF74" s="224"/>
      <c r="AG74" s="224"/>
      <c r="AH74" s="224"/>
      <c r="AI74" s="224"/>
    </row>
    <row r="75" spans="1:35" ht="69" customHeight="1" x14ac:dyDescent="0.2">
      <c r="A75" s="322"/>
      <c r="B75" s="10" t="s">
        <v>539</v>
      </c>
      <c r="C75" s="29" t="s">
        <v>540</v>
      </c>
      <c r="D75" s="26" t="s">
        <v>541</v>
      </c>
      <c r="E75" s="26" t="s">
        <v>542</v>
      </c>
      <c r="F75" s="25">
        <v>43101</v>
      </c>
      <c r="G75" s="25">
        <v>43800</v>
      </c>
      <c r="H75" s="26" t="s">
        <v>156</v>
      </c>
      <c r="I75" s="27" t="s">
        <v>110</v>
      </c>
      <c r="J75" s="28" t="s">
        <v>543</v>
      </c>
      <c r="K75" s="224"/>
      <c r="L75" s="224"/>
      <c r="M75" s="224"/>
      <c r="N75" s="224"/>
      <c r="O75" s="224" t="s">
        <v>56</v>
      </c>
      <c r="P75" s="224"/>
      <c r="Q75" s="224"/>
      <c r="R75" s="224"/>
      <c r="S75" s="217"/>
      <c r="T75" s="219" t="s">
        <v>158</v>
      </c>
      <c r="U75" s="224"/>
      <c r="V75" s="224"/>
      <c r="W75" s="224"/>
      <c r="X75" s="224"/>
      <c r="Y75" s="224"/>
      <c r="Z75" s="224"/>
      <c r="AA75" s="224"/>
      <c r="AB75" s="225"/>
      <c r="AC75" s="225"/>
      <c r="AD75" s="224"/>
      <c r="AE75" s="226"/>
      <c r="AF75" s="224"/>
      <c r="AG75" s="224"/>
      <c r="AH75" s="224"/>
      <c r="AI75" s="224"/>
    </row>
    <row r="76" spans="1:35" ht="168" customHeight="1" x14ac:dyDescent="0.2">
      <c r="A76" s="322"/>
      <c r="B76" s="10" t="s">
        <v>544</v>
      </c>
      <c r="C76" s="29" t="s">
        <v>545</v>
      </c>
      <c r="D76" s="26" t="s">
        <v>546</v>
      </c>
      <c r="E76" s="26" t="s">
        <v>547</v>
      </c>
      <c r="F76" s="25">
        <v>43101</v>
      </c>
      <c r="G76" s="25">
        <v>43800</v>
      </c>
      <c r="H76" s="26" t="s">
        <v>72</v>
      </c>
      <c r="I76" s="27" t="s">
        <v>110</v>
      </c>
      <c r="J76" s="28" t="s">
        <v>548</v>
      </c>
      <c r="K76" s="224"/>
      <c r="L76" s="224"/>
      <c r="M76" s="224"/>
      <c r="N76" s="224"/>
      <c r="O76" s="224"/>
      <c r="P76" s="224"/>
      <c r="Q76" s="224" t="s">
        <v>56</v>
      </c>
      <c r="R76" s="224"/>
      <c r="S76" s="217"/>
      <c r="T76" s="219" t="s">
        <v>549</v>
      </c>
      <c r="U76" s="224"/>
      <c r="V76" s="224"/>
      <c r="W76" s="224" t="s">
        <v>58</v>
      </c>
      <c r="X76" s="224"/>
      <c r="Y76" s="224"/>
      <c r="Z76" s="224"/>
      <c r="AA76" s="224"/>
      <c r="AB76" s="225"/>
      <c r="AC76" s="225"/>
      <c r="AD76" s="224"/>
      <c r="AE76" s="226"/>
      <c r="AF76" s="224"/>
      <c r="AG76" s="224"/>
      <c r="AH76" s="224"/>
      <c r="AI76" s="224"/>
    </row>
    <row r="77" spans="1:35" ht="117" customHeight="1" x14ac:dyDescent="0.2">
      <c r="A77" s="313"/>
      <c r="B77" s="10" t="s">
        <v>550</v>
      </c>
      <c r="C77" s="29" t="s">
        <v>551</v>
      </c>
      <c r="D77" s="26" t="s">
        <v>552</v>
      </c>
      <c r="E77" s="26" t="s">
        <v>553</v>
      </c>
      <c r="F77" s="25">
        <v>43101</v>
      </c>
      <c r="G77" s="25">
        <v>43800</v>
      </c>
      <c r="H77" s="26" t="s">
        <v>554</v>
      </c>
      <c r="I77" s="27">
        <v>100000</v>
      </c>
      <c r="J77" s="28" t="s">
        <v>555</v>
      </c>
      <c r="K77" s="224"/>
      <c r="L77" s="224"/>
      <c r="M77" s="224"/>
      <c r="N77" s="224"/>
      <c r="O77" s="224" t="s">
        <v>56</v>
      </c>
      <c r="P77" s="224"/>
      <c r="Q77" s="224"/>
      <c r="R77" s="224"/>
      <c r="S77" s="217"/>
      <c r="T77" s="219" t="s">
        <v>556</v>
      </c>
      <c r="U77" s="224"/>
      <c r="V77" s="224"/>
      <c r="W77" s="219" t="s">
        <v>557</v>
      </c>
      <c r="X77" s="224"/>
      <c r="Y77" s="224"/>
      <c r="Z77" s="224"/>
      <c r="AA77" s="224"/>
      <c r="AB77" s="225"/>
      <c r="AC77" s="225"/>
      <c r="AD77" s="224"/>
      <c r="AE77" s="226"/>
      <c r="AF77" s="224"/>
      <c r="AG77" s="224"/>
      <c r="AH77" s="224"/>
      <c r="AI77" s="224"/>
    </row>
    <row r="81" spans="1:13" ht="26.25" customHeight="1" x14ac:dyDescent="0.2">
      <c r="A81" s="227" t="s">
        <v>558</v>
      </c>
      <c r="B81" s="228"/>
      <c r="C81" s="228"/>
      <c r="D81" s="228"/>
      <c r="E81" s="228"/>
      <c r="F81" s="229"/>
      <c r="G81" s="229"/>
      <c r="H81" s="228"/>
      <c r="I81" s="228"/>
      <c r="J81" s="228"/>
      <c r="K81" s="228"/>
      <c r="L81" s="33"/>
      <c r="M81" s="230"/>
    </row>
    <row r="82" spans="1:13" ht="26.25" customHeight="1" x14ac:dyDescent="0.2">
      <c r="A82" s="34"/>
      <c r="B82" s="231"/>
      <c r="C82" s="231"/>
      <c r="D82" s="35"/>
      <c r="E82" s="35"/>
      <c r="F82" s="36"/>
      <c r="G82" s="36"/>
      <c r="H82" s="35"/>
      <c r="I82" s="35"/>
      <c r="J82" s="35"/>
      <c r="K82" s="35"/>
      <c r="L82" s="35"/>
      <c r="M82" s="35"/>
    </row>
    <row r="83" spans="1:13" ht="43.5" customHeight="1" x14ac:dyDescent="0.2">
      <c r="A83" s="37" t="s">
        <v>559</v>
      </c>
      <c r="B83" s="232"/>
      <c r="C83" s="38">
        <f>COUNTA(C87:C95,C99:C107,C111:C119)</f>
        <v>0</v>
      </c>
      <c r="D83" s="1"/>
      <c r="E83" s="1"/>
      <c r="F83" s="32"/>
      <c r="G83" s="32"/>
      <c r="H83" s="1"/>
      <c r="I83" s="1"/>
      <c r="J83" s="1"/>
      <c r="K83" s="1"/>
      <c r="L83" s="1"/>
      <c r="M83" s="1"/>
    </row>
    <row r="84" spans="1:13" ht="15.75" customHeight="1" x14ac:dyDescent="0.2">
      <c r="A84" s="1"/>
      <c r="B84" s="1"/>
      <c r="C84" s="1"/>
      <c r="D84" s="1"/>
      <c r="E84" s="1"/>
      <c r="F84" s="32"/>
      <c r="G84" s="32"/>
      <c r="H84" s="1"/>
      <c r="I84" s="1"/>
      <c r="J84" s="1"/>
      <c r="K84" s="1"/>
      <c r="L84" s="1"/>
      <c r="M84" s="1"/>
    </row>
    <row r="85" spans="1:13" ht="15.75" customHeight="1" x14ac:dyDescent="0.2">
      <c r="A85" s="316" t="s">
        <v>560</v>
      </c>
      <c r="B85" s="312" t="s">
        <v>11</v>
      </c>
      <c r="C85" s="312" t="s">
        <v>12</v>
      </c>
      <c r="D85" s="312" t="s">
        <v>13</v>
      </c>
      <c r="E85" s="317" t="s">
        <v>14</v>
      </c>
      <c r="F85" s="318" t="s">
        <v>15</v>
      </c>
      <c r="G85" s="315"/>
      <c r="H85" s="312" t="s">
        <v>16</v>
      </c>
      <c r="I85" s="312" t="s">
        <v>17</v>
      </c>
      <c r="J85" s="312" t="s">
        <v>18</v>
      </c>
      <c r="K85" s="314" t="s">
        <v>19</v>
      </c>
      <c r="L85" s="315"/>
      <c r="M85" s="312" t="s">
        <v>20</v>
      </c>
    </row>
    <row r="86" spans="1:13" ht="15.75" customHeight="1" x14ac:dyDescent="0.2">
      <c r="A86" s="313"/>
      <c r="B86" s="313"/>
      <c r="C86" s="313"/>
      <c r="D86" s="313"/>
      <c r="E86" s="313"/>
      <c r="F86" s="40" t="s">
        <v>43</v>
      </c>
      <c r="G86" s="40" t="s">
        <v>44</v>
      </c>
      <c r="H86" s="313"/>
      <c r="I86" s="313"/>
      <c r="J86" s="313"/>
      <c r="K86" s="41" t="s">
        <v>45</v>
      </c>
      <c r="L86" s="41" t="s">
        <v>46</v>
      </c>
      <c r="M86" s="313"/>
    </row>
    <row r="97" spans="1:13" ht="15.75" customHeight="1" x14ac:dyDescent="0.2">
      <c r="A97" s="316" t="s">
        <v>560</v>
      </c>
      <c r="B97" s="312" t="s">
        <v>11</v>
      </c>
      <c r="C97" s="312" t="s">
        <v>12</v>
      </c>
      <c r="D97" s="312" t="s">
        <v>13</v>
      </c>
      <c r="E97" s="317" t="s">
        <v>14</v>
      </c>
      <c r="F97" s="318" t="s">
        <v>15</v>
      </c>
      <c r="G97" s="315"/>
      <c r="H97" s="312" t="s">
        <v>16</v>
      </c>
      <c r="I97" s="312" t="s">
        <v>17</v>
      </c>
      <c r="J97" s="312" t="s">
        <v>18</v>
      </c>
      <c r="K97" s="314" t="s">
        <v>19</v>
      </c>
      <c r="L97" s="315"/>
      <c r="M97" s="312" t="s">
        <v>20</v>
      </c>
    </row>
    <row r="98" spans="1:13" ht="15" customHeight="1" x14ac:dyDescent="0.2">
      <c r="A98" s="313"/>
      <c r="B98" s="313"/>
      <c r="C98" s="313"/>
      <c r="D98" s="313"/>
      <c r="E98" s="313"/>
      <c r="F98" s="40" t="s">
        <v>43</v>
      </c>
      <c r="G98" s="40" t="s">
        <v>44</v>
      </c>
      <c r="H98" s="313"/>
      <c r="I98" s="313"/>
      <c r="J98" s="313"/>
      <c r="K98" s="41" t="s">
        <v>45</v>
      </c>
      <c r="L98" s="41" t="s">
        <v>46</v>
      </c>
      <c r="M98" s="313"/>
    </row>
    <row r="99" spans="1:13" ht="15.75" customHeight="1" x14ac:dyDescent="0.2">
      <c r="A99" s="42"/>
      <c r="B99" s="42"/>
      <c r="C99" s="24"/>
      <c r="D99" s="24"/>
      <c r="E99" s="24"/>
      <c r="F99" s="43"/>
      <c r="G99" s="43"/>
      <c r="H99" s="24"/>
      <c r="I99" s="44"/>
      <c r="J99" s="233"/>
      <c r="K99" s="233"/>
      <c r="L99" s="233"/>
      <c r="M99" s="233"/>
    </row>
    <row r="100" spans="1:13" ht="15.75" customHeight="1" x14ac:dyDescent="0.2">
      <c r="A100" s="42"/>
      <c r="B100" s="42"/>
      <c r="C100" s="24"/>
      <c r="D100" s="24"/>
      <c r="E100" s="24"/>
      <c r="F100" s="43"/>
      <c r="G100" s="43"/>
      <c r="H100" s="24"/>
      <c r="I100" s="44"/>
      <c r="J100" s="24"/>
      <c r="K100" s="24"/>
      <c r="L100" s="24"/>
      <c r="M100" s="24"/>
    </row>
    <row r="101" spans="1:13" ht="15.75" customHeight="1" x14ac:dyDescent="0.2">
      <c r="A101" s="42"/>
      <c r="B101" s="42"/>
      <c r="C101" s="24"/>
      <c r="D101" s="24"/>
      <c r="E101" s="24"/>
      <c r="F101" s="43"/>
      <c r="G101" s="43"/>
      <c r="H101" s="24"/>
      <c r="I101" s="44"/>
      <c r="J101" s="24"/>
      <c r="K101" s="24"/>
      <c r="L101" s="24"/>
      <c r="M101" s="24"/>
    </row>
    <row r="102" spans="1:13" ht="15.75" customHeight="1" x14ac:dyDescent="0.2">
      <c r="A102" s="42"/>
      <c r="B102" s="42"/>
      <c r="C102" s="24"/>
      <c r="D102" s="24"/>
      <c r="E102" s="24"/>
      <c r="F102" s="43"/>
      <c r="G102" s="43"/>
      <c r="H102" s="24"/>
      <c r="I102" s="44"/>
      <c r="J102" s="24"/>
      <c r="K102" s="24"/>
      <c r="L102" s="24"/>
      <c r="M102" s="24"/>
    </row>
    <row r="103" spans="1:13" ht="15.75" customHeight="1" x14ac:dyDescent="0.2">
      <c r="A103" s="42"/>
      <c r="B103" s="42"/>
      <c r="C103" s="24"/>
      <c r="D103" s="24"/>
      <c r="E103" s="24"/>
      <c r="F103" s="43"/>
      <c r="G103" s="43"/>
      <c r="H103" s="24"/>
      <c r="I103" s="44"/>
      <c r="J103" s="24"/>
      <c r="K103" s="24"/>
      <c r="L103" s="24"/>
      <c r="M103" s="24"/>
    </row>
    <row r="104" spans="1:13" ht="15.75" customHeight="1" x14ac:dyDescent="0.2">
      <c r="A104" s="42"/>
      <c r="B104" s="42"/>
      <c r="C104" s="24"/>
      <c r="D104" s="24"/>
      <c r="E104" s="24"/>
      <c r="F104" s="43"/>
      <c r="G104" s="43"/>
      <c r="H104" s="24"/>
      <c r="I104" s="44"/>
      <c r="J104" s="24"/>
      <c r="K104" s="24"/>
      <c r="L104" s="24"/>
      <c r="M104" s="24"/>
    </row>
    <row r="105" spans="1:13" ht="15.75" customHeight="1" x14ac:dyDescent="0.2">
      <c r="A105" s="42"/>
      <c r="B105" s="42"/>
      <c r="C105" s="24"/>
      <c r="D105" s="24"/>
      <c r="E105" s="24"/>
      <c r="F105" s="43"/>
      <c r="G105" s="43"/>
      <c r="H105" s="24"/>
      <c r="I105" s="44"/>
      <c r="J105" s="24"/>
      <c r="K105" s="24"/>
      <c r="L105" s="24"/>
      <c r="M105" s="24"/>
    </row>
    <row r="106" spans="1:13" ht="15.75" customHeight="1" x14ac:dyDescent="0.2">
      <c r="A106" s="42"/>
      <c r="B106" s="42"/>
      <c r="C106" s="24"/>
      <c r="D106" s="24"/>
      <c r="E106" s="24"/>
      <c r="F106" s="43"/>
      <c r="G106" s="43"/>
      <c r="H106" s="24"/>
      <c r="I106" s="44"/>
      <c r="J106" s="24"/>
      <c r="K106" s="24"/>
      <c r="L106" s="24"/>
      <c r="M106" s="24"/>
    </row>
    <row r="107" spans="1:13" ht="15.75" customHeight="1" x14ac:dyDescent="0.2">
      <c r="A107" s="42"/>
      <c r="B107" s="42"/>
      <c r="C107" s="24"/>
      <c r="D107" s="24"/>
      <c r="E107" s="24"/>
      <c r="F107" s="43"/>
      <c r="G107" s="43"/>
      <c r="H107" s="24"/>
      <c r="I107" s="44"/>
      <c r="J107" s="24"/>
      <c r="K107" s="24"/>
      <c r="L107" s="24"/>
      <c r="M107" s="24"/>
    </row>
    <row r="108" spans="1:13" ht="15.75" customHeight="1" x14ac:dyDescent="0.2">
      <c r="A108" s="1"/>
      <c r="B108" s="1"/>
      <c r="C108" s="1"/>
      <c r="D108" s="1"/>
      <c r="E108" s="1"/>
      <c r="F108" s="32"/>
      <c r="G108" s="32"/>
      <c r="H108" s="1"/>
      <c r="I108" s="1"/>
      <c r="J108" s="1"/>
      <c r="K108" s="1"/>
      <c r="L108" s="1"/>
      <c r="M108" s="1"/>
    </row>
    <row r="109" spans="1:13" ht="15.75" customHeight="1" x14ac:dyDescent="0.2">
      <c r="A109" s="316" t="s">
        <v>560</v>
      </c>
      <c r="B109" s="312" t="s">
        <v>11</v>
      </c>
      <c r="C109" s="312" t="s">
        <v>12</v>
      </c>
      <c r="D109" s="312" t="s">
        <v>13</v>
      </c>
      <c r="E109" s="317" t="s">
        <v>14</v>
      </c>
      <c r="F109" s="318" t="s">
        <v>15</v>
      </c>
      <c r="G109" s="315"/>
      <c r="H109" s="312" t="s">
        <v>16</v>
      </c>
      <c r="I109" s="312" t="s">
        <v>17</v>
      </c>
      <c r="J109" s="312" t="s">
        <v>18</v>
      </c>
      <c r="K109" s="314" t="s">
        <v>19</v>
      </c>
      <c r="L109" s="315"/>
      <c r="M109" s="312" t="s">
        <v>20</v>
      </c>
    </row>
    <row r="110" spans="1:13" ht="15" customHeight="1" x14ac:dyDescent="0.2">
      <c r="A110" s="313"/>
      <c r="B110" s="313"/>
      <c r="C110" s="313"/>
      <c r="D110" s="313"/>
      <c r="E110" s="313"/>
      <c r="F110" s="40" t="s">
        <v>43</v>
      </c>
      <c r="G110" s="40" t="s">
        <v>44</v>
      </c>
      <c r="H110" s="313"/>
      <c r="I110" s="313"/>
      <c r="J110" s="313"/>
      <c r="K110" s="41" t="s">
        <v>45</v>
      </c>
      <c r="L110" s="41" t="s">
        <v>46</v>
      </c>
      <c r="M110" s="313"/>
    </row>
  </sheetData>
  <mergeCells count="72">
    <mergeCell ref="AD6:AD7"/>
    <mergeCell ref="AE6:AE7"/>
    <mergeCell ref="K6:L6"/>
    <mergeCell ref="M6:M7"/>
    <mergeCell ref="X6:X7"/>
    <mergeCell ref="Y6:Y7"/>
    <mergeCell ref="Z6:Z7"/>
    <mergeCell ref="AF6:AF7"/>
    <mergeCell ref="AG6:AG7"/>
    <mergeCell ref="AH6:AH7"/>
    <mergeCell ref="AI6:AI7"/>
    <mergeCell ref="N5:X5"/>
    <mergeCell ref="Y5:AI5"/>
    <mergeCell ref="Q6:Q7"/>
    <mergeCell ref="R6:R7"/>
    <mergeCell ref="S6:S7"/>
    <mergeCell ref="T6:T7"/>
    <mergeCell ref="U6:U7"/>
    <mergeCell ref="V6:V7"/>
    <mergeCell ref="W6:W7"/>
    <mergeCell ref="AA6:AA7"/>
    <mergeCell ref="AB6:AB7"/>
    <mergeCell ref="AC6:AC7"/>
    <mergeCell ref="A62:A77"/>
    <mergeCell ref="A85:A86"/>
    <mergeCell ref="A6:A7"/>
    <mergeCell ref="B6:B7"/>
    <mergeCell ref="C6:C7"/>
    <mergeCell ref="F6:G6"/>
    <mergeCell ref="H6:H7"/>
    <mergeCell ref="A8:A21"/>
    <mergeCell ref="A22:A40"/>
    <mergeCell ref="A41:A61"/>
    <mergeCell ref="D6:D7"/>
    <mergeCell ref="E6:E7"/>
    <mergeCell ref="I97:I98"/>
    <mergeCell ref="J97:J98"/>
    <mergeCell ref="K97:L97"/>
    <mergeCell ref="F85:G85"/>
    <mergeCell ref="H85:H86"/>
    <mergeCell ref="M97:M98"/>
    <mergeCell ref="D85:D86"/>
    <mergeCell ref="E85:E86"/>
    <mergeCell ref="A97:A98"/>
    <mergeCell ref="B97:B98"/>
    <mergeCell ref="C97:C98"/>
    <mergeCell ref="D97:D98"/>
    <mergeCell ref="E97:E98"/>
    <mergeCell ref="B85:B86"/>
    <mergeCell ref="C85:C86"/>
    <mergeCell ref="I85:I86"/>
    <mergeCell ref="J85:J86"/>
    <mergeCell ref="K85:L85"/>
    <mergeCell ref="M85:M86"/>
    <mergeCell ref="F97:G97"/>
    <mergeCell ref="H97:H98"/>
    <mergeCell ref="I109:I110"/>
    <mergeCell ref="J109:J110"/>
    <mergeCell ref="K109:L109"/>
    <mergeCell ref="M109:M110"/>
    <mergeCell ref="A109:A110"/>
    <mergeCell ref="B109:B110"/>
    <mergeCell ref="C109:C110"/>
    <mergeCell ref="D109:D110"/>
    <mergeCell ref="E109:E110"/>
    <mergeCell ref="F109:G109"/>
    <mergeCell ref="H109:H110"/>
    <mergeCell ref="I6:I7"/>
    <mergeCell ref="J6:J7"/>
    <mergeCell ref="N6:N7"/>
    <mergeCell ref="O6:O7"/>
    <mergeCell ref="P6:P7"/>
  </mergeCells>
  <conditionalFormatting sqref="AN4">
    <cfRule type="cellIs" dxfId="93" priority="1" stopIfTrue="1" operator="equal">
      <formula>$AN$4</formula>
    </cfRule>
  </conditionalFormatting>
  <conditionalFormatting sqref="N8:N77">
    <cfRule type="cellIs" dxfId="92" priority="2" stopIfTrue="1" operator="equal">
      <formula>"x"</formula>
    </cfRule>
  </conditionalFormatting>
  <conditionalFormatting sqref="O8:O77">
    <cfRule type="cellIs" dxfId="91" priority="3" operator="equal">
      <formula>"x"</formula>
    </cfRule>
  </conditionalFormatting>
  <conditionalFormatting sqref="P8:P77">
    <cfRule type="cellIs" dxfId="90" priority="4" operator="equal">
      <formula>"x"</formula>
    </cfRule>
  </conditionalFormatting>
  <conditionalFormatting sqref="Q8:Q77">
    <cfRule type="cellIs" dxfId="89" priority="5" stopIfTrue="1" operator="equal">
      <formula>"x"</formula>
    </cfRule>
  </conditionalFormatting>
  <conditionalFormatting sqref="R8:R77">
    <cfRule type="cellIs" dxfId="88" priority="6" operator="equal">
      <formula>"x"</formula>
    </cfRule>
  </conditionalFormatting>
  <conditionalFormatting sqref="S8:S77">
    <cfRule type="cellIs" dxfId="87" priority="7" stopIfTrue="1" operator="equal">
      <formula>$AN$5</formula>
    </cfRule>
  </conditionalFormatting>
  <conditionalFormatting sqref="S8:S77">
    <cfRule type="cellIs" dxfId="86" priority="8" stopIfTrue="1" operator="equal">
      <formula>$AN$4</formula>
    </cfRule>
  </conditionalFormatting>
  <conditionalFormatting sqref="AN5">
    <cfRule type="cellIs" dxfId="85" priority="9" operator="equal">
      <formula>$AN$5</formula>
    </cfRule>
  </conditionalFormatting>
  <dataValidations count="1">
    <dataValidation type="list" allowBlank="1" showErrorMessage="1" sqref="S8:S77" xr:uid="{00000000-0002-0000-0000-000000000000}">
      <formula1>$AN$4:$AN$5</formula1>
    </dataValidation>
  </dataValidations>
  <pageMargins left="0.511811024" right="0.511811024" top="0.78740157499999996" bottom="0.78740157499999996" header="0" footer="0"/>
  <pageSetup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2:P25"/>
  <sheetViews>
    <sheetView showGridLines="0" topLeftCell="A2" workbookViewId="0">
      <selection activeCell="C4" sqref="C4:P4"/>
    </sheetView>
  </sheetViews>
  <sheetFormatPr defaultColWidth="12.625" defaultRowHeight="15" customHeight="1" x14ac:dyDescent="0.2"/>
  <cols>
    <col min="1" max="1" width="3" customWidth="1"/>
    <col min="2" max="2" width="26" customWidth="1"/>
    <col min="3" max="3" width="14.75" customWidth="1"/>
    <col min="4" max="4" width="11" customWidth="1"/>
    <col min="5" max="5" width="8.125" customWidth="1"/>
    <col min="6" max="6" width="8.375" customWidth="1"/>
    <col min="7" max="16" width="7.625" customWidth="1"/>
    <col min="17" max="17" width="2.5" customWidth="1"/>
    <col min="18" max="25" width="7.625" customWidth="1"/>
  </cols>
  <sheetData>
    <row r="2" spans="1:16" ht="33.75" customHeight="1" x14ac:dyDescent="0.2">
      <c r="A2" s="348" t="s">
        <v>0</v>
      </c>
      <c r="B2" s="326"/>
      <c r="C2" s="326"/>
      <c r="D2" s="326"/>
      <c r="E2" s="326"/>
      <c r="F2" s="326"/>
      <c r="G2" s="326"/>
      <c r="H2" s="326"/>
      <c r="I2" s="326"/>
      <c r="J2" s="326"/>
      <c r="K2" s="326"/>
      <c r="L2" s="326"/>
      <c r="M2" s="326"/>
      <c r="N2" s="326"/>
      <c r="O2" s="326"/>
      <c r="P2" s="326"/>
    </row>
    <row r="3" spans="1:16" ht="22.5" customHeight="1" x14ac:dyDescent="0.35">
      <c r="A3" s="349" t="str">
        <f>'Monitoria Anual - 1'!A2</f>
        <v>Plano de Ação Nacional para Conservação das Aves da Caatinga</v>
      </c>
      <c r="B3" s="350"/>
      <c r="C3" s="350"/>
      <c r="D3" s="350"/>
      <c r="E3" s="350"/>
      <c r="F3" s="350"/>
      <c r="G3" s="350"/>
      <c r="H3" s="350"/>
      <c r="I3" s="350"/>
      <c r="J3" s="350"/>
      <c r="K3" s="350"/>
      <c r="L3" s="350"/>
      <c r="M3" s="350"/>
      <c r="N3" s="350"/>
      <c r="O3" s="350"/>
      <c r="P3" s="499"/>
    </row>
    <row r="4" spans="1:16" ht="36" customHeight="1" x14ac:dyDescent="0.2">
      <c r="A4" s="492" t="s">
        <v>561</v>
      </c>
      <c r="B4" s="492"/>
      <c r="C4" s="500" t="str">
        <f>'Monitoria Anual - 1'!B3</f>
        <v xml:space="preserve">Redução da perda e alteração de ambientes naturais, da pressão de caça e do tráfico, visando a manutenção ou recuperação das populações e hábitats das espécies alvo deste, nos próximos cinco anos. </v>
      </c>
      <c r="D4" s="500"/>
      <c r="E4" s="500"/>
      <c r="F4" s="500"/>
      <c r="G4" s="500"/>
      <c r="H4" s="500"/>
      <c r="I4" s="500"/>
      <c r="J4" s="500"/>
      <c r="K4" s="500"/>
      <c r="L4" s="500"/>
      <c r="M4" s="500"/>
      <c r="N4" s="500"/>
      <c r="O4" s="500"/>
      <c r="P4" s="501"/>
    </row>
    <row r="5" spans="1:16" ht="26.25" customHeight="1" x14ac:dyDescent="0.2">
      <c r="A5" s="493" t="s">
        <v>4</v>
      </c>
      <c r="B5" s="493"/>
      <c r="C5" s="385" t="str">
        <f>'Monitoria Final'!B4</f>
        <v>07 a 11/11/2022 (virtual)</v>
      </c>
      <c r="D5" s="385"/>
      <c r="E5" s="385"/>
      <c r="F5" s="385"/>
      <c r="G5" s="385"/>
      <c r="H5" s="491"/>
      <c r="I5" s="50"/>
      <c r="J5" s="50"/>
      <c r="K5" s="50"/>
      <c r="L5" s="50"/>
      <c r="M5" s="50"/>
      <c r="N5" s="50"/>
      <c r="O5" s="50"/>
      <c r="P5" s="50"/>
    </row>
    <row r="6" spans="1:16" ht="31.5" customHeight="1" x14ac:dyDescent="0.2">
      <c r="A6" s="348" t="s">
        <v>562</v>
      </c>
      <c r="B6" s="326"/>
      <c r="C6" s="326"/>
      <c r="D6" s="326"/>
      <c r="E6" s="326"/>
      <c r="F6" s="326"/>
      <c r="G6" s="326"/>
      <c r="H6" s="326"/>
      <c r="I6" s="326"/>
      <c r="J6" s="326"/>
      <c r="K6" s="326"/>
      <c r="L6" s="326"/>
      <c r="M6" s="326"/>
      <c r="N6" s="326"/>
      <c r="O6" s="326"/>
      <c r="P6" s="326"/>
    </row>
    <row r="7" spans="1:16" x14ac:dyDescent="0.25">
      <c r="A7" s="97"/>
      <c r="B7" s="97"/>
      <c r="C7" s="97"/>
      <c r="D7" s="97"/>
      <c r="E7" s="49"/>
      <c r="F7" s="49"/>
      <c r="G7" s="97"/>
      <c r="H7" s="97"/>
      <c r="I7" s="97"/>
      <c r="J7" s="97"/>
      <c r="K7" s="97"/>
      <c r="L7" s="97"/>
      <c r="M7" s="97"/>
      <c r="N7" s="97"/>
      <c r="O7" s="97"/>
      <c r="P7" s="97"/>
    </row>
    <row r="8" spans="1:16" ht="18" customHeight="1" x14ac:dyDescent="0.2">
      <c r="A8" s="497" t="s">
        <v>563</v>
      </c>
      <c r="B8" s="497"/>
      <c r="C8" s="498"/>
      <c r="D8" s="50"/>
      <c r="E8" s="50"/>
      <c r="F8" s="50"/>
      <c r="G8" s="50"/>
      <c r="H8" s="50"/>
      <c r="I8" s="50"/>
      <c r="J8" s="50"/>
      <c r="K8" s="50"/>
      <c r="L8" s="50"/>
      <c r="M8" s="50"/>
      <c r="N8" s="50"/>
      <c r="O8" s="50"/>
      <c r="P8" s="50"/>
    </row>
    <row r="9" spans="1:16" ht="8.25" customHeight="1" x14ac:dyDescent="0.25">
      <c r="A9" s="97"/>
      <c r="B9" s="97"/>
      <c r="C9" s="97"/>
      <c r="D9" s="45"/>
      <c r="E9" s="51"/>
      <c r="F9" s="97"/>
      <c r="G9" s="97"/>
      <c r="H9" s="97"/>
      <c r="I9" s="97"/>
      <c r="J9" s="97"/>
      <c r="K9" s="97"/>
      <c r="L9" s="97"/>
      <c r="M9" s="97"/>
      <c r="N9" s="97"/>
      <c r="O9" s="97"/>
      <c r="P9" s="97"/>
    </row>
    <row r="10" spans="1:16" ht="60.75" customHeight="1" x14ac:dyDescent="0.25">
      <c r="A10" s="97"/>
      <c r="B10" s="494" t="s">
        <v>1983</v>
      </c>
      <c r="C10" s="495"/>
      <c r="D10" s="496"/>
      <c r="E10" s="52"/>
      <c r="F10" s="97"/>
      <c r="G10" s="97"/>
      <c r="H10" s="97"/>
      <c r="I10" s="97"/>
      <c r="J10" s="97"/>
      <c r="K10" s="97"/>
      <c r="L10" s="97"/>
      <c r="M10" s="97"/>
      <c r="N10" s="97"/>
      <c r="O10" s="97"/>
      <c r="P10" s="97"/>
    </row>
    <row r="11" spans="1:16" ht="31.5" customHeight="1" x14ac:dyDescent="0.2">
      <c r="A11" s="1"/>
      <c r="B11" s="53" t="s">
        <v>565</v>
      </c>
      <c r="C11" s="54" t="s">
        <v>566</v>
      </c>
      <c r="D11" s="56" t="s">
        <v>567</v>
      </c>
      <c r="E11" s="57"/>
      <c r="F11" s="1"/>
      <c r="G11" s="1"/>
      <c r="H11" s="1"/>
      <c r="I11" s="1"/>
      <c r="J11" s="1"/>
      <c r="K11" s="1"/>
      <c r="L11" s="1"/>
      <c r="M11" s="1"/>
      <c r="N11" s="1"/>
      <c r="O11" s="1"/>
      <c r="P11" s="1"/>
    </row>
    <row r="12" spans="1:16" ht="15.75" x14ac:dyDescent="0.25">
      <c r="A12" s="97"/>
      <c r="B12" s="205" t="s">
        <v>1984</v>
      </c>
      <c r="C12" s="10">
        <f>COUNTA('Monitoria Final'!N8:N100)</f>
        <v>18</v>
      </c>
      <c r="D12" s="64">
        <f t="shared" ref="D12:D14" si="0">C12/$C$15</f>
        <v>0.22500000000000001</v>
      </c>
      <c r="E12" s="61"/>
      <c r="F12" s="97"/>
      <c r="G12" s="97"/>
      <c r="H12" s="97"/>
      <c r="I12" s="97"/>
      <c r="J12" s="97"/>
      <c r="K12" s="97"/>
      <c r="L12" s="97"/>
      <c r="M12" s="97"/>
      <c r="N12" s="97"/>
      <c r="O12" s="97"/>
      <c r="P12" s="97"/>
    </row>
    <row r="13" spans="1:16" ht="15.75" x14ac:dyDescent="0.25">
      <c r="A13" s="97"/>
      <c r="B13" s="206" t="s">
        <v>1985</v>
      </c>
      <c r="C13" s="10">
        <f>COUNTA('Monitoria Final'!O8:O100)</f>
        <v>20</v>
      </c>
      <c r="D13" s="64">
        <f t="shared" si="0"/>
        <v>0.25</v>
      </c>
      <c r="E13" s="61"/>
      <c r="F13" s="97"/>
      <c r="G13" s="97"/>
      <c r="H13" s="97"/>
      <c r="I13" s="97"/>
      <c r="J13" s="97"/>
      <c r="K13" s="97"/>
      <c r="L13" s="97"/>
      <c r="M13" s="97"/>
      <c r="N13" s="97"/>
      <c r="O13" s="97"/>
      <c r="P13" s="97"/>
    </row>
    <row r="14" spans="1:16" ht="15.75" x14ac:dyDescent="0.25">
      <c r="A14" s="97"/>
      <c r="B14" s="207" t="s">
        <v>1986</v>
      </c>
      <c r="C14" s="10">
        <f>COUNTA('Monitoria Final'!P8:P100)</f>
        <v>42</v>
      </c>
      <c r="D14" s="64">
        <f t="shared" si="0"/>
        <v>0.52500000000000002</v>
      </c>
      <c r="E14" s="61"/>
      <c r="F14" s="97"/>
      <c r="G14" s="97"/>
      <c r="H14" s="97"/>
      <c r="I14" s="97"/>
      <c r="J14" s="97"/>
      <c r="K14" s="97"/>
      <c r="L14" s="97"/>
      <c r="M14" s="97"/>
      <c r="N14" s="97"/>
      <c r="O14" s="97"/>
      <c r="P14" s="97"/>
    </row>
    <row r="15" spans="1:16" x14ac:dyDescent="0.25">
      <c r="A15" s="97"/>
      <c r="B15" s="208" t="s">
        <v>1987</v>
      </c>
      <c r="C15" s="209">
        <f t="shared" ref="C15:D15" si="1">SUM(C12:C14)</f>
        <v>80</v>
      </c>
      <c r="D15" s="75">
        <f t="shared" si="1"/>
        <v>1</v>
      </c>
      <c r="E15" s="78"/>
      <c r="F15" s="97"/>
      <c r="G15" s="97"/>
      <c r="H15" s="97"/>
      <c r="I15" s="97"/>
      <c r="J15" s="97"/>
      <c r="K15" s="97"/>
      <c r="L15" s="97"/>
      <c r="M15" s="97"/>
      <c r="N15" s="97"/>
      <c r="O15" s="97"/>
      <c r="P15" s="97"/>
    </row>
    <row r="17" spans="1:6" ht="15.75" x14ac:dyDescent="0.2">
      <c r="A17" s="497" t="s">
        <v>579</v>
      </c>
      <c r="B17" s="497"/>
      <c r="C17" s="498"/>
      <c r="D17" s="50"/>
      <c r="E17" s="50"/>
      <c r="F17" s="50"/>
    </row>
    <row r="18" spans="1:6" ht="6" customHeight="1" x14ac:dyDescent="0.2">
      <c r="A18" s="80"/>
      <c r="B18" s="80"/>
      <c r="C18" s="80"/>
      <c r="D18" s="80"/>
      <c r="E18" s="80"/>
      <c r="F18" s="80"/>
    </row>
    <row r="19" spans="1:6" ht="36" customHeight="1" x14ac:dyDescent="0.2">
      <c r="A19" s="97"/>
      <c r="B19" s="241" t="s">
        <v>580</v>
      </c>
      <c r="C19" s="81">
        <f>COUNTA('Monitoria Final'!A8:A100)</f>
        <v>4</v>
      </c>
      <c r="D19" s="97"/>
      <c r="E19" s="97"/>
      <c r="F19" s="97"/>
    </row>
    <row r="20" spans="1:6" ht="6.75" customHeight="1" x14ac:dyDescent="0.2">
      <c r="A20" s="97"/>
      <c r="B20" s="97"/>
      <c r="C20" s="97"/>
      <c r="D20" s="97"/>
      <c r="E20" s="97"/>
      <c r="F20" s="97"/>
    </row>
    <row r="21" spans="1:6" ht="15.75" customHeight="1" x14ac:dyDescent="0.25">
      <c r="A21" s="97"/>
      <c r="B21" s="82" t="s">
        <v>581</v>
      </c>
      <c r="C21" s="82" t="s">
        <v>582</v>
      </c>
      <c r="D21" s="244"/>
      <c r="E21" s="302"/>
      <c r="F21" s="247"/>
    </row>
    <row r="22" spans="1:6" ht="15.75" customHeight="1" x14ac:dyDescent="0.25">
      <c r="A22" s="97"/>
      <c r="B22" s="83" t="s">
        <v>583</v>
      </c>
      <c r="C22" s="84">
        <f t="shared" ref="C22:C25" si="2">SUM(D22:F22)</f>
        <v>16</v>
      </c>
      <c r="D22" s="85">
        <f>COUNTA('Monitoria Final'!N8:N24)</f>
        <v>2</v>
      </c>
      <c r="E22" s="86">
        <f>COUNTA('Monitoria Final'!O8:O24)</f>
        <v>3</v>
      </c>
      <c r="F22" s="87">
        <f>COUNTA('Monitoria Final'!P8:P24)</f>
        <v>11</v>
      </c>
    </row>
    <row r="23" spans="1:6" ht="15.75" customHeight="1" x14ac:dyDescent="0.25">
      <c r="A23" s="97"/>
      <c r="B23" s="88" t="s">
        <v>584</v>
      </c>
      <c r="C23" s="83">
        <f t="shared" si="2"/>
        <v>22</v>
      </c>
      <c r="D23" s="89">
        <f>COUNTA('Monitoria Final'!N25:N47)</f>
        <v>6</v>
      </c>
      <c r="E23" s="90">
        <f>COUNTA('Monitoria Final'!O25:O47)</f>
        <v>7</v>
      </c>
      <c r="F23" s="91">
        <f>COUNTA('Monitoria Final'!P25:P47)</f>
        <v>9</v>
      </c>
    </row>
    <row r="24" spans="1:6" ht="15.75" customHeight="1" x14ac:dyDescent="0.25">
      <c r="A24" s="97"/>
      <c r="B24" s="88" t="s">
        <v>585</v>
      </c>
      <c r="C24" s="83">
        <f t="shared" si="2"/>
        <v>31</v>
      </c>
      <c r="D24" s="89">
        <f>COUNTA('Monitoria Final'!N48:N83)</f>
        <v>8</v>
      </c>
      <c r="E24" s="90">
        <f>COUNTA('Monitoria Final'!O48:O83)</f>
        <v>7</v>
      </c>
      <c r="F24" s="91">
        <f>COUNTA('Monitoria Final'!P48:P83)</f>
        <v>16</v>
      </c>
    </row>
    <row r="25" spans="1:6" ht="15.75" customHeight="1" x14ac:dyDescent="0.25">
      <c r="A25" s="97"/>
      <c r="B25" s="88" t="s">
        <v>586</v>
      </c>
      <c r="C25" s="83">
        <f t="shared" si="2"/>
        <v>11</v>
      </c>
      <c r="D25" s="89">
        <f>COUNTA('Monitoria Final'!N84:N100)</f>
        <v>2</v>
      </c>
      <c r="E25" s="90">
        <f>COUNTA('Monitoria Final'!O84:O100)</f>
        <v>3</v>
      </c>
      <c r="F25" s="91">
        <f>COUNTA('Monitoria Final'!P84:P100)</f>
        <v>6</v>
      </c>
    </row>
  </sheetData>
  <sheetProtection algorithmName="SHA-512" hashValue="cuV80U/VF2DViz7/+Z/7tSWg0bw2kM5wiuRLBfbTAPRRZiJm6A8+HPTIQvfu7JNnY+Wta33rUrNprkUgHH4zoQ==" saltValue="vdXLWFLs5khnh75B6WZApQ==" spinCount="100000" sheet="1" objects="1" scenarios="1" formatCells="0" formatColumns="0" formatRows="0"/>
  <mergeCells count="10">
    <mergeCell ref="C5:G5"/>
    <mergeCell ref="A8:C8"/>
    <mergeCell ref="A17:C17"/>
    <mergeCell ref="B10:D10"/>
    <mergeCell ref="A2:P2"/>
    <mergeCell ref="A3:P3"/>
    <mergeCell ref="A6:P6"/>
    <mergeCell ref="A4:B4"/>
    <mergeCell ref="A5:B5"/>
    <mergeCell ref="C4:P4"/>
  </mergeCells>
  <conditionalFormatting sqref="D22:F22 E22:F25">
    <cfRule type="cellIs" dxfId="0" priority="1" stopIfTrue="1" operator="equal">
      <formula>0</formula>
    </cfRule>
  </conditionalFormatting>
  <pageMargins left="0.25" right="0.25" top="0.75" bottom="0.75" header="0" footer="0"/>
  <pageSetup paperSize="9" fitToHeight="0"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AB38"/>
  <sheetViews>
    <sheetView showGridLines="0" workbookViewId="0"/>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4.625" customWidth="1"/>
    <col min="26" max="26" width="8" hidden="1" customWidth="1"/>
    <col min="27" max="28" width="3.625" hidden="1" customWidth="1"/>
    <col min="29" max="29" width="3.625" customWidth="1"/>
    <col min="30" max="31" width="7.625" customWidth="1"/>
  </cols>
  <sheetData>
    <row r="1" spans="2:28" x14ac:dyDescent="0.25">
      <c r="B1" s="348" t="s">
        <v>0</v>
      </c>
      <c r="C1" s="326"/>
      <c r="D1" s="326"/>
      <c r="E1" s="326"/>
      <c r="F1" s="326"/>
      <c r="G1" s="326"/>
      <c r="H1" s="326"/>
      <c r="I1" s="326"/>
      <c r="J1" s="326"/>
      <c r="K1" s="326"/>
      <c r="L1" s="326"/>
      <c r="M1" s="326"/>
      <c r="N1" s="326"/>
      <c r="O1" s="326"/>
      <c r="P1" s="326"/>
      <c r="Q1" s="326"/>
      <c r="R1" s="326"/>
      <c r="S1" s="326"/>
      <c r="T1" s="326"/>
      <c r="U1" s="326"/>
      <c r="V1" s="326"/>
      <c r="W1" s="326"/>
      <c r="X1" s="235"/>
      <c r="Y1" s="45"/>
      <c r="Z1" s="45"/>
      <c r="AA1" s="45"/>
      <c r="AB1" s="45"/>
    </row>
    <row r="2" spans="2:28" ht="21" customHeight="1" x14ac:dyDescent="0.25">
      <c r="B2" s="326"/>
      <c r="C2" s="326"/>
      <c r="D2" s="326"/>
      <c r="E2" s="326"/>
      <c r="F2" s="326"/>
      <c r="G2" s="326"/>
      <c r="H2" s="326"/>
      <c r="I2" s="326"/>
      <c r="J2" s="326"/>
      <c r="K2" s="326"/>
      <c r="L2" s="326"/>
      <c r="M2" s="326"/>
      <c r="N2" s="326"/>
      <c r="O2" s="326"/>
      <c r="P2" s="326"/>
      <c r="Q2" s="326"/>
      <c r="R2" s="326"/>
      <c r="S2" s="326"/>
      <c r="T2" s="326"/>
      <c r="U2" s="326"/>
      <c r="V2" s="326"/>
      <c r="W2" s="326"/>
      <c r="X2" s="236"/>
      <c r="Y2" s="46"/>
      <c r="Z2" s="46"/>
      <c r="AA2" s="46"/>
      <c r="AB2" s="46"/>
    </row>
    <row r="3" spans="2:28" ht="33.75" customHeight="1" x14ac:dyDescent="0.35">
      <c r="B3" s="349" t="str">
        <f>'Monitoria Anual - 1'!A2</f>
        <v>Plano de Ação Nacional para Conservação das Aves da Caatinga</v>
      </c>
      <c r="C3" s="350"/>
      <c r="D3" s="350"/>
      <c r="E3" s="350"/>
      <c r="F3" s="350"/>
      <c r="G3" s="350"/>
      <c r="H3" s="350"/>
      <c r="I3" s="350"/>
      <c r="J3" s="350"/>
      <c r="K3" s="350"/>
      <c r="L3" s="350"/>
      <c r="M3" s="350"/>
      <c r="N3" s="350"/>
      <c r="O3" s="350"/>
      <c r="P3" s="350"/>
      <c r="Q3" s="350"/>
      <c r="R3" s="350"/>
      <c r="S3" s="350"/>
      <c r="T3" s="350"/>
      <c r="U3" s="350"/>
      <c r="V3" s="350"/>
      <c r="W3" s="350"/>
      <c r="X3" s="235"/>
      <c r="Y3" s="45"/>
      <c r="Z3" s="45"/>
      <c r="AA3" s="45"/>
      <c r="AB3" s="45"/>
    </row>
    <row r="4" spans="2:28" ht="45" customHeight="1" x14ac:dyDescent="0.2">
      <c r="B4" s="351" t="s">
        <v>561</v>
      </c>
      <c r="C4" s="326"/>
      <c r="D4" s="352" t="str">
        <f>'Monitoria Anual - 1'!B3</f>
        <v xml:space="preserve">Redução da perda e alteração de ambientes naturais, da pressão de caça e do tráfico, visando a manutenção ou recuperação das populações e hábitats das espécies alvo deste, nos próximos cinco anos. </v>
      </c>
      <c r="E4" s="350"/>
      <c r="F4" s="350"/>
      <c r="G4" s="350"/>
      <c r="H4" s="350"/>
      <c r="I4" s="350"/>
      <c r="J4" s="350"/>
      <c r="K4" s="350"/>
      <c r="L4" s="350"/>
      <c r="M4" s="320"/>
      <c r="N4" s="4"/>
      <c r="O4" s="4"/>
      <c r="P4" s="4"/>
      <c r="Q4" s="4"/>
      <c r="R4" s="4"/>
      <c r="S4" s="1"/>
      <c r="T4" s="1"/>
      <c r="U4" s="1"/>
      <c r="V4" s="1"/>
      <c r="W4" s="1"/>
      <c r="X4" s="212"/>
      <c r="Y4" s="1"/>
      <c r="Z4" s="1"/>
      <c r="AA4" s="1"/>
      <c r="AB4" s="1"/>
    </row>
    <row r="5" spans="2:28" ht="26.25" customHeight="1" x14ac:dyDescent="0.25">
      <c r="B5" s="351" t="s">
        <v>4</v>
      </c>
      <c r="C5" s="326"/>
      <c r="D5" s="347" t="str">
        <f>'Monitoria Anual - 1'!B4</f>
        <v>30/10/2018 - 30/11/2018 (virtual)</v>
      </c>
      <c r="E5" s="350"/>
      <c r="F5" s="350"/>
      <c r="G5" s="320"/>
      <c r="H5" s="1"/>
      <c r="I5" s="47"/>
      <c r="J5" s="48"/>
      <c r="K5" s="48"/>
      <c r="L5" s="48"/>
      <c r="M5" s="48"/>
      <c r="N5" s="48"/>
      <c r="O5" s="48"/>
      <c r="P5" s="45"/>
      <c r="Q5" s="45"/>
      <c r="R5" s="45"/>
      <c r="S5" s="45"/>
      <c r="T5" s="45"/>
      <c r="U5" s="45"/>
      <c r="V5" s="45"/>
      <c r="W5" s="45"/>
      <c r="X5" s="235"/>
      <c r="Y5" s="45"/>
      <c r="Z5" s="45"/>
      <c r="AA5" s="45"/>
      <c r="AB5" s="45"/>
    </row>
    <row r="6" spans="2:28" ht="31.5" customHeight="1" x14ac:dyDescent="0.25">
      <c r="B6" s="348" t="s">
        <v>562</v>
      </c>
      <c r="C6" s="326"/>
      <c r="D6" s="326"/>
      <c r="E6" s="326"/>
      <c r="F6" s="326"/>
      <c r="G6" s="326"/>
      <c r="H6" s="326"/>
      <c r="I6" s="326"/>
      <c r="J6" s="326"/>
      <c r="K6" s="326"/>
      <c r="L6" s="326"/>
      <c r="M6" s="326"/>
      <c r="N6" s="326"/>
      <c r="O6" s="326"/>
      <c r="P6" s="326"/>
      <c r="Q6" s="326"/>
      <c r="R6" s="326"/>
      <c r="S6" s="326"/>
      <c r="T6" s="326"/>
      <c r="U6" s="326"/>
      <c r="V6" s="326"/>
      <c r="W6" s="326"/>
      <c r="X6" s="235"/>
      <c r="Y6" s="45"/>
      <c r="Z6" s="45"/>
      <c r="AA6" s="45"/>
      <c r="AB6" s="45"/>
    </row>
    <row r="7" spans="2:28" x14ac:dyDescent="0.25">
      <c r="B7" s="45"/>
      <c r="C7" s="45"/>
      <c r="D7" s="45"/>
      <c r="E7" s="45"/>
      <c r="F7" s="45"/>
      <c r="G7" s="49"/>
      <c r="H7" s="49"/>
      <c r="I7" s="49"/>
      <c r="J7" s="45"/>
      <c r="K7" s="45"/>
      <c r="L7" s="45"/>
      <c r="M7" s="45"/>
      <c r="N7" s="45"/>
      <c r="O7" s="45"/>
      <c r="P7" s="45"/>
      <c r="Q7" s="45"/>
      <c r="R7" s="45"/>
      <c r="S7" s="45"/>
      <c r="T7" s="45"/>
      <c r="U7" s="45"/>
      <c r="V7" s="45"/>
      <c r="W7" s="45"/>
      <c r="X7" s="235"/>
      <c r="Y7" s="45"/>
      <c r="Z7" s="45"/>
      <c r="AA7" s="45"/>
      <c r="AB7" s="45"/>
    </row>
    <row r="8" spans="2:28" ht="15.75" x14ac:dyDescent="0.25">
      <c r="B8" s="347" t="s">
        <v>563</v>
      </c>
      <c r="C8" s="320"/>
      <c r="D8" s="50"/>
      <c r="E8" s="50"/>
      <c r="F8" s="50"/>
      <c r="G8" s="50"/>
      <c r="H8" s="50"/>
      <c r="I8" s="50"/>
      <c r="J8" s="50"/>
      <c r="K8" s="50"/>
      <c r="L8" s="50"/>
      <c r="M8" s="50"/>
      <c r="N8" s="50"/>
      <c r="O8" s="50"/>
      <c r="P8" s="50"/>
      <c r="Q8" s="50"/>
      <c r="R8" s="50"/>
      <c r="S8" s="50"/>
      <c r="T8" s="50"/>
      <c r="U8" s="50"/>
      <c r="V8" s="50"/>
      <c r="W8" s="50"/>
      <c r="X8" s="235"/>
      <c r="Y8" s="45"/>
      <c r="Z8" s="45"/>
      <c r="AA8" s="45"/>
      <c r="AB8" s="45"/>
    </row>
    <row r="9" spans="2:28" x14ac:dyDescent="0.25">
      <c r="B9" s="45"/>
      <c r="C9" s="45"/>
      <c r="D9" s="45"/>
      <c r="E9" s="45"/>
      <c r="F9" s="353"/>
      <c r="G9" s="354"/>
      <c r="H9" s="51"/>
      <c r="I9" s="45"/>
      <c r="J9" s="45"/>
      <c r="K9" s="45"/>
      <c r="L9" s="45"/>
      <c r="M9" s="45"/>
      <c r="N9" s="45"/>
      <c r="O9" s="45"/>
      <c r="P9" s="45"/>
      <c r="Q9" s="45"/>
      <c r="R9" s="45"/>
      <c r="S9" s="45"/>
      <c r="T9" s="45"/>
      <c r="U9" s="45"/>
      <c r="V9" s="45"/>
      <c r="W9" s="45"/>
      <c r="X9" s="235"/>
      <c r="Y9" s="45"/>
      <c r="Z9" s="45"/>
      <c r="AA9" s="45"/>
      <c r="AB9" s="45"/>
    </row>
    <row r="10" spans="2:28" ht="33.75" customHeight="1" x14ac:dyDescent="0.25">
      <c r="B10" s="45"/>
      <c r="C10" s="355" t="s">
        <v>564</v>
      </c>
      <c r="D10" s="333"/>
      <c r="E10" s="333"/>
      <c r="F10" s="333"/>
      <c r="G10" s="356"/>
      <c r="H10" s="52"/>
      <c r="I10" s="45"/>
      <c r="J10" s="45"/>
      <c r="K10" s="45"/>
      <c r="L10" s="45"/>
      <c r="M10" s="45"/>
      <c r="N10" s="45"/>
      <c r="O10" s="45"/>
      <c r="P10" s="45"/>
      <c r="Q10" s="45"/>
      <c r="R10" s="45"/>
      <c r="S10" s="45"/>
      <c r="T10" s="45"/>
      <c r="U10" s="45"/>
      <c r="V10" s="45"/>
      <c r="W10" s="45"/>
      <c r="X10" s="235"/>
      <c r="Y10" s="45"/>
      <c r="Z10" s="45"/>
      <c r="AA10" s="45"/>
      <c r="AB10" s="45"/>
    </row>
    <row r="11" spans="2:28" ht="34.5" customHeight="1" x14ac:dyDescent="0.2">
      <c r="B11" s="1"/>
      <c r="C11" s="53" t="s">
        <v>565</v>
      </c>
      <c r="D11" s="54" t="s">
        <v>566</v>
      </c>
      <c r="E11" s="55" t="s">
        <v>567</v>
      </c>
      <c r="F11" s="54" t="s">
        <v>568</v>
      </c>
      <c r="G11" s="56" t="s">
        <v>567</v>
      </c>
      <c r="H11" s="57"/>
      <c r="I11" s="1"/>
      <c r="J11" s="1"/>
      <c r="K11" s="1"/>
      <c r="L11" s="1"/>
      <c r="M11" s="1"/>
      <c r="N11" s="1"/>
      <c r="O11" s="1"/>
      <c r="P11" s="1"/>
      <c r="Q11" s="1"/>
      <c r="R11" s="1"/>
      <c r="S11" s="1"/>
      <c r="T11" s="1"/>
      <c r="U11" s="1"/>
      <c r="V11" s="1"/>
      <c r="W11" s="1"/>
      <c r="X11" s="212"/>
      <c r="Y11" s="1"/>
      <c r="Z11" s="1"/>
      <c r="AA11" s="1"/>
      <c r="AB11" s="1"/>
    </row>
    <row r="12" spans="2:28" ht="15.75" x14ac:dyDescent="0.25">
      <c r="B12" s="45"/>
      <c r="C12" s="58" t="s">
        <v>569</v>
      </c>
      <c r="D12" s="59"/>
      <c r="E12" s="60"/>
      <c r="F12" s="237">
        <f>COUNTA('Monitoria Anual - 1'!S8:S905)</f>
        <v>1</v>
      </c>
      <c r="G12" s="238">
        <f t="shared" ref="G12:G18" si="0">F12/$F$19</f>
        <v>1.4492753623188406E-2</v>
      </c>
      <c r="H12" s="61"/>
      <c r="I12" s="45"/>
      <c r="J12" s="45"/>
      <c r="K12" s="45"/>
      <c r="L12" s="45"/>
      <c r="M12" s="45"/>
      <c r="N12" s="45"/>
      <c r="O12" s="45"/>
      <c r="P12" s="45"/>
      <c r="Q12" s="45"/>
      <c r="R12" s="45"/>
      <c r="S12" s="45"/>
      <c r="T12" s="45"/>
      <c r="U12" s="45"/>
      <c r="V12" s="45"/>
      <c r="W12" s="45"/>
      <c r="X12" s="235"/>
      <c r="Y12" s="45"/>
      <c r="Z12" s="45"/>
      <c r="AA12" s="45"/>
      <c r="AB12" s="45"/>
    </row>
    <row r="13" spans="2:28" ht="15.75" x14ac:dyDescent="0.25">
      <c r="B13" s="45"/>
      <c r="C13" s="62" t="s">
        <v>570</v>
      </c>
      <c r="D13" s="63">
        <v>6</v>
      </c>
      <c r="E13" s="64">
        <f t="shared" ref="E13:E17" si="1">D13/$D$19</f>
        <v>8.5714285714285715E-2</v>
      </c>
      <c r="F13" s="239">
        <f t="shared" ref="F13:F17" si="2">D13-AB13</f>
        <v>6</v>
      </c>
      <c r="G13" s="64">
        <f t="shared" si="0"/>
        <v>8.6956521739130432E-2</v>
      </c>
      <c r="H13" s="61"/>
      <c r="I13" s="45"/>
      <c r="J13" s="45"/>
      <c r="K13" s="45"/>
      <c r="L13" s="45"/>
      <c r="M13" s="45"/>
      <c r="N13" s="45"/>
      <c r="O13" s="45"/>
      <c r="P13" s="45"/>
      <c r="Q13" s="45"/>
      <c r="R13" s="45"/>
      <c r="S13" s="45"/>
      <c r="T13" s="45"/>
      <c r="U13" s="45"/>
      <c r="V13" s="45"/>
      <c r="W13" s="45"/>
      <c r="X13" s="235"/>
      <c r="Y13" s="45"/>
      <c r="Z13" s="45">
        <f>COUNTIFS('Monitoria Anual - 1'!N:N,"x",'Monitoria Anual - 1'!S:S,"Excluída")</f>
        <v>0</v>
      </c>
      <c r="AA13" s="45">
        <f>COUNTIFS('Monitoria Anual - 1'!N:N,"x",'Monitoria Anual - 1'!S:S,"Agrupada")</f>
        <v>0</v>
      </c>
      <c r="AB13" s="45">
        <f t="shared" ref="AB13:AB17" si="3">Z13+AA13</f>
        <v>0</v>
      </c>
    </row>
    <row r="14" spans="2:28" ht="15.75" x14ac:dyDescent="0.25">
      <c r="B14" s="45"/>
      <c r="C14" s="65" t="s">
        <v>571</v>
      </c>
      <c r="D14" s="63">
        <f>COUNTA('Monitoria Anual - 1'!O8:O905)</f>
        <v>16</v>
      </c>
      <c r="E14" s="64">
        <f t="shared" si="1"/>
        <v>0.22857142857142856</v>
      </c>
      <c r="F14" s="239">
        <f t="shared" si="2"/>
        <v>15</v>
      </c>
      <c r="G14" s="64">
        <f t="shared" si="0"/>
        <v>0.21739130434782608</v>
      </c>
      <c r="H14" s="61"/>
      <c r="I14" s="45"/>
      <c r="J14" s="45"/>
      <c r="K14" s="45"/>
      <c r="L14" s="45"/>
      <c r="M14" s="45"/>
      <c r="N14" s="45"/>
      <c r="O14" s="45"/>
      <c r="P14" s="45"/>
      <c r="Q14" s="45"/>
      <c r="R14" s="45"/>
      <c r="S14" s="45"/>
      <c r="T14" s="45"/>
      <c r="U14" s="45"/>
      <c r="V14" s="45"/>
      <c r="W14" s="45"/>
      <c r="X14" s="235"/>
      <c r="Y14" s="45"/>
      <c r="Z14" s="45">
        <f t="array" ref="Z14">COUNTIFS('Monitoria Anual - 1'!O:O,"x",'Monitoria Anual - 1'!S:S,"Excluída")</f>
        <v>1</v>
      </c>
      <c r="AA14" s="45">
        <f t="array" ref="AA14">COUNTIFS('Monitoria Anual - 1'!O:O,"x",'Monitoria Anual - 1'!S:S,"Agrupada")</f>
        <v>0</v>
      </c>
      <c r="AB14" s="45">
        <f t="shared" si="3"/>
        <v>1</v>
      </c>
    </row>
    <row r="15" spans="2:28" ht="15.75" x14ac:dyDescent="0.25">
      <c r="B15" s="45"/>
      <c r="C15" s="66" t="s">
        <v>572</v>
      </c>
      <c r="D15" s="63">
        <f>COUNTA('Monitoria Anual - 1'!P8:P905)</f>
        <v>17</v>
      </c>
      <c r="E15" s="64">
        <f t="shared" si="1"/>
        <v>0.24285714285714285</v>
      </c>
      <c r="F15" s="239">
        <f t="shared" si="2"/>
        <v>17</v>
      </c>
      <c r="G15" s="64">
        <f t="shared" si="0"/>
        <v>0.24637681159420291</v>
      </c>
      <c r="H15" s="61"/>
      <c r="I15" s="45"/>
      <c r="J15" s="45"/>
      <c r="K15" s="45"/>
      <c r="L15" s="45"/>
      <c r="M15" s="45"/>
      <c r="N15" s="45"/>
      <c r="O15" s="45"/>
      <c r="P15" s="45"/>
      <c r="Q15" s="45"/>
      <c r="R15" s="45"/>
      <c r="S15" s="45"/>
      <c r="T15" s="45"/>
      <c r="U15" s="45"/>
      <c r="V15" s="45"/>
      <c r="W15" s="45"/>
      <c r="X15" s="235"/>
      <c r="Y15" s="45"/>
      <c r="Z15" s="45">
        <f t="array" ref="Z15">COUNTIFS('Monitoria Anual - 1'!P:P,"x",'Monitoria Anual - 1'!S:S,"Excluída")</f>
        <v>0</v>
      </c>
      <c r="AA15" s="45">
        <f t="array" ref="AA15">COUNTIFS('Monitoria Anual - 1'!P:P,"x",'Monitoria Anual - 1'!S:S,"Agrupada")</f>
        <v>0</v>
      </c>
      <c r="AB15" s="45">
        <f t="shared" si="3"/>
        <v>0</v>
      </c>
    </row>
    <row r="16" spans="2:28" ht="15.75" x14ac:dyDescent="0.25">
      <c r="B16" s="45"/>
      <c r="C16" s="67" t="s">
        <v>573</v>
      </c>
      <c r="D16" s="63">
        <f>COUNTA('Monitoria Anual - 1'!Q8:Q905)</f>
        <v>26</v>
      </c>
      <c r="E16" s="64">
        <f t="shared" si="1"/>
        <v>0.37142857142857144</v>
      </c>
      <c r="F16" s="239">
        <f t="shared" si="2"/>
        <v>26</v>
      </c>
      <c r="G16" s="64">
        <f t="shared" si="0"/>
        <v>0.37681159420289856</v>
      </c>
      <c r="H16" s="61"/>
      <c r="I16" s="45"/>
      <c r="J16" s="45"/>
      <c r="K16" s="45"/>
      <c r="L16" s="45"/>
      <c r="M16" s="45"/>
      <c r="N16" s="45"/>
      <c r="O16" s="45"/>
      <c r="P16" s="45"/>
      <c r="Q16" s="45"/>
      <c r="R16" s="45"/>
      <c r="S16" s="45"/>
      <c r="T16" s="45"/>
      <c r="U16" s="45"/>
      <c r="V16" s="45"/>
      <c r="W16" s="45"/>
      <c r="X16" s="235"/>
      <c r="Y16" s="45"/>
      <c r="Z16" s="45">
        <f t="array" ref="Z16">COUNTIFS('Monitoria Anual - 1'!Q:Q,"x",'Monitoria Anual - 1'!S:S,"Excluída")</f>
        <v>0</v>
      </c>
      <c r="AA16" s="45">
        <f t="array" ref="AA16">COUNTIFS('Monitoria Anual - 1'!Q:Q,"x",'Monitoria Anual - 1'!S:S,"Agrupada")</f>
        <v>0</v>
      </c>
      <c r="AB16" s="45">
        <f t="shared" si="3"/>
        <v>0</v>
      </c>
    </row>
    <row r="17" spans="2:28" ht="15.75" x14ac:dyDescent="0.25">
      <c r="B17" s="45"/>
      <c r="C17" s="68" t="s">
        <v>574</v>
      </c>
      <c r="D17" s="63">
        <f>COUNTA('Monitoria Anual - 1'!R8:R905)</f>
        <v>5</v>
      </c>
      <c r="E17" s="64">
        <f t="shared" si="1"/>
        <v>7.1428571428571425E-2</v>
      </c>
      <c r="F17" s="239">
        <f t="shared" si="2"/>
        <v>5</v>
      </c>
      <c r="G17" s="64">
        <f t="shared" si="0"/>
        <v>7.2463768115942032E-2</v>
      </c>
      <c r="H17" s="61"/>
      <c r="I17" s="45"/>
      <c r="J17" s="45"/>
      <c r="K17" s="45"/>
      <c r="L17" s="45"/>
      <c r="M17" s="45"/>
      <c r="N17" s="45"/>
      <c r="O17" s="45"/>
      <c r="P17" s="45"/>
      <c r="Q17" s="45"/>
      <c r="R17" s="45"/>
      <c r="S17" s="45"/>
      <c r="T17" s="45"/>
      <c r="U17" s="45"/>
      <c r="V17" s="45"/>
      <c r="W17" s="45"/>
      <c r="X17" s="235"/>
      <c r="Y17" s="45"/>
      <c r="Z17" s="45">
        <f t="array" ref="Z17">COUNTIFS('Monitoria Anual - 1'!R:R,"x",'Monitoria Anual - 1'!S:S,"Excluída")</f>
        <v>0</v>
      </c>
      <c r="AA17" s="45">
        <f t="array" ref="AA17">COUNTIFS('Monitoria Anual - 1'!R:R,"x",'Monitoria Anual - 1'!S:S,"Agrupada")</f>
        <v>0</v>
      </c>
      <c r="AB17" s="45">
        <f t="shared" si="3"/>
        <v>0</v>
      </c>
    </row>
    <row r="18" spans="2:28" ht="15.75" x14ac:dyDescent="0.25">
      <c r="B18" s="45"/>
      <c r="C18" s="69" t="s">
        <v>575</v>
      </c>
      <c r="D18" s="70"/>
      <c r="E18" s="71"/>
      <c r="F18" s="72">
        <f>'Monitoria Anual - 1'!C83</f>
        <v>0</v>
      </c>
      <c r="G18" s="73">
        <f t="shared" si="0"/>
        <v>0</v>
      </c>
      <c r="H18" s="61"/>
      <c r="I18" s="45"/>
      <c r="J18" s="45"/>
      <c r="K18" s="45"/>
      <c r="L18" s="45"/>
      <c r="M18" s="45"/>
      <c r="N18" s="45"/>
      <c r="O18" s="45"/>
      <c r="P18" s="45"/>
      <c r="Q18" s="45"/>
      <c r="R18" s="45"/>
      <c r="S18" s="45"/>
      <c r="T18" s="45"/>
      <c r="U18" s="45"/>
      <c r="V18" s="45"/>
      <c r="W18" s="45"/>
      <c r="X18" s="235"/>
      <c r="Y18" s="45"/>
      <c r="Z18" s="45"/>
      <c r="AA18" s="45"/>
      <c r="AB18" s="45"/>
    </row>
    <row r="19" spans="2:28" ht="15.75" x14ac:dyDescent="0.25">
      <c r="B19" s="45"/>
      <c r="C19" s="240" t="s">
        <v>576</v>
      </c>
      <c r="D19" s="74">
        <f>SUM(D13:D17)</f>
        <v>70</v>
      </c>
      <c r="E19" s="75">
        <f>SUM(E12:E18)</f>
        <v>1</v>
      </c>
      <c r="F19" s="76">
        <f t="shared" ref="F19:G19" si="4">SUM(F13:F18)</f>
        <v>69</v>
      </c>
      <c r="G19" s="75">
        <f t="shared" si="4"/>
        <v>1</v>
      </c>
      <c r="H19" s="61"/>
      <c r="I19" s="45"/>
      <c r="J19" s="45"/>
      <c r="K19" s="45"/>
      <c r="L19" s="45"/>
      <c r="M19" s="45"/>
      <c r="N19" s="45"/>
      <c r="O19" s="45"/>
      <c r="P19" s="45"/>
      <c r="Q19" s="45"/>
      <c r="R19" s="45"/>
      <c r="S19" s="45"/>
      <c r="T19" s="45"/>
      <c r="U19" s="45"/>
      <c r="V19" s="45"/>
      <c r="W19" s="45"/>
      <c r="X19" s="235"/>
      <c r="Y19" s="45"/>
      <c r="Z19" s="45"/>
      <c r="AA19" s="45"/>
      <c r="AB19" s="45"/>
    </row>
    <row r="20" spans="2:28" x14ac:dyDescent="0.25">
      <c r="B20" s="45"/>
      <c r="C20" s="77" t="s">
        <v>577</v>
      </c>
      <c r="D20" s="357">
        <f>COUNTIF('Monitoria Anual - 1'!S8:S905,"Agrupada")</f>
        <v>0</v>
      </c>
      <c r="E20" s="333"/>
      <c r="F20" s="333"/>
      <c r="G20" s="356"/>
      <c r="H20" s="78"/>
      <c r="I20" s="45"/>
      <c r="J20" s="45"/>
      <c r="K20" s="45"/>
      <c r="L20" s="45"/>
      <c r="M20" s="45"/>
      <c r="N20" s="45"/>
      <c r="O20" s="45"/>
      <c r="P20" s="45"/>
      <c r="Q20" s="45"/>
      <c r="R20" s="45"/>
      <c r="S20" s="45"/>
      <c r="T20" s="45"/>
      <c r="U20" s="45"/>
      <c r="V20" s="45"/>
      <c r="W20" s="45"/>
      <c r="X20" s="235"/>
      <c r="Y20" s="45"/>
      <c r="Z20" s="45"/>
      <c r="AA20" s="45"/>
      <c r="AB20" s="45"/>
    </row>
    <row r="21" spans="2:28" ht="15.75" customHeight="1" x14ac:dyDescent="0.25">
      <c r="B21" s="45"/>
      <c r="C21" s="79" t="s">
        <v>578</v>
      </c>
      <c r="D21" s="357">
        <f>COUNTIF('Monitoria Anual - 1'!S8:S78,"Excluída")</f>
        <v>1</v>
      </c>
      <c r="E21" s="333"/>
      <c r="F21" s="333"/>
      <c r="G21" s="356"/>
      <c r="H21" s="45"/>
      <c r="I21" s="45"/>
      <c r="J21" s="45"/>
      <c r="K21" s="45"/>
      <c r="L21" s="45"/>
      <c r="M21" s="45"/>
      <c r="N21" s="45"/>
      <c r="O21" s="45"/>
      <c r="P21" s="45"/>
      <c r="Q21" s="45"/>
      <c r="R21" s="45"/>
      <c r="S21" s="45"/>
      <c r="T21" s="45"/>
      <c r="U21" s="45"/>
      <c r="V21" s="45"/>
      <c r="W21" s="45"/>
      <c r="X21" s="235"/>
      <c r="Y21" s="45"/>
      <c r="Z21" s="45"/>
      <c r="AA21" s="45"/>
      <c r="AB21" s="45"/>
    </row>
    <row r="22" spans="2:28" ht="15.75" customHeight="1" x14ac:dyDescent="0.25">
      <c r="B22" s="45"/>
      <c r="C22" s="45"/>
      <c r="D22" s="45"/>
      <c r="E22" s="45"/>
      <c r="F22" s="45"/>
      <c r="G22" s="45"/>
      <c r="H22" s="45"/>
      <c r="I22" s="45"/>
      <c r="J22" s="45"/>
      <c r="K22" s="45"/>
      <c r="L22" s="45"/>
      <c r="M22" s="45"/>
      <c r="N22" s="45"/>
      <c r="O22" s="45"/>
      <c r="P22" s="45"/>
      <c r="Q22" s="45"/>
      <c r="R22" s="45"/>
      <c r="S22" s="45"/>
      <c r="T22" s="45"/>
      <c r="U22" s="45"/>
      <c r="V22" s="45"/>
      <c r="W22" s="45"/>
      <c r="X22" s="235"/>
      <c r="Y22" s="45"/>
      <c r="Z22" s="45"/>
      <c r="AA22" s="45"/>
      <c r="AB22" s="45"/>
    </row>
    <row r="23" spans="2:28" ht="15.75" customHeight="1" x14ac:dyDescent="0.25">
      <c r="B23" s="45"/>
      <c r="C23" s="45"/>
      <c r="D23" s="45"/>
      <c r="E23" s="45"/>
      <c r="F23" s="45"/>
      <c r="G23" s="45"/>
      <c r="H23" s="45"/>
      <c r="I23" s="45"/>
      <c r="J23" s="45"/>
      <c r="K23" s="45"/>
      <c r="L23" s="45"/>
      <c r="M23" s="45"/>
      <c r="N23" s="45"/>
      <c r="O23" s="45"/>
      <c r="P23" s="45"/>
      <c r="Q23" s="45"/>
      <c r="R23" s="45"/>
      <c r="S23" s="45"/>
      <c r="T23" s="45"/>
      <c r="U23" s="45"/>
      <c r="V23" s="45"/>
      <c r="W23" s="45"/>
      <c r="X23" s="235"/>
      <c r="Y23" s="45"/>
      <c r="Z23" s="45"/>
      <c r="AA23" s="45"/>
      <c r="AB23" s="45"/>
    </row>
    <row r="24" spans="2:28" ht="15.75" customHeight="1" x14ac:dyDescent="0.25">
      <c r="B24" s="347" t="s">
        <v>579</v>
      </c>
      <c r="C24" s="320"/>
      <c r="D24" s="50"/>
      <c r="E24" s="50"/>
      <c r="F24" s="50"/>
      <c r="G24" s="50"/>
      <c r="H24" s="45"/>
      <c r="I24" s="45"/>
      <c r="J24" s="45"/>
      <c r="K24" s="45"/>
      <c r="L24" s="45"/>
      <c r="M24" s="45"/>
      <c r="N24" s="45"/>
      <c r="O24" s="45"/>
      <c r="P24" s="45"/>
      <c r="Q24" s="45"/>
      <c r="R24" s="45"/>
      <c r="S24" s="45"/>
      <c r="T24" s="45"/>
      <c r="U24" s="45"/>
      <c r="V24" s="45"/>
      <c r="W24" s="45"/>
      <c r="X24" s="235"/>
      <c r="Y24" s="45"/>
      <c r="Z24" s="45"/>
      <c r="AA24" s="45"/>
      <c r="AB24" s="45"/>
    </row>
    <row r="25" spans="2:28" ht="15.75" customHeight="1" x14ac:dyDescent="0.25">
      <c r="B25" s="50"/>
      <c r="C25" s="80"/>
      <c r="D25" s="80"/>
      <c r="E25" s="80"/>
      <c r="F25" s="80"/>
      <c r="G25" s="80"/>
      <c r="H25" s="50"/>
      <c r="I25" s="50"/>
      <c r="J25" s="50"/>
      <c r="K25" s="50"/>
      <c r="L25" s="50"/>
      <c r="M25" s="50"/>
      <c r="N25" s="50"/>
      <c r="O25" s="50"/>
      <c r="P25" s="50"/>
      <c r="Q25" s="50"/>
      <c r="R25" s="50"/>
      <c r="S25" s="50"/>
      <c r="T25" s="50"/>
      <c r="U25" s="50"/>
      <c r="V25" s="50"/>
      <c r="W25" s="50"/>
      <c r="X25" s="235"/>
      <c r="Y25" s="45"/>
      <c r="Z25" s="45"/>
      <c r="AA25" s="45"/>
      <c r="AB25" s="45"/>
    </row>
    <row r="26" spans="2:28" ht="15.75" customHeight="1" x14ac:dyDescent="0.25">
      <c r="B26" s="80"/>
      <c r="C26" s="241" t="s">
        <v>580</v>
      </c>
      <c r="D26" s="81">
        <f>COUNTA('Monitoria Anual - 1'!A8:A77)</f>
        <v>4</v>
      </c>
      <c r="E26" s="45"/>
      <c r="F26" s="45"/>
      <c r="G26" s="45"/>
      <c r="H26" s="80"/>
      <c r="I26" s="80"/>
      <c r="J26" s="80"/>
      <c r="K26" s="80"/>
      <c r="L26" s="80"/>
      <c r="M26" s="80"/>
      <c r="N26" s="80"/>
      <c r="O26" s="80"/>
      <c r="P26" s="80"/>
      <c r="Q26" s="80"/>
      <c r="R26" s="80"/>
      <c r="S26" s="80"/>
      <c r="T26" s="80"/>
      <c r="U26" s="80"/>
      <c r="V26" s="80"/>
      <c r="W26" s="80"/>
      <c r="X26" s="235"/>
      <c r="Y26" s="45"/>
      <c r="Z26" s="45"/>
      <c r="AA26" s="45"/>
      <c r="AB26" s="45"/>
    </row>
    <row r="27" spans="2:28" ht="15.75" customHeight="1" x14ac:dyDescent="0.25">
      <c r="B27" s="45"/>
      <c r="C27" s="45"/>
      <c r="D27" s="45"/>
      <c r="E27" s="45"/>
      <c r="F27" s="45"/>
      <c r="G27" s="45"/>
      <c r="H27" s="45"/>
      <c r="I27" s="45"/>
      <c r="J27" s="45"/>
      <c r="K27" s="45"/>
      <c r="L27" s="45"/>
      <c r="M27" s="45"/>
      <c r="N27" s="45"/>
      <c r="O27" s="45"/>
      <c r="P27" s="45"/>
      <c r="Q27" s="45"/>
      <c r="R27" s="45"/>
      <c r="S27" s="45"/>
      <c r="T27" s="45"/>
      <c r="U27" s="45"/>
      <c r="V27" s="45"/>
      <c r="W27" s="45"/>
      <c r="X27" s="235"/>
      <c r="Y27" s="45"/>
      <c r="Z27" s="45"/>
      <c r="AA27" s="45"/>
      <c r="AB27" s="45"/>
    </row>
    <row r="28" spans="2:28" ht="15.75" customHeight="1" x14ac:dyDescent="0.25">
      <c r="B28" s="45"/>
      <c r="C28" s="82" t="s">
        <v>581</v>
      </c>
      <c r="D28" s="82" t="s">
        <v>582</v>
      </c>
      <c r="E28" s="242"/>
      <c r="F28" s="243"/>
      <c r="G28" s="244"/>
      <c r="H28" s="245"/>
      <c r="I28" s="246"/>
      <c r="J28" s="247"/>
      <c r="K28" s="45"/>
      <c r="L28" s="45"/>
      <c r="M28" s="45"/>
      <c r="N28" s="45"/>
      <c r="O28" s="45"/>
      <c r="P28" s="45"/>
      <c r="Q28" s="45"/>
      <c r="R28" s="45"/>
      <c r="S28" s="45"/>
      <c r="T28" s="45"/>
      <c r="U28" s="45"/>
      <c r="V28" s="45"/>
      <c r="W28" s="248"/>
      <c r="X28" s="235"/>
      <c r="Y28" s="45"/>
      <c r="Z28" s="45"/>
      <c r="AA28" s="45"/>
      <c r="AB28" s="45"/>
    </row>
    <row r="29" spans="2:28" ht="15.75" customHeight="1" x14ac:dyDescent="0.25">
      <c r="B29" s="45"/>
      <c r="C29" s="83" t="s">
        <v>583</v>
      </c>
      <c r="D29" s="84">
        <f t="shared" ref="D29:D38" si="5">SUM(F29:J29)</f>
        <v>14</v>
      </c>
      <c r="E29" s="85">
        <f>COUNTA('Monitoria Anual - 1'!S8:S21)</f>
        <v>1</v>
      </c>
      <c r="F29" s="86">
        <f>COUNTA('Monitoria Anual - 1'!N8:N21)</f>
        <v>3</v>
      </c>
      <c r="G29" s="86">
        <f>COUNTA('Monitoria Anual - 1'!O8:O21)</f>
        <v>5</v>
      </c>
      <c r="H29" s="86">
        <f>COUNTA('Monitoria Anual - 1'!P8:P21)</f>
        <v>3</v>
      </c>
      <c r="I29" s="86">
        <f>COUNTA('Monitoria Anual - 1'!Q8:Q21)</f>
        <v>1</v>
      </c>
      <c r="J29" s="87">
        <f>COUNTA('Monitoria Anual - 1'!R8:R21)</f>
        <v>2</v>
      </c>
      <c r="K29" s="45"/>
      <c r="L29" s="45"/>
      <c r="M29" s="45"/>
      <c r="N29" s="45"/>
      <c r="O29" s="45"/>
      <c r="P29" s="45"/>
      <c r="Q29" s="45"/>
      <c r="R29" s="45"/>
      <c r="S29" s="45"/>
      <c r="T29" s="45"/>
      <c r="U29" s="45"/>
      <c r="V29" s="45"/>
      <c r="W29" s="248"/>
      <c r="X29" s="235"/>
      <c r="Y29" s="45"/>
      <c r="Z29" s="45"/>
      <c r="AA29" s="45"/>
      <c r="AB29" s="45"/>
    </row>
    <row r="30" spans="2:28" ht="15.75" customHeight="1" x14ac:dyDescent="0.25">
      <c r="B30" s="45"/>
      <c r="C30" s="88" t="s">
        <v>584</v>
      </c>
      <c r="D30" s="83">
        <f t="shared" si="5"/>
        <v>19</v>
      </c>
      <c r="E30" s="89">
        <f>COUNTA('Monitoria Anual - 1'!S22:S40)</f>
        <v>0</v>
      </c>
      <c r="F30" s="90">
        <f>COUNTA('Monitoria Anual - 1'!N22:N40)</f>
        <v>0</v>
      </c>
      <c r="G30" s="90">
        <f>COUNTA('Monitoria Anual - 1'!O22:O40)</f>
        <v>5</v>
      </c>
      <c r="H30" s="90">
        <f>COUNTA('Monitoria Anual - 1'!P22:P40)</f>
        <v>8</v>
      </c>
      <c r="I30" s="90">
        <f>COUNTA('Monitoria Anual - 1'!Q22:Q40)</f>
        <v>5</v>
      </c>
      <c r="J30" s="91">
        <f>COUNTA('Monitoria Anual - 1'!R22:R40)</f>
        <v>1</v>
      </c>
      <c r="K30" s="45"/>
      <c r="L30" s="45"/>
      <c r="M30" s="45"/>
      <c r="N30" s="45"/>
      <c r="O30" s="45"/>
      <c r="P30" s="45"/>
      <c r="Q30" s="45"/>
      <c r="R30" s="45"/>
      <c r="S30" s="45"/>
      <c r="T30" s="45"/>
      <c r="U30" s="45"/>
      <c r="V30" s="45"/>
      <c r="W30" s="248"/>
      <c r="X30" s="235"/>
      <c r="Y30" s="45"/>
      <c r="Z30" s="45"/>
      <c r="AA30" s="45"/>
      <c r="AB30" s="45"/>
    </row>
    <row r="31" spans="2:28" ht="15.75" customHeight="1" x14ac:dyDescent="0.25">
      <c r="B31" s="45"/>
      <c r="C31" s="88" t="s">
        <v>585</v>
      </c>
      <c r="D31" s="83">
        <f t="shared" si="5"/>
        <v>22</v>
      </c>
      <c r="E31" s="89">
        <f>COUNTA('Monitoria Anual - 1'!S41:S61)</f>
        <v>0</v>
      </c>
      <c r="F31" s="90">
        <f>COUNTA('Monitoria Anual - 1'!N41:N61)</f>
        <v>4</v>
      </c>
      <c r="G31" s="90">
        <f>COUNTA('Monitoria Anual - 1'!O41:O61)</f>
        <v>4</v>
      </c>
      <c r="H31" s="90">
        <f>COUNTA('Monitoria Anual - 1'!P41:P61)</f>
        <v>3</v>
      </c>
      <c r="I31" s="90">
        <f>COUNTA('Monitoria Anual - 1'!Q41:Q61)</f>
        <v>9</v>
      </c>
      <c r="J31" s="91">
        <f>COUNTA('Monitoria Anual - 1'!R41:R61)</f>
        <v>2</v>
      </c>
      <c r="K31" s="45"/>
      <c r="L31" s="45"/>
      <c r="M31" s="45"/>
      <c r="N31" s="45"/>
      <c r="O31" s="45"/>
      <c r="P31" s="45"/>
      <c r="Q31" s="45"/>
      <c r="R31" s="45"/>
      <c r="S31" s="45"/>
      <c r="T31" s="45"/>
      <c r="U31" s="45"/>
      <c r="V31" s="45"/>
      <c r="W31" s="248"/>
      <c r="X31" s="235"/>
      <c r="Y31" s="45"/>
      <c r="Z31" s="45"/>
      <c r="AA31" s="45"/>
      <c r="AB31" s="45"/>
    </row>
    <row r="32" spans="2:28" ht="15.75" customHeight="1" x14ac:dyDescent="0.25">
      <c r="B32" s="45"/>
      <c r="C32" s="88" t="s">
        <v>586</v>
      </c>
      <c r="D32" s="83">
        <f t="shared" si="5"/>
        <v>16</v>
      </c>
      <c r="E32" s="89">
        <f>COUNTA('Monitoria Anual - 1'!S62:S77)</f>
        <v>0</v>
      </c>
      <c r="F32" s="90">
        <f>COUNTA('Monitoria Anual - 1'!N62:N77)</f>
        <v>0</v>
      </c>
      <c r="G32" s="90">
        <f>COUNTA('Monitoria Anual - 1'!O62:O77)</f>
        <v>2</v>
      </c>
      <c r="H32" s="90">
        <f>COUNTA('Monitoria Anual - 1'!P62:P77)</f>
        <v>3</v>
      </c>
      <c r="I32" s="90">
        <f>COUNTA('Monitoria Anual - 1'!Q62:Q77)</f>
        <v>11</v>
      </c>
      <c r="J32" s="91">
        <f>COUNTA('Monitoria Anual - 1'!R62:R77)</f>
        <v>0</v>
      </c>
      <c r="K32" s="45"/>
      <c r="L32" s="45"/>
      <c r="M32" s="45"/>
      <c r="N32" s="45"/>
      <c r="O32" s="45"/>
      <c r="P32" s="45"/>
      <c r="Q32" s="45"/>
      <c r="R32" s="45"/>
      <c r="S32" s="45"/>
      <c r="T32" s="45"/>
      <c r="U32" s="45"/>
      <c r="V32" s="45"/>
      <c r="W32" s="248"/>
      <c r="X32" s="235"/>
      <c r="Y32" s="45"/>
      <c r="Z32" s="45"/>
      <c r="AA32" s="45"/>
      <c r="AB32" s="45"/>
    </row>
    <row r="33" spans="3:10" ht="15.75" customHeight="1" x14ac:dyDescent="0.25">
      <c r="C33" s="88" t="s">
        <v>587</v>
      </c>
      <c r="D33" s="83">
        <f t="shared" si="5"/>
        <v>5</v>
      </c>
      <c r="E33" s="89">
        <f>COUNTA('Monitoria Anual - 1'!#REF!)</f>
        <v>1</v>
      </c>
      <c r="F33" s="90">
        <f>COUNTA('Monitoria Anual - 1'!#REF!)</f>
        <v>1</v>
      </c>
      <c r="G33" s="90">
        <f>COUNTA('Monitoria Anual - 1'!#REF!)</f>
        <v>1</v>
      </c>
      <c r="H33" s="90">
        <f>COUNTA('Monitoria Anual - 1'!#REF!)</f>
        <v>1</v>
      </c>
      <c r="I33" s="90">
        <f>COUNTA('Monitoria Anual - 1'!#REF!)</f>
        <v>1</v>
      </c>
      <c r="J33" s="91">
        <f>COUNTA('Monitoria Anual - 1'!#REF!)</f>
        <v>1</v>
      </c>
    </row>
    <row r="34" spans="3:10" ht="15.75" customHeight="1" x14ac:dyDescent="0.25">
      <c r="C34" s="88" t="s">
        <v>588</v>
      </c>
      <c r="D34" s="83">
        <f t="shared" si="5"/>
        <v>5</v>
      </c>
      <c r="E34" s="89">
        <f>COUNTA('Monitoria Anual - 1'!#REF!)</f>
        <v>1</v>
      </c>
      <c r="F34" s="90">
        <f>COUNTA('Monitoria Anual - 1'!#REF!)</f>
        <v>1</v>
      </c>
      <c r="G34" s="90">
        <f>COUNTA('Monitoria Anual - 1'!#REF!)</f>
        <v>1</v>
      </c>
      <c r="H34" s="90">
        <f>COUNTA('Monitoria Anual - 1'!#REF!)</f>
        <v>1</v>
      </c>
      <c r="I34" s="90">
        <f>COUNTA('Monitoria Anual - 1'!#REF!)</f>
        <v>1</v>
      </c>
      <c r="J34" s="91">
        <f>COUNTA('Monitoria Anual - 1'!#REF!)</f>
        <v>1</v>
      </c>
    </row>
    <row r="35" spans="3:10" ht="15.75" customHeight="1" x14ac:dyDescent="0.25">
      <c r="C35" s="88" t="s">
        <v>589</v>
      </c>
      <c r="D35" s="83">
        <f t="shared" si="5"/>
        <v>5</v>
      </c>
      <c r="E35" s="89">
        <f>COUNTA('Monitoria Anual - 1'!#REF!)</f>
        <v>1</v>
      </c>
      <c r="F35" s="90">
        <f>COUNTA('Monitoria Anual - 1'!#REF!)</f>
        <v>1</v>
      </c>
      <c r="G35" s="90">
        <f>COUNTA('Monitoria Anual - 1'!#REF!)</f>
        <v>1</v>
      </c>
      <c r="H35" s="90">
        <f>COUNTA('Monitoria Anual - 1'!#REF!)</f>
        <v>1</v>
      </c>
      <c r="I35" s="90">
        <f>COUNTA('Monitoria Anual - 1'!#REF!)</f>
        <v>1</v>
      </c>
      <c r="J35" s="91">
        <f>COUNTA('Monitoria Anual - 1'!#REF!)</f>
        <v>1</v>
      </c>
    </row>
    <row r="36" spans="3:10" ht="15.75" customHeight="1" x14ac:dyDescent="0.25">
      <c r="C36" s="88" t="s">
        <v>590</v>
      </c>
      <c r="D36" s="83">
        <f t="shared" si="5"/>
        <v>5</v>
      </c>
      <c r="E36" s="89">
        <f>COUNTA('Monitoria Anual - 1'!#REF!)</f>
        <v>1</v>
      </c>
      <c r="F36" s="90">
        <f>COUNTA('Monitoria Anual - 1'!#REF!)</f>
        <v>1</v>
      </c>
      <c r="G36" s="90">
        <f>COUNTA('Monitoria Anual - 1'!#REF!)</f>
        <v>1</v>
      </c>
      <c r="H36" s="90">
        <f>COUNTA('Monitoria Anual - 1'!#REF!)</f>
        <v>1</v>
      </c>
      <c r="I36" s="90">
        <f>COUNTA('Monitoria Anual - 1'!#REF!)</f>
        <v>1</v>
      </c>
      <c r="J36" s="91">
        <f>COUNTA('Monitoria Anual - 1'!#REF!)</f>
        <v>1</v>
      </c>
    </row>
    <row r="37" spans="3:10" ht="15.75" customHeight="1" x14ac:dyDescent="0.25">
      <c r="C37" s="88" t="s">
        <v>591</v>
      </c>
      <c r="D37" s="83">
        <f t="shared" si="5"/>
        <v>5</v>
      </c>
      <c r="E37" s="89">
        <f>COUNTA('Monitoria Anual - 1'!#REF!)</f>
        <v>1</v>
      </c>
      <c r="F37" s="90">
        <f>COUNTA('Monitoria Anual - 1'!#REF!)</f>
        <v>1</v>
      </c>
      <c r="G37" s="90">
        <f>COUNTA('Monitoria Anual - 1'!#REF!)</f>
        <v>1</v>
      </c>
      <c r="H37" s="90">
        <f>COUNTA('Monitoria Anual - 1'!#REF!)</f>
        <v>1</v>
      </c>
      <c r="I37" s="90">
        <f>COUNTA('Monitoria Anual - 1'!#REF!)</f>
        <v>1</v>
      </c>
      <c r="J37" s="91">
        <f>COUNTA('Monitoria Anual - 1'!#REF!)</f>
        <v>1</v>
      </c>
    </row>
    <row r="38" spans="3:10" ht="15.75" customHeight="1" x14ac:dyDescent="0.25">
      <c r="C38" s="92" t="s">
        <v>592</v>
      </c>
      <c r="D38" s="93">
        <f t="shared" si="5"/>
        <v>5</v>
      </c>
      <c r="E38" s="94">
        <f>COUNTA('Monitoria Anual - 1'!#REF!)</f>
        <v>1</v>
      </c>
      <c r="F38" s="95">
        <f>COUNTA('Monitoria Anual - 1'!#REF!)</f>
        <v>1</v>
      </c>
      <c r="G38" s="95">
        <f>COUNTA('Monitoria Anual - 1'!#REF!)</f>
        <v>1</v>
      </c>
      <c r="H38" s="95">
        <f>COUNTA('Monitoria Anual - 1'!#REF!)</f>
        <v>1</v>
      </c>
      <c r="I38" s="95">
        <f>COUNTA('Monitoria Anual - 1'!#REF!)</f>
        <v>1</v>
      </c>
      <c r="J38" s="96">
        <f>COUNTA('Monitoria Anual - 1'!#REF!)</f>
        <v>1</v>
      </c>
    </row>
  </sheetData>
  <mergeCells count="13">
    <mergeCell ref="B24:C24"/>
    <mergeCell ref="B1:W2"/>
    <mergeCell ref="B3:W3"/>
    <mergeCell ref="B4:C4"/>
    <mergeCell ref="D4:M4"/>
    <mergeCell ref="B5:C5"/>
    <mergeCell ref="D5:G5"/>
    <mergeCell ref="B6:W6"/>
    <mergeCell ref="B8:C8"/>
    <mergeCell ref="F9:G9"/>
    <mergeCell ref="C10:G10"/>
    <mergeCell ref="D20:G20"/>
    <mergeCell ref="D21:G21"/>
  </mergeCells>
  <conditionalFormatting sqref="E29:F29 F29:J38">
    <cfRule type="cellIs" dxfId="84" priority="1" stopIfTrue="1" operator="equal">
      <formula>0</formula>
    </cfRule>
  </conditionalFormatting>
  <pageMargins left="0.25" right="0.25" top="0.75" bottom="0.75" header="0" footer="0"/>
  <pageSetup paperSize="9" fitToHeight="0"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109"/>
  <sheetViews>
    <sheetView showGridLines="0" workbookViewId="0">
      <pane xSplit="2" ySplit="2" topLeftCell="M23" activePane="bottomRight" state="frozen"/>
      <selection pane="topRight" activeCell="C1" sqref="C1"/>
      <selection pane="bottomLeft" activeCell="A3" sqref="A3"/>
      <selection pane="bottomRight" activeCell="T23" sqref="T23"/>
    </sheetView>
  </sheetViews>
  <sheetFormatPr defaultColWidth="12.625" defaultRowHeight="15" customHeight="1" x14ac:dyDescent="0.2"/>
  <cols>
    <col min="1" max="1" width="63.5" hidden="1" customWidth="1"/>
    <col min="2" max="2" width="6.375" customWidth="1"/>
    <col min="3" max="3" width="28.625" customWidth="1"/>
    <col min="4" max="4" width="16.375" customWidth="1"/>
    <col min="5" max="5" width="17" customWidth="1"/>
    <col min="6" max="6" width="22.5" customWidth="1"/>
    <col min="7" max="7" width="24.125" customWidth="1"/>
    <col min="8" max="12" width="22" customWidth="1"/>
    <col min="13" max="13" width="24.125" customWidth="1"/>
    <col min="14" max="19" width="23.3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8" width="7.625" customWidth="1"/>
    <col min="39" max="39" width="7.125" customWidth="1"/>
    <col min="40" max="40" width="7.125" hidden="1" customWidth="1"/>
  </cols>
  <sheetData>
    <row r="1" spans="1:40" ht="33.75" hidden="1" customHeight="1" x14ac:dyDescent="0.2">
      <c r="A1" s="363" t="s">
        <v>0</v>
      </c>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234"/>
      <c r="AK1" s="7"/>
      <c r="AL1" s="7"/>
      <c r="AM1" s="7"/>
      <c r="AN1" s="7"/>
    </row>
    <row r="2" spans="1:40" ht="33.75" hidden="1" customHeight="1" x14ac:dyDescent="0.2">
      <c r="A2" s="364" t="s">
        <v>593</v>
      </c>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234"/>
      <c r="AK2" s="7"/>
      <c r="AL2" s="7"/>
      <c r="AM2" s="7"/>
      <c r="AN2" s="7"/>
    </row>
    <row r="3" spans="1:40" ht="45" hidden="1" customHeight="1" x14ac:dyDescent="0.2">
      <c r="A3" s="249" t="s">
        <v>2</v>
      </c>
      <c r="B3" s="352" t="s">
        <v>594</v>
      </c>
      <c r="C3" s="350"/>
      <c r="D3" s="350"/>
      <c r="E3" s="350"/>
      <c r="F3" s="350"/>
      <c r="G3" s="320"/>
      <c r="H3" s="4"/>
      <c r="I3" s="4"/>
      <c r="J3" s="4"/>
      <c r="K3" s="4"/>
      <c r="L3" s="4"/>
      <c r="M3" s="4"/>
      <c r="N3" s="4"/>
      <c r="O3" s="4"/>
      <c r="P3" s="4"/>
      <c r="Q3" s="4"/>
      <c r="R3" s="4"/>
      <c r="S3" s="7"/>
      <c r="T3" s="7"/>
      <c r="U3" s="7"/>
      <c r="V3" s="7"/>
      <c r="W3" s="7"/>
      <c r="X3" s="7"/>
      <c r="Y3" s="7"/>
      <c r="Z3" s="7"/>
      <c r="AA3" s="7"/>
      <c r="AB3" s="7"/>
      <c r="AC3" s="7"/>
      <c r="AD3" s="7"/>
      <c r="AE3" s="7"/>
      <c r="AF3" s="7"/>
      <c r="AG3" s="7"/>
      <c r="AH3" s="7"/>
      <c r="AI3" s="7"/>
      <c r="AJ3" s="234"/>
      <c r="AK3" s="7"/>
      <c r="AL3" s="7"/>
      <c r="AM3" s="7"/>
      <c r="AN3" s="7"/>
    </row>
    <row r="4" spans="1:40" ht="27" hidden="1" customHeight="1" x14ac:dyDescent="0.2">
      <c r="A4" s="249" t="s">
        <v>4</v>
      </c>
      <c r="B4" s="352" t="s">
        <v>595</v>
      </c>
      <c r="C4" s="320"/>
      <c r="D4" s="98"/>
      <c r="E4" s="98"/>
      <c r="F4" s="7"/>
      <c r="G4" s="7"/>
      <c r="H4" s="7"/>
      <c r="I4" s="7"/>
      <c r="J4" s="7"/>
      <c r="K4" s="7"/>
      <c r="L4" s="7"/>
      <c r="M4" s="7"/>
      <c r="N4" s="7"/>
      <c r="O4" s="7"/>
      <c r="P4" s="7"/>
      <c r="Q4" s="7"/>
      <c r="R4" s="7"/>
      <c r="S4" s="7"/>
      <c r="T4" s="7"/>
      <c r="U4" s="7"/>
      <c r="V4" s="7"/>
      <c r="W4" s="7"/>
      <c r="X4" s="7"/>
      <c r="Y4" s="7"/>
      <c r="Z4" s="7"/>
      <c r="AA4" s="7"/>
      <c r="AB4" s="7"/>
      <c r="AC4" s="7"/>
      <c r="AD4" s="7"/>
      <c r="AE4" s="7"/>
      <c r="AF4" s="7"/>
      <c r="AG4" s="7"/>
      <c r="AH4" s="7"/>
      <c r="AI4" s="7"/>
      <c r="AJ4" s="234"/>
      <c r="AK4" s="7"/>
      <c r="AL4" s="7"/>
      <c r="AM4" s="7"/>
      <c r="AN4" s="7" t="s">
        <v>6</v>
      </c>
    </row>
    <row r="5" spans="1:40" ht="27" hidden="1" customHeight="1" x14ac:dyDescent="0.2">
      <c r="A5" s="366" t="s">
        <v>7</v>
      </c>
      <c r="B5" s="333"/>
      <c r="C5" s="333"/>
      <c r="D5" s="333"/>
      <c r="E5" s="333"/>
      <c r="F5" s="333"/>
      <c r="G5" s="333"/>
      <c r="H5" s="333"/>
      <c r="I5" s="333"/>
      <c r="J5" s="333"/>
      <c r="K5" s="333"/>
      <c r="L5" s="333"/>
      <c r="M5" s="356"/>
      <c r="N5" s="367" t="s">
        <v>8</v>
      </c>
      <c r="O5" s="333"/>
      <c r="P5" s="333"/>
      <c r="Q5" s="333"/>
      <c r="R5" s="333"/>
      <c r="S5" s="333"/>
      <c r="T5" s="333"/>
      <c r="U5" s="333"/>
      <c r="V5" s="333"/>
      <c r="W5" s="333"/>
      <c r="X5" s="334"/>
      <c r="Y5" s="368" t="s">
        <v>9</v>
      </c>
      <c r="Z5" s="336"/>
      <c r="AA5" s="336"/>
      <c r="AB5" s="336"/>
      <c r="AC5" s="336"/>
      <c r="AD5" s="336"/>
      <c r="AE5" s="336"/>
      <c r="AF5" s="336"/>
      <c r="AG5" s="336"/>
      <c r="AH5" s="336"/>
      <c r="AI5" s="337"/>
      <c r="AJ5" s="234"/>
      <c r="AK5" s="7"/>
      <c r="AL5" s="7"/>
      <c r="AM5" s="7"/>
      <c r="AN5" s="7" t="s">
        <v>10</v>
      </c>
    </row>
    <row r="6" spans="1:40" ht="28.5" customHeight="1" x14ac:dyDescent="0.2">
      <c r="A6" s="361" t="s">
        <v>596</v>
      </c>
      <c r="B6" s="324" t="s">
        <v>11</v>
      </c>
      <c r="C6" s="362" t="s">
        <v>12</v>
      </c>
      <c r="D6" s="324" t="s">
        <v>13</v>
      </c>
      <c r="E6" s="324" t="s">
        <v>14</v>
      </c>
      <c r="F6" s="358" t="s">
        <v>15</v>
      </c>
      <c r="G6" s="320"/>
      <c r="H6" s="324" t="s">
        <v>16</v>
      </c>
      <c r="I6" s="324" t="s">
        <v>17</v>
      </c>
      <c r="J6" s="324" t="s">
        <v>18</v>
      </c>
      <c r="K6" s="360" t="s">
        <v>19</v>
      </c>
      <c r="L6" s="343"/>
      <c r="M6" s="324" t="s">
        <v>20</v>
      </c>
      <c r="N6" s="309" t="s">
        <v>21</v>
      </c>
      <c r="O6" s="310" t="s">
        <v>22</v>
      </c>
      <c r="P6" s="311" t="s">
        <v>23</v>
      </c>
      <c r="Q6" s="338" t="s">
        <v>24</v>
      </c>
      <c r="R6" s="339" t="s">
        <v>25</v>
      </c>
      <c r="S6" s="340" t="s">
        <v>26</v>
      </c>
      <c r="T6" s="341" t="s">
        <v>27</v>
      </c>
      <c r="U6" s="341" t="s">
        <v>28</v>
      </c>
      <c r="V6" s="341" t="s">
        <v>29</v>
      </c>
      <c r="W6" s="341" t="s">
        <v>30</v>
      </c>
      <c r="X6" s="344" t="s">
        <v>31</v>
      </c>
      <c r="Y6" s="345" t="s">
        <v>32</v>
      </c>
      <c r="Z6" s="329" t="s">
        <v>33</v>
      </c>
      <c r="AA6" s="329" t="s">
        <v>34</v>
      </c>
      <c r="AB6" s="329" t="s">
        <v>35</v>
      </c>
      <c r="AC6" s="329" t="s">
        <v>36</v>
      </c>
      <c r="AD6" s="329" t="s">
        <v>37</v>
      </c>
      <c r="AE6" s="329" t="s">
        <v>38</v>
      </c>
      <c r="AF6" s="327" t="s">
        <v>39</v>
      </c>
      <c r="AG6" s="329" t="s">
        <v>40</v>
      </c>
      <c r="AH6" s="329" t="s">
        <v>41</v>
      </c>
      <c r="AI6" s="330" t="s">
        <v>42</v>
      </c>
      <c r="AJ6" s="234"/>
      <c r="AK6" s="7"/>
      <c r="AL6" s="7"/>
      <c r="AM6" s="7"/>
      <c r="AN6" s="7"/>
    </row>
    <row r="7" spans="1:40" ht="24" customHeight="1" x14ac:dyDescent="0.2">
      <c r="A7" s="346"/>
      <c r="B7" s="308"/>
      <c r="C7" s="308"/>
      <c r="D7" s="308"/>
      <c r="E7" s="308"/>
      <c r="F7" s="99" t="s">
        <v>43</v>
      </c>
      <c r="G7" s="99" t="s">
        <v>44</v>
      </c>
      <c r="H7" s="308"/>
      <c r="I7" s="308"/>
      <c r="J7" s="308"/>
      <c r="K7" s="9" t="s">
        <v>45</v>
      </c>
      <c r="L7" s="9" t="s">
        <v>46</v>
      </c>
      <c r="M7" s="308"/>
      <c r="N7" s="308"/>
      <c r="O7" s="308"/>
      <c r="P7" s="308"/>
      <c r="Q7" s="308"/>
      <c r="R7" s="308"/>
      <c r="S7" s="308"/>
      <c r="T7" s="308"/>
      <c r="U7" s="308"/>
      <c r="V7" s="308"/>
      <c r="W7" s="308"/>
      <c r="X7" s="328"/>
      <c r="Y7" s="346"/>
      <c r="Z7" s="308"/>
      <c r="AA7" s="308"/>
      <c r="AB7" s="308"/>
      <c r="AC7" s="308"/>
      <c r="AD7" s="308"/>
      <c r="AE7" s="308"/>
      <c r="AF7" s="328"/>
      <c r="AG7" s="308"/>
      <c r="AH7" s="308"/>
      <c r="AI7" s="331"/>
      <c r="AJ7" s="234"/>
      <c r="AK7" s="7"/>
      <c r="AL7" s="7"/>
      <c r="AM7" s="7"/>
      <c r="AN7" s="7"/>
    </row>
    <row r="8" spans="1:40" ht="159.75" customHeight="1" x14ac:dyDescent="0.2">
      <c r="A8" s="372" t="s">
        <v>47</v>
      </c>
      <c r="B8" s="250" t="s">
        <v>48</v>
      </c>
      <c r="C8" s="251" t="s">
        <v>49</v>
      </c>
      <c r="D8" s="251" t="s">
        <v>50</v>
      </c>
      <c r="E8" s="251" t="s">
        <v>51</v>
      </c>
      <c r="F8" s="252">
        <v>43466</v>
      </c>
      <c r="G8" s="252">
        <v>44896</v>
      </c>
      <c r="H8" s="250" t="s">
        <v>52</v>
      </c>
      <c r="I8" s="253">
        <v>100000</v>
      </c>
      <c r="J8" s="251" t="s">
        <v>53</v>
      </c>
      <c r="K8" s="26" t="s">
        <v>597</v>
      </c>
      <c r="L8" s="251"/>
      <c r="M8" s="251"/>
      <c r="N8" s="251"/>
      <c r="O8" s="251"/>
      <c r="P8" s="251"/>
      <c r="Q8" s="251" t="s">
        <v>56</v>
      </c>
      <c r="R8" s="251"/>
      <c r="S8" s="250"/>
      <c r="T8" s="251" t="s">
        <v>598</v>
      </c>
      <c r="U8" s="251" t="s">
        <v>599</v>
      </c>
      <c r="V8" s="251"/>
      <c r="W8" s="251" t="s">
        <v>600</v>
      </c>
      <c r="X8" s="251"/>
      <c r="Y8" s="251"/>
      <c r="Z8" s="251"/>
      <c r="AA8" s="251"/>
      <c r="AB8" s="254"/>
      <c r="AC8" s="254"/>
      <c r="AD8" s="251"/>
      <c r="AE8" s="255"/>
      <c r="AF8" s="251"/>
      <c r="AG8" s="251"/>
      <c r="AH8" s="251"/>
      <c r="AI8" s="251"/>
      <c r="AJ8" s="234"/>
      <c r="AK8" s="7"/>
      <c r="AL8" s="7"/>
      <c r="AM8" s="7"/>
      <c r="AN8" s="7"/>
    </row>
    <row r="9" spans="1:40" ht="267" customHeight="1" x14ac:dyDescent="0.2">
      <c r="A9" s="322"/>
      <c r="B9" s="26" t="s">
        <v>59</v>
      </c>
      <c r="C9" s="31" t="s">
        <v>60</v>
      </c>
      <c r="D9" s="30" t="s">
        <v>61</v>
      </c>
      <c r="E9" s="30" t="s">
        <v>62</v>
      </c>
      <c r="F9" s="25">
        <v>43101</v>
      </c>
      <c r="G9" s="25">
        <v>44896</v>
      </c>
      <c r="H9" s="26" t="s">
        <v>601</v>
      </c>
      <c r="I9" s="100">
        <v>50000</v>
      </c>
      <c r="J9" s="30" t="s">
        <v>64</v>
      </c>
      <c r="K9" s="26"/>
      <c r="L9" s="30"/>
      <c r="M9" s="30"/>
      <c r="N9" s="251"/>
      <c r="O9" s="251" t="s">
        <v>56</v>
      </c>
      <c r="P9" s="251"/>
      <c r="Q9" s="251"/>
      <c r="R9" s="251"/>
      <c r="S9" s="250"/>
      <c r="T9" s="30" t="s">
        <v>602</v>
      </c>
      <c r="U9" s="30"/>
      <c r="V9" s="30"/>
      <c r="W9" s="30" t="s">
        <v>603</v>
      </c>
      <c r="X9" s="30" t="s">
        <v>604</v>
      </c>
      <c r="Y9" s="30" t="s">
        <v>605</v>
      </c>
      <c r="Z9" s="26" t="s">
        <v>606</v>
      </c>
      <c r="AA9" s="30"/>
      <c r="AB9" s="101"/>
      <c r="AC9" s="101"/>
      <c r="AD9" s="30"/>
      <c r="AE9" s="102"/>
      <c r="AF9" s="30"/>
      <c r="AG9" s="30"/>
      <c r="AH9" s="30"/>
      <c r="AI9" s="30"/>
      <c r="AJ9" s="234"/>
      <c r="AK9" s="7"/>
      <c r="AL9" s="7"/>
      <c r="AM9" s="7"/>
      <c r="AN9" s="7"/>
    </row>
    <row r="10" spans="1:40" ht="175.5" customHeight="1" x14ac:dyDescent="0.2">
      <c r="A10" s="322"/>
      <c r="B10" s="26" t="s">
        <v>68</v>
      </c>
      <c r="C10" s="30" t="s">
        <v>69</v>
      </c>
      <c r="D10" s="30" t="s">
        <v>70</v>
      </c>
      <c r="E10" s="30" t="s">
        <v>71</v>
      </c>
      <c r="F10" s="25">
        <v>43466</v>
      </c>
      <c r="G10" s="25">
        <v>44896</v>
      </c>
      <c r="H10" s="26" t="s">
        <v>601</v>
      </c>
      <c r="I10" s="100" t="s">
        <v>73</v>
      </c>
      <c r="J10" s="30" t="s">
        <v>74</v>
      </c>
      <c r="K10" s="30"/>
      <c r="L10" s="30"/>
      <c r="M10" s="30"/>
      <c r="N10" s="251"/>
      <c r="O10" s="251" t="s">
        <v>56</v>
      </c>
      <c r="P10" s="251"/>
      <c r="Q10" s="251"/>
      <c r="R10" s="251"/>
      <c r="S10" s="250"/>
      <c r="T10" s="30" t="s">
        <v>145</v>
      </c>
      <c r="U10" s="30"/>
      <c r="V10" s="30"/>
      <c r="W10" s="30"/>
      <c r="X10" s="30" t="s">
        <v>607</v>
      </c>
      <c r="Y10" s="30" t="s">
        <v>608</v>
      </c>
      <c r="Z10" s="26" t="s">
        <v>609</v>
      </c>
      <c r="AA10" s="30"/>
      <c r="AB10" s="101"/>
      <c r="AC10" s="101"/>
      <c r="AD10" s="30"/>
      <c r="AE10" s="102"/>
      <c r="AF10" s="30"/>
      <c r="AG10" s="30"/>
      <c r="AH10" s="30"/>
      <c r="AI10" s="30"/>
      <c r="AJ10" s="234"/>
      <c r="AK10" s="7"/>
      <c r="AL10" s="7"/>
      <c r="AM10" s="7"/>
      <c r="AN10" s="7"/>
    </row>
    <row r="11" spans="1:40" ht="226.5" customHeight="1" x14ac:dyDescent="0.2">
      <c r="A11" s="322"/>
      <c r="B11" s="26" t="s">
        <v>76</v>
      </c>
      <c r="C11" s="30" t="s">
        <v>77</v>
      </c>
      <c r="D11" s="30" t="s">
        <v>78</v>
      </c>
      <c r="E11" s="30" t="s">
        <v>79</v>
      </c>
      <c r="F11" s="25">
        <v>43101</v>
      </c>
      <c r="G11" s="25">
        <v>44958</v>
      </c>
      <c r="H11" s="26" t="s">
        <v>80</v>
      </c>
      <c r="I11" s="100">
        <v>120000</v>
      </c>
      <c r="J11" s="30" t="s">
        <v>81</v>
      </c>
      <c r="K11" s="30" t="s">
        <v>82</v>
      </c>
      <c r="L11" s="30" t="s">
        <v>610</v>
      </c>
      <c r="M11" s="30"/>
      <c r="N11" s="251"/>
      <c r="O11" s="251"/>
      <c r="P11" s="251" t="s">
        <v>56</v>
      </c>
      <c r="Q11" s="251"/>
      <c r="R11" s="251"/>
      <c r="S11" s="250"/>
      <c r="T11" s="30" t="s">
        <v>611</v>
      </c>
      <c r="U11" s="30"/>
      <c r="V11" s="30"/>
      <c r="W11" s="30" t="s">
        <v>58</v>
      </c>
      <c r="X11" s="30" t="s">
        <v>612</v>
      </c>
      <c r="Y11" s="30"/>
      <c r="Z11" s="30"/>
      <c r="AA11" s="30"/>
      <c r="AB11" s="101"/>
      <c r="AC11" s="101"/>
      <c r="AD11" s="30" t="s">
        <v>613</v>
      </c>
      <c r="AE11" s="102"/>
      <c r="AF11" s="30"/>
      <c r="AG11" s="30"/>
      <c r="AH11" s="30"/>
      <c r="AI11" s="30"/>
      <c r="AJ11" s="234"/>
      <c r="AK11" s="7"/>
      <c r="AL11" s="7"/>
      <c r="AM11" s="7"/>
      <c r="AN11" s="7"/>
    </row>
    <row r="12" spans="1:40" ht="219" customHeight="1" x14ac:dyDescent="0.2">
      <c r="A12" s="322"/>
      <c r="B12" s="26" t="s">
        <v>86</v>
      </c>
      <c r="C12" s="30" t="s">
        <v>87</v>
      </c>
      <c r="D12" s="30" t="s">
        <v>88</v>
      </c>
      <c r="E12" s="30" t="s">
        <v>89</v>
      </c>
      <c r="F12" s="25">
        <v>43101</v>
      </c>
      <c r="G12" s="25">
        <v>44958</v>
      </c>
      <c r="H12" s="26" t="s">
        <v>90</v>
      </c>
      <c r="I12" s="100">
        <v>120000</v>
      </c>
      <c r="J12" s="30" t="s">
        <v>81</v>
      </c>
      <c r="K12" s="30" t="s">
        <v>82</v>
      </c>
      <c r="L12" s="30" t="s">
        <v>610</v>
      </c>
      <c r="M12" s="30"/>
      <c r="N12" s="251"/>
      <c r="O12" s="251"/>
      <c r="P12" s="251" t="s">
        <v>56</v>
      </c>
      <c r="Q12" s="251"/>
      <c r="R12" s="251"/>
      <c r="S12" s="250"/>
      <c r="T12" s="30" t="s">
        <v>611</v>
      </c>
      <c r="U12" s="30"/>
      <c r="V12" s="30"/>
      <c r="W12" s="30" t="s">
        <v>58</v>
      </c>
      <c r="X12" s="30"/>
      <c r="Y12" s="30"/>
      <c r="Z12" s="30"/>
      <c r="AA12" s="30"/>
      <c r="AB12" s="101"/>
      <c r="AC12" s="101"/>
      <c r="AD12" s="30" t="s">
        <v>614</v>
      </c>
      <c r="AE12" s="102"/>
      <c r="AF12" s="30"/>
      <c r="AG12" s="30"/>
      <c r="AH12" s="30"/>
      <c r="AI12" s="30"/>
      <c r="AJ12" s="234"/>
      <c r="AK12" s="7"/>
      <c r="AL12" s="7"/>
      <c r="AM12" s="7"/>
      <c r="AN12" s="7"/>
    </row>
    <row r="13" spans="1:40" ht="216.75" customHeight="1" x14ac:dyDescent="0.2">
      <c r="A13" s="322"/>
      <c r="B13" s="26" t="s">
        <v>91</v>
      </c>
      <c r="C13" s="30" t="s">
        <v>92</v>
      </c>
      <c r="D13" s="30" t="s">
        <v>93</v>
      </c>
      <c r="E13" s="30" t="s">
        <v>94</v>
      </c>
      <c r="F13" s="25">
        <v>43101</v>
      </c>
      <c r="G13" s="25">
        <v>44958</v>
      </c>
      <c r="H13" s="26" t="s">
        <v>90</v>
      </c>
      <c r="I13" s="100">
        <v>90000</v>
      </c>
      <c r="J13" s="30" t="s">
        <v>81</v>
      </c>
      <c r="K13" s="30" t="s">
        <v>82</v>
      </c>
      <c r="L13" s="30" t="s">
        <v>610</v>
      </c>
      <c r="M13" s="30"/>
      <c r="N13" s="251"/>
      <c r="O13" s="251"/>
      <c r="P13" s="251" t="s">
        <v>56</v>
      </c>
      <c r="Q13" s="251"/>
      <c r="R13" s="251"/>
      <c r="S13" s="250"/>
      <c r="T13" s="30" t="s">
        <v>611</v>
      </c>
      <c r="U13" s="30"/>
      <c r="V13" s="30"/>
      <c r="W13" s="30" t="s">
        <v>58</v>
      </c>
      <c r="X13" s="30"/>
      <c r="Y13" s="30"/>
      <c r="Z13" s="30"/>
      <c r="AA13" s="30"/>
      <c r="AB13" s="101"/>
      <c r="AC13" s="101"/>
      <c r="AD13" s="30" t="s">
        <v>614</v>
      </c>
      <c r="AE13" s="102"/>
      <c r="AF13" s="30"/>
      <c r="AG13" s="30"/>
      <c r="AH13" s="30"/>
      <c r="AI13" s="30"/>
      <c r="AJ13" s="234"/>
      <c r="AK13" s="7"/>
      <c r="AL13" s="7"/>
      <c r="AM13" s="7"/>
      <c r="AN13" s="7"/>
    </row>
    <row r="14" spans="1:40" ht="18.75" customHeight="1" x14ac:dyDescent="0.2">
      <c r="A14" s="322"/>
      <c r="B14" s="26" t="s">
        <v>95</v>
      </c>
      <c r="C14" s="30" t="s">
        <v>96</v>
      </c>
      <c r="D14" s="30" t="s">
        <v>97</v>
      </c>
      <c r="E14" s="30" t="s">
        <v>98</v>
      </c>
      <c r="F14" s="25">
        <v>43101</v>
      </c>
      <c r="G14" s="25">
        <v>44958</v>
      </c>
      <c r="H14" s="26" t="s">
        <v>615</v>
      </c>
      <c r="I14" s="100">
        <v>50000</v>
      </c>
      <c r="J14" s="30" t="s">
        <v>100</v>
      </c>
      <c r="K14" s="30" t="s">
        <v>616</v>
      </c>
      <c r="L14" s="30"/>
      <c r="M14" s="30"/>
      <c r="N14" s="251"/>
      <c r="O14" s="251" t="s">
        <v>56</v>
      </c>
      <c r="P14" s="251"/>
      <c r="Q14" s="251"/>
      <c r="R14" s="251"/>
      <c r="S14" s="250"/>
      <c r="T14" s="30" t="s">
        <v>617</v>
      </c>
      <c r="U14" s="30"/>
      <c r="V14" s="30" t="s">
        <v>618</v>
      </c>
      <c r="W14" s="30" t="s">
        <v>615</v>
      </c>
      <c r="X14" s="30" t="s">
        <v>619</v>
      </c>
      <c r="Y14" s="30" t="s">
        <v>620</v>
      </c>
      <c r="Z14" s="26" t="s">
        <v>621</v>
      </c>
      <c r="AA14" s="30"/>
      <c r="AB14" s="101"/>
      <c r="AC14" s="101"/>
      <c r="AD14" s="30"/>
      <c r="AE14" s="102"/>
      <c r="AF14" s="30" t="s">
        <v>622</v>
      </c>
      <c r="AG14" s="30"/>
      <c r="AH14" s="30"/>
      <c r="AI14" s="30"/>
      <c r="AJ14" s="234"/>
      <c r="AK14" s="7"/>
      <c r="AL14" s="7"/>
      <c r="AM14" s="7"/>
      <c r="AN14" s="7"/>
    </row>
    <row r="15" spans="1:40" ht="160.5" customHeight="1" x14ac:dyDescent="0.2">
      <c r="A15" s="322"/>
      <c r="B15" s="26" t="s">
        <v>114</v>
      </c>
      <c r="C15" s="30" t="s">
        <v>115</v>
      </c>
      <c r="D15" s="30" t="s">
        <v>116</v>
      </c>
      <c r="E15" s="30" t="s">
        <v>117</v>
      </c>
      <c r="F15" s="25">
        <v>43101</v>
      </c>
      <c r="G15" s="25">
        <v>43800</v>
      </c>
      <c r="H15" s="26" t="s">
        <v>118</v>
      </c>
      <c r="I15" s="100">
        <v>50000</v>
      </c>
      <c r="J15" s="30" t="s">
        <v>119</v>
      </c>
      <c r="K15" s="30" t="s">
        <v>245</v>
      </c>
      <c r="L15" s="30"/>
      <c r="M15" s="30"/>
      <c r="N15" s="251"/>
      <c r="O15" s="251"/>
      <c r="P15" s="251"/>
      <c r="Q15" s="251" t="s">
        <v>502</v>
      </c>
      <c r="R15" s="251"/>
      <c r="S15" s="250"/>
      <c r="T15" s="30" t="s">
        <v>623</v>
      </c>
      <c r="U15" s="30" t="s">
        <v>624</v>
      </c>
      <c r="V15" s="30"/>
      <c r="W15" s="30" t="s">
        <v>118</v>
      </c>
      <c r="X15" s="30"/>
      <c r="Y15" s="30"/>
      <c r="Z15" s="30"/>
      <c r="AA15" s="30"/>
      <c r="AB15" s="101"/>
      <c r="AC15" s="101"/>
      <c r="AD15" s="30"/>
      <c r="AE15" s="102"/>
      <c r="AF15" s="30"/>
      <c r="AG15" s="30"/>
      <c r="AH15" s="30"/>
      <c r="AI15" s="30"/>
      <c r="AJ15" s="234"/>
      <c r="AK15" s="7"/>
      <c r="AL15" s="7"/>
      <c r="AM15" s="7"/>
      <c r="AN15" s="7"/>
    </row>
    <row r="16" spans="1:40" ht="202.5" customHeight="1" x14ac:dyDescent="0.2">
      <c r="A16" s="322"/>
      <c r="B16" s="26" t="s">
        <v>122</v>
      </c>
      <c r="C16" s="30" t="s">
        <v>123</v>
      </c>
      <c r="D16" s="30" t="s">
        <v>124</v>
      </c>
      <c r="E16" s="30" t="s">
        <v>125</v>
      </c>
      <c r="F16" s="25">
        <v>43101</v>
      </c>
      <c r="G16" s="25">
        <v>44958</v>
      </c>
      <c r="H16" s="26" t="s">
        <v>72</v>
      </c>
      <c r="I16" s="100" t="s">
        <v>126</v>
      </c>
      <c r="J16" s="30" t="s">
        <v>127</v>
      </c>
      <c r="K16" s="30" t="s">
        <v>625</v>
      </c>
      <c r="L16" s="30"/>
      <c r="M16" s="30"/>
      <c r="N16" s="251"/>
      <c r="O16" s="251"/>
      <c r="P16" s="251"/>
      <c r="Q16" s="251" t="s">
        <v>56</v>
      </c>
      <c r="R16" s="251"/>
      <c r="S16" s="250"/>
      <c r="T16" s="30" t="s">
        <v>626</v>
      </c>
      <c r="U16" s="30" t="s">
        <v>627</v>
      </c>
      <c r="V16" s="30"/>
      <c r="W16" s="30" t="s">
        <v>58</v>
      </c>
      <c r="X16" s="30"/>
      <c r="Y16" s="30"/>
      <c r="Z16" s="30"/>
      <c r="AA16" s="30"/>
      <c r="AB16" s="101"/>
      <c r="AC16" s="101"/>
      <c r="AD16" s="30"/>
      <c r="AE16" s="102"/>
      <c r="AF16" s="30"/>
      <c r="AG16" s="30"/>
      <c r="AH16" s="30"/>
      <c r="AI16" s="30"/>
      <c r="AJ16" s="234"/>
      <c r="AK16" s="7"/>
      <c r="AL16" s="7"/>
      <c r="AM16" s="7"/>
      <c r="AN16" s="7"/>
    </row>
    <row r="17" spans="1:35" ht="65.25" customHeight="1" x14ac:dyDescent="0.2">
      <c r="A17" s="322"/>
      <c r="B17" s="26" t="s">
        <v>129</v>
      </c>
      <c r="C17" s="30" t="s">
        <v>130</v>
      </c>
      <c r="D17" s="30" t="s">
        <v>124</v>
      </c>
      <c r="E17" s="30" t="s">
        <v>131</v>
      </c>
      <c r="F17" s="25">
        <v>43101</v>
      </c>
      <c r="G17" s="25">
        <v>43313</v>
      </c>
      <c r="H17" s="26" t="s">
        <v>72</v>
      </c>
      <c r="I17" s="100" t="s">
        <v>126</v>
      </c>
      <c r="J17" s="30" t="s">
        <v>127</v>
      </c>
      <c r="K17" s="30" t="s">
        <v>628</v>
      </c>
      <c r="L17" s="30"/>
      <c r="M17" s="30"/>
      <c r="N17" s="251"/>
      <c r="O17" s="251"/>
      <c r="P17" s="251"/>
      <c r="Q17" s="251" t="s">
        <v>56</v>
      </c>
      <c r="R17" s="251"/>
      <c r="S17" s="250"/>
      <c r="T17" s="30" t="s">
        <v>132</v>
      </c>
      <c r="U17" s="30"/>
      <c r="V17" s="30"/>
      <c r="W17" s="30" t="s">
        <v>58</v>
      </c>
      <c r="X17" s="30"/>
      <c r="Y17" s="30"/>
      <c r="Z17" s="30"/>
      <c r="AA17" s="30"/>
      <c r="AB17" s="101"/>
      <c r="AC17" s="101"/>
      <c r="AD17" s="30"/>
      <c r="AE17" s="102"/>
      <c r="AF17" s="30"/>
      <c r="AG17" s="30"/>
      <c r="AH17" s="30"/>
      <c r="AI17" s="30"/>
    </row>
    <row r="18" spans="1:35" ht="129.75" customHeight="1" x14ac:dyDescent="0.2">
      <c r="A18" s="322"/>
      <c r="B18" s="26" t="s">
        <v>133</v>
      </c>
      <c r="C18" s="30" t="s">
        <v>134</v>
      </c>
      <c r="D18" s="30" t="s">
        <v>61</v>
      </c>
      <c r="E18" s="30" t="s">
        <v>135</v>
      </c>
      <c r="F18" s="25">
        <v>43466</v>
      </c>
      <c r="G18" s="25">
        <v>43831</v>
      </c>
      <c r="H18" s="26" t="s">
        <v>136</v>
      </c>
      <c r="I18" s="100">
        <v>50000</v>
      </c>
      <c r="J18" s="30" t="s">
        <v>137</v>
      </c>
      <c r="K18" s="30"/>
      <c r="L18" s="30"/>
      <c r="M18" s="30"/>
      <c r="N18" s="251"/>
      <c r="O18" s="251" t="s">
        <v>56</v>
      </c>
      <c r="P18" s="251"/>
      <c r="Q18" s="251"/>
      <c r="R18" s="251"/>
      <c r="S18" s="250"/>
      <c r="T18" s="30" t="s">
        <v>629</v>
      </c>
      <c r="U18" s="30"/>
      <c r="V18" s="30" t="s">
        <v>630</v>
      </c>
      <c r="W18" s="31" t="s">
        <v>136</v>
      </c>
      <c r="X18" s="30"/>
      <c r="Y18" s="30"/>
      <c r="Z18" s="30"/>
      <c r="AA18" s="30"/>
      <c r="AB18" s="101"/>
      <c r="AC18" s="101">
        <v>44958</v>
      </c>
      <c r="AD18" s="30"/>
      <c r="AE18" s="102"/>
      <c r="AF18" s="30"/>
      <c r="AG18" s="30"/>
      <c r="AH18" s="30"/>
      <c r="AI18" s="30"/>
    </row>
    <row r="19" spans="1:35" ht="124.5" customHeight="1" x14ac:dyDescent="0.2">
      <c r="A19" s="322"/>
      <c r="B19" s="26" t="s">
        <v>139</v>
      </c>
      <c r="C19" s="30" t="s">
        <v>631</v>
      </c>
      <c r="D19" s="30" t="s">
        <v>141</v>
      </c>
      <c r="E19" s="30" t="s">
        <v>142</v>
      </c>
      <c r="F19" s="22">
        <v>43105</v>
      </c>
      <c r="G19" s="25">
        <v>44958</v>
      </c>
      <c r="H19" s="26" t="s">
        <v>72</v>
      </c>
      <c r="I19" s="100" t="s">
        <v>126</v>
      </c>
      <c r="J19" s="30" t="s">
        <v>143</v>
      </c>
      <c r="K19" s="30" t="s">
        <v>144</v>
      </c>
      <c r="L19" s="30" t="s">
        <v>610</v>
      </c>
      <c r="M19" s="30"/>
      <c r="N19" s="251"/>
      <c r="O19" s="251" t="s">
        <v>56</v>
      </c>
      <c r="P19" s="251"/>
      <c r="Q19" s="251"/>
      <c r="R19" s="251"/>
      <c r="S19" s="250"/>
      <c r="T19" s="30" t="s">
        <v>632</v>
      </c>
      <c r="U19" s="30"/>
      <c r="V19" s="30"/>
      <c r="W19" s="30"/>
      <c r="X19" s="30" t="s">
        <v>633</v>
      </c>
      <c r="Y19" s="30" t="s">
        <v>634</v>
      </c>
      <c r="Z19" s="103" t="s">
        <v>635</v>
      </c>
      <c r="AA19" s="30"/>
      <c r="AB19" s="101"/>
      <c r="AC19" s="101"/>
      <c r="AD19" s="30"/>
      <c r="AE19" s="102"/>
      <c r="AF19" s="30"/>
      <c r="AG19" s="30"/>
      <c r="AH19" s="30"/>
      <c r="AI19" s="30"/>
    </row>
    <row r="20" spans="1:35" ht="138.75" customHeight="1" x14ac:dyDescent="0.2">
      <c r="A20" s="313"/>
      <c r="B20" s="26" t="s">
        <v>146</v>
      </c>
      <c r="C20" s="30" t="s">
        <v>147</v>
      </c>
      <c r="D20" s="30" t="s">
        <v>636</v>
      </c>
      <c r="E20" s="30" t="s">
        <v>149</v>
      </c>
      <c r="F20" s="22">
        <v>43105</v>
      </c>
      <c r="G20" s="25">
        <v>44958</v>
      </c>
      <c r="H20" s="26" t="s">
        <v>72</v>
      </c>
      <c r="I20" s="100" t="s">
        <v>126</v>
      </c>
      <c r="J20" s="26" t="s">
        <v>136</v>
      </c>
      <c r="K20" s="30" t="s">
        <v>144</v>
      </c>
      <c r="L20" s="30" t="s">
        <v>610</v>
      </c>
      <c r="M20" s="30"/>
      <c r="N20" s="251"/>
      <c r="O20" s="251" t="s">
        <v>56</v>
      </c>
      <c r="P20" s="251"/>
      <c r="Q20" s="251"/>
      <c r="R20" s="251"/>
      <c r="S20" s="250"/>
      <c r="T20" s="30" t="s">
        <v>637</v>
      </c>
      <c r="U20" s="30"/>
      <c r="V20" s="30"/>
      <c r="W20" s="30"/>
      <c r="X20" s="30" t="s">
        <v>633</v>
      </c>
      <c r="Y20" s="30" t="s">
        <v>638</v>
      </c>
      <c r="Z20" s="103" t="s">
        <v>635</v>
      </c>
      <c r="AA20" s="30"/>
      <c r="AB20" s="101"/>
      <c r="AC20" s="101"/>
      <c r="AD20" s="30"/>
      <c r="AE20" s="102"/>
      <c r="AF20" s="30"/>
      <c r="AG20" s="30"/>
      <c r="AH20" s="30"/>
      <c r="AI20" s="30"/>
    </row>
    <row r="21" spans="1:35" ht="101.25" customHeight="1" x14ac:dyDescent="0.2">
      <c r="A21" s="373" t="s">
        <v>151</v>
      </c>
      <c r="B21" s="26" t="s">
        <v>152</v>
      </c>
      <c r="C21" s="30" t="s">
        <v>153</v>
      </c>
      <c r="D21" s="30" t="s">
        <v>154</v>
      </c>
      <c r="E21" s="30" t="s">
        <v>155</v>
      </c>
      <c r="F21" s="22">
        <v>43105</v>
      </c>
      <c r="G21" s="22">
        <v>43470</v>
      </c>
      <c r="H21" s="26" t="s">
        <v>156</v>
      </c>
      <c r="I21" s="100" t="s">
        <v>110</v>
      </c>
      <c r="J21" s="30" t="s">
        <v>157</v>
      </c>
      <c r="K21" s="30" t="s">
        <v>610</v>
      </c>
      <c r="L21" s="104"/>
      <c r="M21" s="30"/>
      <c r="N21" s="251"/>
      <c r="O21" s="251" t="s">
        <v>56</v>
      </c>
      <c r="P21" s="251"/>
      <c r="Q21" s="251"/>
      <c r="R21" s="251"/>
      <c r="S21" s="250"/>
      <c r="T21" s="30" t="s">
        <v>639</v>
      </c>
      <c r="U21" s="30"/>
      <c r="V21" s="30" t="s">
        <v>640</v>
      </c>
      <c r="W21" s="30"/>
      <c r="X21" s="30" t="s">
        <v>641</v>
      </c>
      <c r="Y21" s="30" t="s">
        <v>642</v>
      </c>
      <c r="Z21" s="30" t="s">
        <v>210</v>
      </c>
      <c r="AA21" s="30"/>
      <c r="AB21" s="101"/>
      <c r="AC21" s="101">
        <v>43831</v>
      </c>
      <c r="AD21" s="30"/>
      <c r="AE21" s="102"/>
      <c r="AF21" s="30"/>
      <c r="AG21" s="30"/>
      <c r="AH21" s="30"/>
      <c r="AI21" s="30"/>
    </row>
    <row r="22" spans="1:35" ht="18.75" customHeight="1" x14ac:dyDescent="0.2">
      <c r="A22" s="322"/>
      <c r="B22" s="26" t="s">
        <v>159</v>
      </c>
      <c r="C22" s="105" t="s">
        <v>160</v>
      </c>
      <c r="D22" s="30" t="s">
        <v>161</v>
      </c>
      <c r="E22" s="30" t="s">
        <v>162</v>
      </c>
      <c r="F22" s="22">
        <v>43105</v>
      </c>
      <c r="G22" s="22">
        <v>43470</v>
      </c>
      <c r="H22" s="26" t="s">
        <v>163</v>
      </c>
      <c r="I22" s="100">
        <v>50000</v>
      </c>
      <c r="J22" s="30" t="s">
        <v>164</v>
      </c>
      <c r="K22" s="26" t="s">
        <v>165</v>
      </c>
      <c r="L22" s="30" t="s">
        <v>610</v>
      </c>
      <c r="M22" s="30"/>
      <c r="N22" s="251"/>
      <c r="O22" s="251"/>
      <c r="P22" s="251"/>
      <c r="Q22" s="251" t="s">
        <v>56</v>
      </c>
      <c r="R22" s="251"/>
      <c r="S22" s="250"/>
      <c r="T22" s="30" t="s">
        <v>643</v>
      </c>
      <c r="U22" s="30" t="s">
        <v>644</v>
      </c>
      <c r="V22" s="30"/>
      <c r="W22" s="30" t="s">
        <v>163</v>
      </c>
      <c r="X22" s="7" t="s">
        <v>645</v>
      </c>
      <c r="Y22" s="30"/>
      <c r="Z22" s="30"/>
      <c r="AA22" s="30"/>
      <c r="AB22" s="101"/>
      <c r="AC22" s="101">
        <v>44977</v>
      </c>
      <c r="AD22" s="30"/>
      <c r="AE22" s="102"/>
      <c r="AF22" s="30"/>
      <c r="AG22" s="30"/>
      <c r="AH22" s="30"/>
      <c r="AI22" s="30"/>
    </row>
    <row r="23" spans="1:35" ht="268.5" customHeight="1" x14ac:dyDescent="0.2">
      <c r="A23" s="322"/>
      <c r="B23" s="26" t="s">
        <v>167</v>
      </c>
      <c r="C23" s="251" t="s">
        <v>168</v>
      </c>
      <c r="D23" s="251" t="s">
        <v>169</v>
      </c>
      <c r="E23" s="251" t="s">
        <v>170</v>
      </c>
      <c r="F23" s="252">
        <v>43101</v>
      </c>
      <c r="G23" s="25">
        <v>44958</v>
      </c>
      <c r="H23" s="26" t="s">
        <v>163</v>
      </c>
      <c r="I23" s="253">
        <v>50000</v>
      </c>
      <c r="J23" s="251" t="s">
        <v>171</v>
      </c>
      <c r="K23" s="26" t="s">
        <v>165</v>
      </c>
      <c r="L23" s="30" t="s">
        <v>610</v>
      </c>
      <c r="M23" s="251"/>
      <c r="N23" s="251"/>
      <c r="O23" s="251"/>
      <c r="P23" s="251"/>
      <c r="Q23" s="251" t="s">
        <v>56</v>
      </c>
      <c r="R23" s="251"/>
      <c r="S23" s="250"/>
      <c r="T23" s="106" t="s">
        <v>646</v>
      </c>
      <c r="U23" s="251" t="s">
        <v>647</v>
      </c>
      <c r="V23" s="251"/>
      <c r="W23" s="251" t="s">
        <v>163</v>
      </c>
      <c r="X23" s="30" t="s">
        <v>648</v>
      </c>
      <c r="Y23" s="251"/>
      <c r="Z23" s="251"/>
      <c r="AA23" s="251"/>
      <c r="AB23" s="254"/>
      <c r="AC23" s="254"/>
      <c r="AD23" s="251"/>
      <c r="AE23" s="255"/>
      <c r="AF23" s="251"/>
      <c r="AG23" s="251"/>
      <c r="AH23" s="251"/>
      <c r="AI23" s="251"/>
    </row>
    <row r="24" spans="1:35" ht="123.75" customHeight="1" x14ac:dyDescent="0.2">
      <c r="A24" s="322"/>
      <c r="B24" s="26" t="s">
        <v>173</v>
      </c>
      <c r="C24" s="251" t="s">
        <v>174</v>
      </c>
      <c r="D24" s="251" t="s">
        <v>175</v>
      </c>
      <c r="E24" s="251" t="s">
        <v>176</v>
      </c>
      <c r="F24" s="252">
        <v>43101</v>
      </c>
      <c r="G24" s="25">
        <v>44958</v>
      </c>
      <c r="H24" s="26" t="s">
        <v>163</v>
      </c>
      <c r="I24" s="253">
        <v>140000</v>
      </c>
      <c r="J24" s="251" t="s">
        <v>177</v>
      </c>
      <c r="K24" s="251" t="s">
        <v>178</v>
      </c>
      <c r="L24" s="251"/>
      <c r="M24" s="251"/>
      <c r="N24" s="251"/>
      <c r="O24" s="251"/>
      <c r="P24" s="251"/>
      <c r="Q24" s="251" t="s">
        <v>56</v>
      </c>
      <c r="R24" s="251"/>
      <c r="S24" s="250"/>
      <c r="T24" s="251" t="s">
        <v>649</v>
      </c>
      <c r="U24" s="251"/>
      <c r="V24" s="251"/>
      <c r="W24" s="251" t="s">
        <v>650</v>
      </c>
      <c r="X24" s="251" t="s">
        <v>651</v>
      </c>
      <c r="Y24" s="251"/>
      <c r="Z24" s="251"/>
      <c r="AA24" s="251"/>
      <c r="AB24" s="254"/>
      <c r="AC24" s="254"/>
      <c r="AD24" s="251"/>
      <c r="AE24" s="255"/>
      <c r="AF24" s="251"/>
      <c r="AG24" s="251"/>
      <c r="AH24" s="251"/>
      <c r="AI24" s="251"/>
    </row>
    <row r="25" spans="1:35" ht="105.75" customHeight="1" x14ac:dyDescent="0.2">
      <c r="A25" s="322"/>
      <c r="B25" s="26" t="s">
        <v>180</v>
      </c>
      <c r="C25" s="251" t="s">
        <v>652</v>
      </c>
      <c r="D25" s="251" t="s">
        <v>182</v>
      </c>
      <c r="E25" s="251" t="s">
        <v>183</v>
      </c>
      <c r="F25" s="252">
        <v>43101</v>
      </c>
      <c r="G25" s="252">
        <v>43435</v>
      </c>
      <c r="H25" s="250" t="s">
        <v>184</v>
      </c>
      <c r="I25" s="253" t="s">
        <v>126</v>
      </c>
      <c r="J25" s="251" t="s">
        <v>185</v>
      </c>
      <c r="K25" s="30" t="s">
        <v>610</v>
      </c>
      <c r="L25" s="251"/>
      <c r="M25" s="251" t="s">
        <v>186</v>
      </c>
      <c r="N25" s="251"/>
      <c r="O25" s="251"/>
      <c r="P25" s="251" t="s">
        <v>56</v>
      </c>
      <c r="Q25" s="251"/>
      <c r="R25" s="251"/>
      <c r="S25" s="250"/>
      <c r="T25" s="251" t="s">
        <v>653</v>
      </c>
      <c r="U25" s="251"/>
      <c r="V25" s="251"/>
      <c r="W25" s="251"/>
      <c r="X25" s="251" t="s">
        <v>654</v>
      </c>
      <c r="Y25" s="251" t="s">
        <v>655</v>
      </c>
      <c r="Z25" s="251" t="s">
        <v>210</v>
      </c>
      <c r="AA25" s="251"/>
      <c r="AB25" s="254"/>
      <c r="AC25" s="254">
        <v>44197</v>
      </c>
      <c r="AD25" s="251" t="s">
        <v>656</v>
      </c>
      <c r="AE25" s="255"/>
      <c r="AF25" s="251"/>
      <c r="AG25" s="251"/>
      <c r="AH25" s="251"/>
      <c r="AI25" s="251"/>
    </row>
    <row r="26" spans="1:35" ht="104.25" customHeight="1" x14ac:dyDescent="0.2">
      <c r="A26" s="322"/>
      <c r="B26" s="26" t="s">
        <v>188</v>
      </c>
      <c r="C26" s="251" t="s">
        <v>189</v>
      </c>
      <c r="D26" s="251" t="s">
        <v>190</v>
      </c>
      <c r="E26" s="251" t="s">
        <v>183</v>
      </c>
      <c r="F26" s="252">
        <v>43101</v>
      </c>
      <c r="G26" s="252">
        <v>43466</v>
      </c>
      <c r="H26" s="250" t="s">
        <v>163</v>
      </c>
      <c r="I26" s="253">
        <v>50000</v>
      </c>
      <c r="J26" s="251" t="s">
        <v>185</v>
      </c>
      <c r="K26" s="251" t="s">
        <v>165</v>
      </c>
      <c r="L26" s="106" t="s">
        <v>610</v>
      </c>
      <c r="M26" s="251"/>
      <c r="N26" s="251"/>
      <c r="O26" s="251" t="s">
        <v>56</v>
      </c>
      <c r="P26" s="251"/>
      <c r="Q26" s="251"/>
      <c r="R26" s="251"/>
      <c r="S26" s="250"/>
      <c r="T26" s="251" t="s">
        <v>657</v>
      </c>
      <c r="U26" s="251"/>
      <c r="V26" s="251"/>
      <c r="W26" s="251"/>
      <c r="X26" s="251"/>
      <c r="Y26" s="251"/>
      <c r="Z26" s="251"/>
      <c r="AA26" s="251"/>
      <c r="AB26" s="254"/>
      <c r="AC26" s="254"/>
      <c r="AD26" s="251"/>
      <c r="AE26" s="255"/>
      <c r="AF26" s="251"/>
      <c r="AG26" s="251"/>
      <c r="AH26" s="251"/>
      <c r="AI26" s="251"/>
    </row>
    <row r="27" spans="1:35" ht="18.75" customHeight="1" x14ac:dyDescent="0.2">
      <c r="A27" s="322"/>
      <c r="B27" s="103" t="s">
        <v>192</v>
      </c>
      <c r="C27" s="106" t="s">
        <v>193</v>
      </c>
      <c r="D27" s="106" t="s">
        <v>194</v>
      </c>
      <c r="E27" s="106" t="s">
        <v>195</v>
      </c>
      <c r="F27" s="107">
        <v>43101</v>
      </c>
      <c r="G27" s="25">
        <v>44958</v>
      </c>
      <c r="H27" s="108" t="s">
        <v>111</v>
      </c>
      <c r="I27" s="109" t="s">
        <v>110</v>
      </c>
      <c r="J27" s="106" t="s">
        <v>196</v>
      </c>
      <c r="K27" s="106" t="s">
        <v>610</v>
      </c>
      <c r="L27" s="106"/>
      <c r="M27" s="106"/>
      <c r="N27" s="106"/>
      <c r="O27" s="106"/>
      <c r="P27" s="106" t="s">
        <v>56</v>
      </c>
      <c r="Q27" s="106"/>
      <c r="R27" s="106"/>
      <c r="S27" s="108"/>
      <c r="T27" s="110" t="s">
        <v>658</v>
      </c>
      <c r="U27" s="106"/>
      <c r="V27" s="106" t="s">
        <v>659</v>
      </c>
      <c r="W27" s="106" t="s">
        <v>660</v>
      </c>
      <c r="X27" s="106"/>
      <c r="Y27" s="106"/>
      <c r="Z27" s="106"/>
      <c r="AA27" s="106"/>
      <c r="AB27" s="111"/>
      <c r="AC27" s="111"/>
      <c r="AD27" s="106"/>
      <c r="AE27" s="112"/>
      <c r="AF27" s="106"/>
      <c r="AG27" s="106"/>
      <c r="AH27" s="106"/>
      <c r="AI27" s="106"/>
    </row>
    <row r="28" spans="1:35" ht="18.75" customHeight="1" x14ac:dyDescent="0.25">
      <c r="A28" s="322"/>
      <c r="B28" s="26" t="s">
        <v>200</v>
      </c>
      <c r="C28" s="251" t="s">
        <v>201</v>
      </c>
      <c r="D28" s="251" t="s">
        <v>202</v>
      </c>
      <c r="E28" s="251" t="s">
        <v>203</v>
      </c>
      <c r="F28" s="252">
        <v>43101</v>
      </c>
      <c r="G28" s="25">
        <v>44958</v>
      </c>
      <c r="H28" s="250" t="s">
        <v>184</v>
      </c>
      <c r="I28" s="253" t="s">
        <v>126</v>
      </c>
      <c r="J28" s="251" t="s">
        <v>204</v>
      </c>
      <c r="K28" s="251" t="s">
        <v>205</v>
      </c>
      <c r="L28" s="251"/>
      <c r="M28" s="251"/>
      <c r="N28" s="251"/>
      <c r="O28" s="251"/>
      <c r="P28" s="251"/>
      <c r="Q28" s="251" t="s">
        <v>56</v>
      </c>
      <c r="R28" s="251"/>
      <c r="S28" s="250"/>
      <c r="T28" s="113" t="s">
        <v>661</v>
      </c>
      <c r="U28" s="251"/>
      <c r="V28" s="251"/>
      <c r="W28" s="251"/>
      <c r="X28" s="251"/>
      <c r="Y28" s="251"/>
      <c r="Z28" s="251"/>
      <c r="AA28" s="251"/>
      <c r="AB28" s="254"/>
      <c r="AC28" s="254"/>
      <c r="AD28" s="251" t="s">
        <v>662</v>
      </c>
      <c r="AE28" s="255"/>
      <c r="AF28" s="251"/>
      <c r="AG28" s="251"/>
      <c r="AH28" s="251"/>
      <c r="AI28" s="251"/>
    </row>
    <row r="29" spans="1:35" ht="237" customHeight="1" x14ac:dyDescent="0.2">
      <c r="A29" s="322"/>
      <c r="B29" s="26" t="s">
        <v>208</v>
      </c>
      <c r="C29" s="251" t="s">
        <v>209</v>
      </c>
      <c r="D29" s="251" t="s">
        <v>210</v>
      </c>
      <c r="E29" s="251" t="s">
        <v>211</v>
      </c>
      <c r="F29" s="252">
        <v>43101</v>
      </c>
      <c r="G29" s="252">
        <v>43466</v>
      </c>
      <c r="H29" s="250" t="s">
        <v>212</v>
      </c>
      <c r="I29" s="253" t="s">
        <v>126</v>
      </c>
      <c r="J29" s="251" t="s">
        <v>213</v>
      </c>
      <c r="K29" s="251" t="s">
        <v>610</v>
      </c>
      <c r="L29" s="251"/>
      <c r="M29" s="251"/>
      <c r="N29" s="251"/>
      <c r="O29" s="251"/>
      <c r="P29" s="251"/>
      <c r="Q29" s="251" t="s">
        <v>56</v>
      </c>
      <c r="R29" s="251"/>
      <c r="S29" s="250"/>
      <c r="T29" s="251" t="s">
        <v>663</v>
      </c>
      <c r="U29" s="251"/>
      <c r="V29" s="251"/>
      <c r="W29" s="251" t="s">
        <v>664</v>
      </c>
      <c r="X29" s="251" t="s">
        <v>665</v>
      </c>
      <c r="Y29" s="251" t="s">
        <v>666</v>
      </c>
      <c r="Z29" s="251"/>
      <c r="AA29" s="251"/>
      <c r="AB29" s="254"/>
      <c r="AC29" s="254">
        <v>44197</v>
      </c>
      <c r="AD29" s="251"/>
      <c r="AE29" s="255"/>
      <c r="AF29" s="251"/>
      <c r="AG29" s="251"/>
      <c r="AH29" s="251"/>
      <c r="AI29" s="251"/>
    </row>
    <row r="30" spans="1:35" ht="219" customHeight="1" x14ac:dyDescent="0.2">
      <c r="A30" s="322"/>
      <c r="B30" s="26" t="s">
        <v>218</v>
      </c>
      <c r="C30" s="251" t="s">
        <v>667</v>
      </c>
      <c r="D30" s="251" t="s">
        <v>220</v>
      </c>
      <c r="E30" s="251" t="s">
        <v>221</v>
      </c>
      <c r="F30" s="252">
        <v>43101</v>
      </c>
      <c r="G30" s="252">
        <v>43160</v>
      </c>
      <c r="H30" s="250" t="s">
        <v>163</v>
      </c>
      <c r="I30" s="253" t="s">
        <v>126</v>
      </c>
      <c r="J30" s="251" t="s">
        <v>222</v>
      </c>
      <c r="K30" s="251" t="s">
        <v>223</v>
      </c>
      <c r="L30" s="251"/>
      <c r="M30" s="251"/>
      <c r="N30" s="251"/>
      <c r="O30" s="251"/>
      <c r="P30" s="251" t="s">
        <v>56</v>
      </c>
      <c r="Q30" s="251"/>
      <c r="R30" s="251"/>
      <c r="S30" s="250"/>
      <c r="T30" s="251" t="s">
        <v>668</v>
      </c>
      <c r="U30" s="251"/>
      <c r="V30" s="251"/>
      <c r="W30" s="251" t="s">
        <v>669</v>
      </c>
      <c r="X30" s="251"/>
      <c r="Y30" s="251"/>
      <c r="Z30" s="251"/>
      <c r="AA30" s="251"/>
      <c r="AB30" s="254"/>
      <c r="AC30" s="254">
        <v>43831</v>
      </c>
      <c r="AD30" s="251"/>
      <c r="AE30" s="255"/>
      <c r="AF30" s="251"/>
      <c r="AG30" s="251"/>
      <c r="AH30" s="251"/>
      <c r="AI30" s="251"/>
    </row>
    <row r="31" spans="1:35" ht="18.75" customHeight="1" x14ac:dyDescent="0.2">
      <c r="A31" s="322"/>
      <c r="B31" s="26" t="s">
        <v>225</v>
      </c>
      <c r="C31" s="251" t="s">
        <v>226</v>
      </c>
      <c r="D31" s="251" t="s">
        <v>227</v>
      </c>
      <c r="E31" s="251" t="s">
        <v>228</v>
      </c>
      <c r="F31" s="252">
        <v>43101</v>
      </c>
      <c r="G31" s="252">
        <v>43466</v>
      </c>
      <c r="H31" s="250" t="s">
        <v>229</v>
      </c>
      <c r="I31" s="253" t="s">
        <v>126</v>
      </c>
      <c r="J31" s="251" t="s">
        <v>230</v>
      </c>
      <c r="K31" s="251" t="s">
        <v>670</v>
      </c>
      <c r="L31" s="251"/>
      <c r="M31" s="251"/>
      <c r="N31" s="251"/>
      <c r="O31" s="251"/>
      <c r="P31" s="251"/>
      <c r="Q31" s="251" t="s">
        <v>56</v>
      </c>
      <c r="R31" s="251"/>
      <c r="S31" s="250"/>
      <c r="T31" s="251" t="s">
        <v>671</v>
      </c>
      <c r="U31" s="251" t="s">
        <v>672</v>
      </c>
      <c r="V31" s="251"/>
      <c r="W31" s="251" t="s">
        <v>673</v>
      </c>
      <c r="X31" s="251" t="s">
        <v>674</v>
      </c>
      <c r="Y31" s="251"/>
      <c r="Z31" s="251"/>
      <c r="AA31" s="251"/>
      <c r="AB31" s="254"/>
      <c r="AC31" s="254">
        <v>44197</v>
      </c>
      <c r="AD31" s="251"/>
      <c r="AE31" s="255"/>
      <c r="AF31" s="251"/>
      <c r="AG31" s="251"/>
      <c r="AH31" s="251"/>
      <c r="AI31" s="251"/>
    </row>
    <row r="32" spans="1:35" ht="159.75" customHeight="1" x14ac:dyDescent="0.25">
      <c r="A32" s="322"/>
      <c r="B32" s="26" t="s">
        <v>233</v>
      </c>
      <c r="C32" s="251" t="s">
        <v>234</v>
      </c>
      <c r="D32" s="251" t="s">
        <v>235</v>
      </c>
      <c r="E32" s="251" t="s">
        <v>108</v>
      </c>
      <c r="F32" s="25">
        <v>43109</v>
      </c>
      <c r="G32" s="25">
        <v>43709</v>
      </c>
      <c r="H32" s="250" t="s">
        <v>103</v>
      </c>
      <c r="I32" s="253">
        <v>100000</v>
      </c>
      <c r="J32" s="251" t="s">
        <v>236</v>
      </c>
      <c r="K32" s="251" t="s">
        <v>101</v>
      </c>
      <c r="L32" s="251"/>
      <c r="M32" s="251"/>
      <c r="N32" s="251"/>
      <c r="O32" s="251"/>
      <c r="P32" s="251"/>
      <c r="Q32" s="251"/>
      <c r="R32" s="251" t="s">
        <v>56</v>
      </c>
      <c r="S32" s="250"/>
      <c r="T32" s="113" t="s">
        <v>675</v>
      </c>
      <c r="U32" s="251" t="s">
        <v>676</v>
      </c>
      <c r="V32" s="251"/>
      <c r="W32" s="251" t="s">
        <v>238</v>
      </c>
      <c r="X32" s="251"/>
      <c r="Y32" s="251"/>
      <c r="Z32" s="251"/>
      <c r="AA32" s="251"/>
      <c r="AB32" s="254"/>
      <c r="AC32" s="254"/>
      <c r="AD32" s="251"/>
      <c r="AE32" s="255"/>
      <c r="AF32" s="251"/>
      <c r="AG32" s="251"/>
      <c r="AH32" s="251"/>
      <c r="AI32" s="251"/>
    </row>
    <row r="33" spans="1:35" ht="159" customHeight="1" x14ac:dyDescent="0.2">
      <c r="A33" s="322"/>
      <c r="B33" s="26" t="s">
        <v>239</v>
      </c>
      <c r="C33" s="251" t="s">
        <v>240</v>
      </c>
      <c r="D33" s="251" t="s">
        <v>241</v>
      </c>
      <c r="E33" s="251" t="s">
        <v>242</v>
      </c>
      <c r="F33" s="252">
        <v>43101</v>
      </c>
      <c r="G33" s="25">
        <v>44958</v>
      </c>
      <c r="H33" s="250" t="s">
        <v>243</v>
      </c>
      <c r="I33" s="253">
        <v>60000</v>
      </c>
      <c r="J33" s="251" t="s">
        <v>244</v>
      </c>
      <c r="K33" s="251" t="s">
        <v>245</v>
      </c>
      <c r="L33" s="251"/>
      <c r="M33" s="251"/>
      <c r="N33" s="251"/>
      <c r="O33" s="251"/>
      <c r="P33" s="251" t="s">
        <v>56</v>
      </c>
      <c r="Q33" s="251"/>
      <c r="R33" s="251"/>
      <c r="S33" s="250"/>
      <c r="T33" s="30" t="s">
        <v>677</v>
      </c>
      <c r="U33" s="251"/>
      <c r="V33" s="251"/>
      <c r="W33" s="251" t="s">
        <v>678</v>
      </c>
      <c r="X33" s="251"/>
      <c r="Y33" s="251"/>
      <c r="Z33" s="251"/>
      <c r="AA33" s="251"/>
      <c r="AB33" s="254"/>
      <c r="AC33" s="254"/>
      <c r="AD33" s="251"/>
      <c r="AE33" s="255"/>
      <c r="AF33" s="251"/>
      <c r="AG33" s="251"/>
      <c r="AH33" s="251"/>
      <c r="AI33" s="251"/>
    </row>
    <row r="34" spans="1:35" ht="18.75" customHeight="1" x14ac:dyDescent="0.2">
      <c r="A34" s="322"/>
      <c r="B34" s="26" t="s">
        <v>248</v>
      </c>
      <c r="C34" s="251" t="s">
        <v>249</v>
      </c>
      <c r="D34" s="251" t="s">
        <v>107</v>
      </c>
      <c r="E34" s="251" t="s">
        <v>250</v>
      </c>
      <c r="F34" s="252">
        <v>43101</v>
      </c>
      <c r="G34" s="25">
        <v>44958</v>
      </c>
      <c r="H34" s="250" t="s">
        <v>72</v>
      </c>
      <c r="I34" s="253" t="s">
        <v>126</v>
      </c>
      <c r="J34" s="251" t="s">
        <v>251</v>
      </c>
      <c r="K34" s="251" t="s">
        <v>252</v>
      </c>
      <c r="L34" s="251"/>
      <c r="M34" s="251" t="s">
        <v>253</v>
      </c>
      <c r="N34" s="251"/>
      <c r="O34" s="251" t="s">
        <v>56</v>
      </c>
      <c r="P34" s="251"/>
      <c r="Q34" s="251"/>
      <c r="R34" s="251"/>
      <c r="S34" s="250"/>
      <c r="T34" s="251" t="s">
        <v>679</v>
      </c>
      <c r="U34" s="251"/>
      <c r="V34" s="251"/>
      <c r="W34" s="251" t="s">
        <v>680</v>
      </c>
      <c r="X34" s="251" t="s">
        <v>681</v>
      </c>
      <c r="Y34" s="251" t="s">
        <v>682</v>
      </c>
      <c r="Z34" s="251"/>
      <c r="AA34" s="251"/>
      <c r="AB34" s="254"/>
      <c r="AC34" s="254"/>
      <c r="AD34" s="251"/>
      <c r="AE34" s="255"/>
      <c r="AF34" s="251"/>
      <c r="AG34" s="251"/>
      <c r="AH34" s="251"/>
      <c r="AI34" s="251"/>
    </row>
    <row r="35" spans="1:35" ht="133.5" customHeight="1" x14ac:dyDescent="0.2">
      <c r="A35" s="322"/>
      <c r="B35" s="26" t="s">
        <v>255</v>
      </c>
      <c r="C35" s="251" t="s">
        <v>256</v>
      </c>
      <c r="D35" s="251" t="s">
        <v>257</v>
      </c>
      <c r="E35" s="251" t="s">
        <v>258</v>
      </c>
      <c r="F35" s="252">
        <v>43101</v>
      </c>
      <c r="G35" s="25">
        <v>44958</v>
      </c>
      <c r="H35" s="250" t="s">
        <v>259</v>
      </c>
      <c r="I35" s="253">
        <v>20000</v>
      </c>
      <c r="J35" s="251" t="s">
        <v>260</v>
      </c>
      <c r="K35" s="251" t="s">
        <v>683</v>
      </c>
      <c r="L35" s="251"/>
      <c r="M35" s="251"/>
      <c r="N35" s="251"/>
      <c r="O35" s="251"/>
      <c r="P35" s="251" t="s">
        <v>56</v>
      </c>
      <c r="Q35" s="251"/>
      <c r="R35" s="251"/>
      <c r="S35" s="250"/>
      <c r="T35" s="251" t="s">
        <v>684</v>
      </c>
      <c r="U35" s="251"/>
      <c r="V35" s="251"/>
      <c r="W35" s="251" t="s">
        <v>685</v>
      </c>
      <c r="X35" s="251"/>
      <c r="Y35" s="251"/>
      <c r="Z35" s="251"/>
      <c r="AA35" s="251"/>
      <c r="AB35" s="254"/>
      <c r="AC35" s="254"/>
      <c r="AD35" s="251"/>
      <c r="AE35" s="255"/>
      <c r="AF35" s="251"/>
      <c r="AG35" s="251"/>
      <c r="AH35" s="251"/>
      <c r="AI35" s="251"/>
    </row>
    <row r="36" spans="1:35" ht="18.75" customHeight="1" x14ac:dyDescent="0.2">
      <c r="A36" s="322"/>
      <c r="B36" s="26" t="s">
        <v>262</v>
      </c>
      <c r="C36" s="251" t="s">
        <v>686</v>
      </c>
      <c r="D36" s="251" t="s">
        <v>264</v>
      </c>
      <c r="E36" s="251" t="s">
        <v>258</v>
      </c>
      <c r="F36" s="252">
        <v>43101</v>
      </c>
      <c r="G36" s="25">
        <v>44958</v>
      </c>
      <c r="H36" s="250" t="s">
        <v>259</v>
      </c>
      <c r="I36" s="253">
        <v>20000</v>
      </c>
      <c r="J36" s="251" t="s">
        <v>265</v>
      </c>
      <c r="K36" s="251" t="s">
        <v>266</v>
      </c>
      <c r="L36" s="251"/>
      <c r="M36" s="251"/>
      <c r="N36" s="251"/>
      <c r="O36" s="251" t="s">
        <v>56</v>
      </c>
      <c r="P36" s="251"/>
      <c r="Q36" s="251"/>
      <c r="R36" s="251"/>
      <c r="S36" s="250"/>
      <c r="T36" s="251" t="s">
        <v>687</v>
      </c>
      <c r="U36" s="251"/>
      <c r="V36" s="251" t="s">
        <v>688</v>
      </c>
      <c r="W36" s="251" t="s">
        <v>685</v>
      </c>
      <c r="X36" s="251" t="s">
        <v>689</v>
      </c>
      <c r="Y36" s="251"/>
      <c r="Z36" s="251"/>
      <c r="AA36" s="251"/>
      <c r="AB36" s="254"/>
      <c r="AC36" s="254"/>
      <c r="AD36" s="251"/>
      <c r="AE36" s="255"/>
      <c r="AF36" s="251"/>
      <c r="AG36" s="251"/>
      <c r="AH36" s="251"/>
      <c r="AI36" s="251"/>
    </row>
    <row r="37" spans="1:35" ht="134.25" customHeight="1" x14ac:dyDescent="0.2">
      <c r="A37" s="322"/>
      <c r="B37" s="26" t="s">
        <v>269</v>
      </c>
      <c r="C37" s="251" t="s">
        <v>270</v>
      </c>
      <c r="D37" s="251" t="s">
        <v>107</v>
      </c>
      <c r="E37" s="251" t="s">
        <v>271</v>
      </c>
      <c r="F37" s="252">
        <v>43101</v>
      </c>
      <c r="G37" s="25">
        <v>44958</v>
      </c>
      <c r="H37" s="250" t="s">
        <v>272</v>
      </c>
      <c r="I37" s="253" t="s">
        <v>126</v>
      </c>
      <c r="J37" s="251" t="s">
        <v>273</v>
      </c>
      <c r="K37" s="251" t="s">
        <v>274</v>
      </c>
      <c r="L37" s="251" t="s">
        <v>275</v>
      </c>
      <c r="M37" s="251"/>
      <c r="N37" s="251"/>
      <c r="O37" s="251"/>
      <c r="P37" s="251" t="s">
        <v>56</v>
      </c>
      <c r="Q37" s="251"/>
      <c r="R37" s="251"/>
      <c r="S37" s="250"/>
      <c r="T37" s="251" t="s">
        <v>690</v>
      </c>
      <c r="U37" s="251"/>
      <c r="V37" s="251" t="s">
        <v>691</v>
      </c>
      <c r="W37" s="251" t="s">
        <v>272</v>
      </c>
      <c r="X37" s="251"/>
      <c r="Y37" s="251"/>
      <c r="Z37" s="251"/>
      <c r="AA37" s="251"/>
      <c r="AB37" s="254"/>
      <c r="AC37" s="254"/>
      <c r="AD37" s="251"/>
      <c r="AE37" s="255"/>
      <c r="AF37" s="251"/>
      <c r="AG37" s="251"/>
      <c r="AH37" s="251"/>
      <c r="AI37" s="251"/>
    </row>
    <row r="38" spans="1:35" ht="121.5" customHeight="1" x14ac:dyDescent="0.2">
      <c r="A38" s="322"/>
      <c r="B38" s="26" t="s">
        <v>276</v>
      </c>
      <c r="C38" s="251" t="s">
        <v>277</v>
      </c>
      <c r="D38" s="251" t="s">
        <v>107</v>
      </c>
      <c r="E38" s="251" t="s">
        <v>278</v>
      </c>
      <c r="F38" s="252">
        <v>43101</v>
      </c>
      <c r="G38" s="25">
        <v>44958</v>
      </c>
      <c r="H38" s="250" t="s">
        <v>272</v>
      </c>
      <c r="I38" s="253" t="s">
        <v>126</v>
      </c>
      <c r="J38" s="251" t="s">
        <v>279</v>
      </c>
      <c r="K38" s="251" t="s">
        <v>274</v>
      </c>
      <c r="L38" s="251" t="s">
        <v>275</v>
      </c>
      <c r="M38" s="251"/>
      <c r="N38" s="251"/>
      <c r="O38" s="251" t="s">
        <v>56</v>
      </c>
      <c r="P38" s="251"/>
      <c r="Q38" s="251"/>
      <c r="R38" s="251"/>
      <c r="S38" s="250"/>
      <c r="T38" s="251" t="s">
        <v>692</v>
      </c>
      <c r="U38" s="251"/>
      <c r="V38" s="251" t="s">
        <v>691</v>
      </c>
      <c r="W38" s="251" t="s">
        <v>272</v>
      </c>
      <c r="X38" s="251"/>
      <c r="Y38" s="251"/>
      <c r="Z38" s="251"/>
      <c r="AA38" s="251"/>
      <c r="AB38" s="254"/>
      <c r="AC38" s="254"/>
      <c r="AD38" s="251"/>
      <c r="AE38" s="255"/>
      <c r="AF38" s="251"/>
      <c r="AG38" s="251"/>
      <c r="AH38" s="251"/>
      <c r="AI38" s="251"/>
    </row>
    <row r="39" spans="1:35" ht="139.5" customHeight="1" x14ac:dyDescent="0.2">
      <c r="A39" s="313"/>
      <c r="B39" s="26" t="s">
        <v>280</v>
      </c>
      <c r="C39" s="251" t="s">
        <v>281</v>
      </c>
      <c r="D39" s="251" t="s">
        <v>282</v>
      </c>
      <c r="E39" s="251" t="s">
        <v>283</v>
      </c>
      <c r="F39" s="252">
        <v>43101</v>
      </c>
      <c r="G39" s="252">
        <v>43435</v>
      </c>
      <c r="H39" s="250" t="s">
        <v>284</v>
      </c>
      <c r="I39" s="253" t="s">
        <v>126</v>
      </c>
      <c r="J39" s="251" t="s">
        <v>213</v>
      </c>
      <c r="K39" s="251" t="s">
        <v>286</v>
      </c>
      <c r="L39" s="251"/>
      <c r="M39" s="251"/>
      <c r="N39" s="251"/>
      <c r="O39" s="251"/>
      <c r="P39" s="251"/>
      <c r="Q39" s="251"/>
      <c r="R39" s="251" t="s">
        <v>56</v>
      </c>
      <c r="S39" s="250"/>
      <c r="T39" s="251" t="s">
        <v>693</v>
      </c>
      <c r="U39" s="251" t="s">
        <v>694</v>
      </c>
      <c r="V39" s="251"/>
      <c r="W39" s="251" t="s">
        <v>680</v>
      </c>
      <c r="X39" s="251"/>
      <c r="Y39" s="251"/>
      <c r="Z39" s="251"/>
      <c r="AA39" s="251"/>
      <c r="AB39" s="254"/>
      <c r="AC39" s="254"/>
      <c r="AD39" s="251"/>
      <c r="AE39" s="255"/>
      <c r="AF39" s="251"/>
      <c r="AG39" s="251"/>
      <c r="AH39" s="251"/>
      <c r="AI39" s="251"/>
    </row>
    <row r="40" spans="1:35" ht="207" customHeight="1" x14ac:dyDescent="0.2">
      <c r="A40" s="373" t="s">
        <v>289</v>
      </c>
      <c r="B40" s="26" t="s">
        <v>290</v>
      </c>
      <c r="C40" s="30" t="s">
        <v>291</v>
      </c>
      <c r="D40" s="30" t="s">
        <v>292</v>
      </c>
      <c r="E40" s="30" t="s">
        <v>293</v>
      </c>
      <c r="F40" s="252">
        <v>43101</v>
      </c>
      <c r="G40" s="25">
        <v>44958</v>
      </c>
      <c r="H40" s="26" t="s">
        <v>72</v>
      </c>
      <c r="I40" s="253" t="s">
        <v>126</v>
      </c>
      <c r="J40" s="30" t="s">
        <v>294</v>
      </c>
      <c r="K40" s="30" t="s">
        <v>610</v>
      </c>
      <c r="L40" s="30"/>
      <c r="M40" s="30"/>
      <c r="N40" s="251"/>
      <c r="O40" s="251"/>
      <c r="P40" s="251" t="s">
        <v>56</v>
      </c>
      <c r="Q40" s="251"/>
      <c r="R40" s="251"/>
      <c r="S40" s="250"/>
      <c r="T40" s="30" t="s">
        <v>296</v>
      </c>
      <c r="U40" s="30"/>
      <c r="V40" s="30"/>
      <c r="W40" s="30"/>
      <c r="X40" s="30" t="s">
        <v>695</v>
      </c>
      <c r="Y40" s="30"/>
      <c r="Z40" s="30"/>
      <c r="AA40" s="30"/>
      <c r="AB40" s="101"/>
      <c r="AC40" s="101"/>
      <c r="AD40" s="30"/>
      <c r="AE40" s="102"/>
      <c r="AF40" s="30"/>
      <c r="AG40" s="30"/>
      <c r="AH40" s="30"/>
      <c r="AI40" s="30"/>
    </row>
    <row r="41" spans="1:35" ht="330.75" customHeight="1" x14ac:dyDescent="0.2">
      <c r="A41" s="322"/>
      <c r="B41" s="26" t="s">
        <v>297</v>
      </c>
      <c r="C41" s="30" t="s">
        <v>298</v>
      </c>
      <c r="D41" s="30" t="s">
        <v>299</v>
      </c>
      <c r="E41" s="30" t="s">
        <v>300</v>
      </c>
      <c r="F41" s="25">
        <v>43101</v>
      </c>
      <c r="G41" s="25">
        <v>43435</v>
      </c>
      <c r="H41" s="26" t="s">
        <v>118</v>
      </c>
      <c r="I41" s="100">
        <v>50000</v>
      </c>
      <c r="J41" s="30" t="s">
        <v>301</v>
      </c>
      <c r="K41" s="30" t="s">
        <v>610</v>
      </c>
      <c r="L41" s="30"/>
      <c r="M41" s="30"/>
      <c r="N41" s="251"/>
      <c r="O41" s="251"/>
      <c r="P41" s="251"/>
      <c r="Q41" s="251" t="s">
        <v>56</v>
      </c>
      <c r="R41" s="251"/>
      <c r="S41" s="250"/>
      <c r="T41" s="30" t="s">
        <v>696</v>
      </c>
      <c r="U41" s="30"/>
      <c r="V41" s="30"/>
      <c r="W41" s="30" t="s">
        <v>58</v>
      </c>
      <c r="X41" s="30" t="s">
        <v>697</v>
      </c>
      <c r="Y41" s="30"/>
      <c r="Z41" s="30"/>
      <c r="AA41" s="30"/>
      <c r="AB41" s="101"/>
      <c r="AC41" s="101">
        <v>44896</v>
      </c>
      <c r="AD41" s="30"/>
      <c r="AE41" s="102"/>
      <c r="AF41" s="30"/>
      <c r="AG41" s="30"/>
      <c r="AH41" s="30"/>
      <c r="AI41" s="30"/>
    </row>
    <row r="42" spans="1:35" ht="96.75" customHeight="1" x14ac:dyDescent="0.2">
      <c r="A42" s="322"/>
      <c r="B42" s="26" t="s">
        <v>303</v>
      </c>
      <c r="C42" s="30" t="s">
        <v>304</v>
      </c>
      <c r="D42" s="30" t="s">
        <v>305</v>
      </c>
      <c r="E42" s="30" t="s">
        <v>306</v>
      </c>
      <c r="F42" s="25">
        <v>43101</v>
      </c>
      <c r="G42" s="25">
        <v>43435</v>
      </c>
      <c r="H42" s="26" t="s">
        <v>307</v>
      </c>
      <c r="I42" s="100">
        <v>50000</v>
      </c>
      <c r="J42" s="30" t="s">
        <v>308</v>
      </c>
      <c r="K42" s="30" t="s">
        <v>610</v>
      </c>
      <c r="L42" s="30"/>
      <c r="M42" s="30"/>
      <c r="N42" s="251"/>
      <c r="O42" s="251" t="s">
        <v>56</v>
      </c>
      <c r="P42" s="251"/>
      <c r="Q42" s="251"/>
      <c r="R42" s="251"/>
      <c r="S42" s="250"/>
      <c r="T42" s="30" t="s">
        <v>698</v>
      </c>
      <c r="U42" s="30"/>
      <c r="V42" s="30"/>
      <c r="W42" s="30"/>
      <c r="X42" s="30" t="s">
        <v>699</v>
      </c>
      <c r="Y42" s="30"/>
      <c r="Z42" s="30"/>
      <c r="AA42" s="30"/>
      <c r="AB42" s="101"/>
      <c r="AC42" s="101">
        <v>43800</v>
      </c>
      <c r="AD42" s="30" t="s">
        <v>700</v>
      </c>
      <c r="AE42" s="102"/>
      <c r="AF42" s="30"/>
      <c r="AG42" s="30"/>
      <c r="AH42" s="30"/>
      <c r="AI42" s="30"/>
    </row>
    <row r="43" spans="1:35" ht="90" customHeight="1" x14ac:dyDescent="0.2">
      <c r="A43" s="322"/>
      <c r="B43" s="26" t="s">
        <v>310</v>
      </c>
      <c r="C43" s="30" t="s">
        <v>311</v>
      </c>
      <c r="D43" s="251" t="s">
        <v>312</v>
      </c>
      <c r="E43" s="251" t="s">
        <v>313</v>
      </c>
      <c r="F43" s="252">
        <v>43466</v>
      </c>
      <c r="G43" s="25">
        <v>44958</v>
      </c>
      <c r="H43" s="26" t="s">
        <v>314</v>
      </c>
      <c r="I43" s="27">
        <v>400000</v>
      </c>
      <c r="J43" s="28" t="s">
        <v>315</v>
      </c>
      <c r="K43" s="251" t="s">
        <v>610</v>
      </c>
      <c r="L43" s="251"/>
      <c r="M43" s="251"/>
      <c r="N43" s="251"/>
      <c r="O43" s="251" t="s">
        <v>56</v>
      </c>
      <c r="P43" s="251"/>
      <c r="Q43" s="251"/>
      <c r="R43" s="251"/>
      <c r="S43" s="250"/>
      <c r="T43" s="251" t="s">
        <v>145</v>
      </c>
      <c r="U43" s="251"/>
      <c r="V43" s="251" t="s">
        <v>701</v>
      </c>
      <c r="W43" s="251"/>
      <c r="X43" s="251" t="s">
        <v>702</v>
      </c>
      <c r="Y43" s="251"/>
      <c r="Z43" s="251"/>
      <c r="AA43" s="251"/>
      <c r="AB43" s="254"/>
      <c r="AC43" s="254"/>
      <c r="AD43" s="251"/>
      <c r="AE43" s="255"/>
      <c r="AF43" s="251"/>
      <c r="AG43" s="251"/>
      <c r="AH43" s="251"/>
      <c r="AI43" s="251"/>
    </row>
    <row r="44" spans="1:35" ht="223.5" customHeight="1" x14ac:dyDescent="0.2">
      <c r="A44" s="322"/>
      <c r="B44" s="26" t="s">
        <v>317</v>
      </c>
      <c r="C44" s="30" t="s">
        <v>703</v>
      </c>
      <c r="D44" s="251" t="s">
        <v>319</v>
      </c>
      <c r="E44" s="251" t="s">
        <v>320</v>
      </c>
      <c r="F44" s="252">
        <v>43101</v>
      </c>
      <c r="G44" s="25">
        <v>44958</v>
      </c>
      <c r="H44" s="250" t="s">
        <v>259</v>
      </c>
      <c r="I44" s="253">
        <v>1000000</v>
      </c>
      <c r="J44" s="251" t="s">
        <v>321</v>
      </c>
      <c r="K44" s="251" t="s">
        <v>704</v>
      </c>
      <c r="L44" s="251"/>
      <c r="M44" s="251"/>
      <c r="N44" s="251"/>
      <c r="O44" s="251"/>
      <c r="P44" s="251"/>
      <c r="Q44" s="251" t="s">
        <v>56</v>
      </c>
      <c r="R44" s="251"/>
      <c r="S44" s="250"/>
      <c r="T44" s="251" t="s">
        <v>705</v>
      </c>
      <c r="U44" s="251"/>
      <c r="V44" s="251"/>
      <c r="W44" s="251" t="s">
        <v>706</v>
      </c>
      <c r="X44" s="251"/>
      <c r="Y44" s="251" t="s">
        <v>707</v>
      </c>
      <c r="Z44" s="251"/>
      <c r="AA44" s="251"/>
      <c r="AB44" s="254"/>
      <c r="AC44" s="254"/>
      <c r="AD44" s="251"/>
      <c r="AE44" s="255"/>
      <c r="AF44" s="251"/>
      <c r="AG44" s="251"/>
      <c r="AH44" s="251"/>
      <c r="AI44" s="251"/>
    </row>
    <row r="45" spans="1:35" ht="182.25" customHeight="1" x14ac:dyDescent="0.2">
      <c r="A45" s="322"/>
      <c r="B45" s="26" t="s">
        <v>324</v>
      </c>
      <c r="C45" s="105" t="s">
        <v>325</v>
      </c>
      <c r="D45" s="251" t="s">
        <v>326</v>
      </c>
      <c r="E45" s="251" t="s">
        <v>327</v>
      </c>
      <c r="F45" s="252">
        <v>43101</v>
      </c>
      <c r="G45" s="252">
        <v>43435</v>
      </c>
      <c r="H45" s="250" t="s">
        <v>328</v>
      </c>
      <c r="I45" s="253" t="s">
        <v>126</v>
      </c>
      <c r="J45" s="251" t="s">
        <v>329</v>
      </c>
      <c r="K45" s="251" t="s">
        <v>610</v>
      </c>
      <c r="L45" s="251"/>
      <c r="M45" s="251"/>
      <c r="N45" s="251"/>
      <c r="O45" s="251" t="s">
        <v>56</v>
      </c>
      <c r="P45" s="251"/>
      <c r="Q45" s="251"/>
      <c r="R45" s="251"/>
      <c r="S45" s="250"/>
      <c r="T45" s="251" t="s">
        <v>708</v>
      </c>
      <c r="U45" s="251"/>
      <c r="V45" s="251"/>
      <c r="W45" s="251" t="s">
        <v>709</v>
      </c>
      <c r="X45" s="251"/>
      <c r="Y45" s="251"/>
      <c r="Z45" s="251"/>
      <c r="AA45" s="251"/>
      <c r="AB45" s="254"/>
      <c r="AC45" s="254">
        <v>44197</v>
      </c>
      <c r="AD45" s="251"/>
      <c r="AE45" s="255"/>
      <c r="AF45" s="251"/>
      <c r="AG45" s="251"/>
      <c r="AH45" s="251"/>
      <c r="AI45" s="251"/>
    </row>
    <row r="46" spans="1:35" ht="174" customHeight="1" x14ac:dyDescent="0.2">
      <c r="A46" s="322"/>
      <c r="B46" s="26" t="s">
        <v>332</v>
      </c>
      <c r="C46" s="30" t="s">
        <v>333</v>
      </c>
      <c r="D46" s="251" t="s">
        <v>334</v>
      </c>
      <c r="E46" s="251" t="s">
        <v>335</v>
      </c>
      <c r="F46" s="25">
        <v>43101</v>
      </c>
      <c r="G46" s="25">
        <v>44958</v>
      </c>
      <c r="H46" s="250" t="s">
        <v>336</v>
      </c>
      <c r="I46" s="253">
        <v>50000</v>
      </c>
      <c r="J46" s="251" t="s">
        <v>337</v>
      </c>
      <c r="K46" s="251" t="s">
        <v>610</v>
      </c>
      <c r="L46" s="251"/>
      <c r="M46" s="251"/>
      <c r="N46" s="251"/>
      <c r="O46" s="251"/>
      <c r="P46" s="251"/>
      <c r="Q46" s="251" t="s">
        <v>56</v>
      </c>
      <c r="R46" s="251"/>
      <c r="S46" s="250"/>
      <c r="T46" s="251" t="s">
        <v>710</v>
      </c>
      <c r="U46" s="251"/>
      <c r="V46" s="251"/>
      <c r="W46" s="251"/>
      <c r="X46" s="251"/>
      <c r="Y46" s="251"/>
      <c r="Z46" s="251"/>
      <c r="AA46" s="251"/>
      <c r="AB46" s="254"/>
      <c r="AC46" s="254"/>
      <c r="AD46" s="251"/>
      <c r="AE46" s="255"/>
      <c r="AF46" s="251"/>
      <c r="AG46" s="251"/>
      <c r="AH46" s="251"/>
      <c r="AI46" s="251"/>
    </row>
    <row r="47" spans="1:35" ht="273" customHeight="1" x14ac:dyDescent="0.2">
      <c r="A47" s="322"/>
      <c r="B47" s="103" t="s">
        <v>340</v>
      </c>
      <c r="C47" s="105" t="s">
        <v>711</v>
      </c>
      <c r="D47" s="106" t="s">
        <v>342</v>
      </c>
      <c r="E47" s="106" t="s">
        <v>343</v>
      </c>
      <c r="F47" s="22">
        <v>43101</v>
      </c>
      <c r="G47" s="25">
        <v>44958</v>
      </c>
      <c r="H47" s="108" t="s">
        <v>344</v>
      </c>
      <c r="I47" s="109">
        <v>50000</v>
      </c>
      <c r="J47" s="106" t="s">
        <v>345</v>
      </c>
      <c r="K47" s="106" t="s">
        <v>346</v>
      </c>
      <c r="L47" s="106"/>
      <c r="M47" s="106"/>
      <c r="N47" s="106"/>
      <c r="O47" s="106"/>
      <c r="P47" s="106"/>
      <c r="Q47" s="106" t="s">
        <v>56</v>
      </c>
      <c r="R47" s="106"/>
      <c r="S47" s="108"/>
      <c r="T47" s="106" t="s">
        <v>712</v>
      </c>
      <c r="U47" s="106"/>
      <c r="V47" s="106"/>
      <c r="W47" s="106" t="s">
        <v>713</v>
      </c>
      <c r="X47" s="106" t="s">
        <v>714</v>
      </c>
      <c r="Y47" s="106"/>
      <c r="Z47" s="106"/>
      <c r="AA47" s="106"/>
      <c r="AB47" s="111"/>
      <c r="AC47" s="111"/>
      <c r="AD47" s="106"/>
      <c r="AE47" s="112"/>
      <c r="AF47" s="106"/>
      <c r="AG47" s="106"/>
      <c r="AH47" s="106"/>
      <c r="AI47" s="106"/>
    </row>
    <row r="48" spans="1:35" ht="192" customHeight="1" x14ac:dyDescent="0.2">
      <c r="A48" s="322"/>
      <c r="B48" s="26" t="s">
        <v>349</v>
      </c>
      <c r="C48" s="30" t="s">
        <v>350</v>
      </c>
      <c r="D48" s="251" t="s">
        <v>351</v>
      </c>
      <c r="E48" s="251" t="s">
        <v>352</v>
      </c>
      <c r="F48" s="25">
        <v>43101</v>
      </c>
      <c r="G48" s="25">
        <v>44166</v>
      </c>
      <c r="H48" s="250" t="s">
        <v>328</v>
      </c>
      <c r="I48" s="253">
        <v>50000</v>
      </c>
      <c r="J48" s="251" t="s">
        <v>353</v>
      </c>
      <c r="K48" s="251" t="s">
        <v>610</v>
      </c>
      <c r="L48" s="251"/>
      <c r="M48" s="251"/>
      <c r="N48" s="251"/>
      <c r="O48" s="251"/>
      <c r="P48" s="251" t="s">
        <v>56</v>
      </c>
      <c r="Q48" s="251"/>
      <c r="R48" s="251"/>
      <c r="S48" s="250"/>
      <c r="T48" s="251" t="s">
        <v>715</v>
      </c>
      <c r="U48" s="251"/>
      <c r="V48" s="251" t="s">
        <v>716</v>
      </c>
      <c r="W48" s="251"/>
      <c r="X48" s="251"/>
      <c r="Y48" s="251"/>
      <c r="Z48" s="251"/>
      <c r="AA48" s="251"/>
      <c r="AB48" s="254"/>
      <c r="AC48" s="254"/>
      <c r="AD48" s="251"/>
      <c r="AE48" s="255"/>
      <c r="AF48" s="251"/>
      <c r="AG48" s="251"/>
      <c r="AH48" s="251"/>
      <c r="AI48" s="251"/>
    </row>
    <row r="49" spans="1:35" ht="77.25" customHeight="1" x14ac:dyDescent="0.2">
      <c r="A49" s="322"/>
      <c r="B49" s="26" t="s">
        <v>355</v>
      </c>
      <c r="C49" s="30" t="s">
        <v>356</v>
      </c>
      <c r="D49" s="251" t="s">
        <v>357</v>
      </c>
      <c r="E49" s="251" t="s">
        <v>358</v>
      </c>
      <c r="F49" s="25">
        <v>44197</v>
      </c>
      <c r="G49" s="25">
        <v>44958</v>
      </c>
      <c r="H49" s="250" t="s">
        <v>328</v>
      </c>
      <c r="I49" s="253">
        <v>200000</v>
      </c>
      <c r="J49" s="251" t="s">
        <v>353</v>
      </c>
      <c r="K49" s="251" t="s">
        <v>359</v>
      </c>
      <c r="L49" s="251"/>
      <c r="M49" s="251"/>
      <c r="N49" s="251" t="s">
        <v>56</v>
      </c>
      <c r="O49" s="251"/>
      <c r="P49" s="251"/>
      <c r="Q49" s="251"/>
      <c r="R49" s="251"/>
      <c r="S49" s="250"/>
      <c r="T49" s="251" t="s">
        <v>717</v>
      </c>
      <c r="U49" s="251"/>
      <c r="V49" s="251"/>
      <c r="W49" s="251" t="s">
        <v>238</v>
      </c>
      <c r="X49" s="251"/>
      <c r="Y49" s="251"/>
      <c r="Z49" s="251"/>
      <c r="AA49" s="251"/>
      <c r="AB49" s="254"/>
      <c r="AC49" s="254"/>
      <c r="AD49" s="251"/>
      <c r="AE49" s="255"/>
      <c r="AF49" s="251"/>
      <c r="AG49" s="251"/>
      <c r="AH49" s="251"/>
      <c r="AI49" s="251"/>
    </row>
    <row r="50" spans="1:35" ht="142.5" customHeight="1" x14ac:dyDescent="0.2">
      <c r="A50" s="322"/>
      <c r="B50" s="26" t="s">
        <v>361</v>
      </c>
      <c r="C50" s="30" t="s">
        <v>362</v>
      </c>
      <c r="D50" s="251" t="s">
        <v>363</v>
      </c>
      <c r="E50" s="251" t="s">
        <v>364</v>
      </c>
      <c r="F50" s="25">
        <v>43101</v>
      </c>
      <c r="G50" s="25">
        <v>44958</v>
      </c>
      <c r="H50" s="26" t="s">
        <v>365</v>
      </c>
      <c r="I50" s="27">
        <v>100000</v>
      </c>
      <c r="J50" s="251" t="s">
        <v>366</v>
      </c>
      <c r="K50" s="28" t="s">
        <v>367</v>
      </c>
      <c r="L50" s="251"/>
      <c r="M50" s="26" t="s">
        <v>368</v>
      </c>
      <c r="N50" s="251"/>
      <c r="O50" s="251"/>
      <c r="P50" s="251" t="s">
        <v>56</v>
      </c>
      <c r="Q50" s="251"/>
      <c r="R50" s="251"/>
      <c r="S50" s="250"/>
      <c r="T50" s="251" t="s">
        <v>718</v>
      </c>
      <c r="U50" s="251"/>
      <c r="V50" s="251" t="s">
        <v>719</v>
      </c>
      <c r="W50" s="251" t="s">
        <v>103</v>
      </c>
      <c r="X50" s="251"/>
      <c r="Y50" s="251"/>
      <c r="Z50" s="251"/>
      <c r="AA50" s="251"/>
      <c r="AB50" s="254"/>
      <c r="AC50" s="254"/>
      <c r="AD50" s="251" t="s">
        <v>720</v>
      </c>
      <c r="AE50" s="255"/>
      <c r="AF50" s="251"/>
      <c r="AG50" s="251"/>
      <c r="AH50" s="251"/>
      <c r="AI50" s="251"/>
    </row>
    <row r="51" spans="1:35" ht="119.25" customHeight="1" x14ac:dyDescent="0.2">
      <c r="A51" s="322"/>
      <c r="B51" s="26" t="s">
        <v>371</v>
      </c>
      <c r="C51" s="30" t="s">
        <v>372</v>
      </c>
      <c r="D51" s="251" t="s">
        <v>326</v>
      </c>
      <c r="E51" s="26" t="s">
        <v>373</v>
      </c>
      <c r="F51" s="25">
        <v>43101</v>
      </c>
      <c r="G51" s="25">
        <v>44958</v>
      </c>
      <c r="H51" s="28" t="s">
        <v>72</v>
      </c>
      <c r="I51" s="27" t="s">
        <v>110</v>
      </c>
      <c r="J51" s="251" t="s">
        <v>374</v>
      </c>
      <c r="K51" s="251" t="s">
        <v>610</v>
      </c>
      <c r="L51" s="251"/>
      <c r="M51" s="251"/>
      <c r="N51" s="251"/>
      <c r="O51" s="251"/>
      <c r="P51" s="251"/>
      <c r="Q51" s="251" t="s">
        <v>56</v>
      </c>
      <c r="R51" s="251"/>
      <c r="S51" s="250"/>
      <c r="T51" s="251" t="s">
        <v>132</v>
      </c>
      <c r="U51" s="251" t="s">
        <v>375</v>
      </c>
      <c r="V51" s="251" t="s">
        <v>721</v>
      </c>
      <c r="W51" s="251"/>
      <c r="X51" s="251" t="s">
        <v>722</v>
      </c>
      <c r="Y51" s="251"/>
      <c r="Z51" s="251"/>
      <c r="AA51" s="251"/>
      <c r="AB51" s="254"/>
      <c r="AC51" s="254"/>
      <c r="AD51" s="251"/>
      <c r="AE51" s="255"/>
      <c r="AF51" s="251"/>
      <c r="AG51" s="251"/>
      <c r="AH51" s="251"/>
      <c r="AI51" s="251"/>
    </row>
    <row r="52" spans="1:35" ht="119.25" customHeight="1" x14ac:dyDescent="0.2">
      <c r="A52" s="322"/>
      <c r="B52" s="26" t="s">
        <v>376</v>
      </c>
      <c r="C52" s="29" t="s">
        <v>377</v>
      </c>
      <c r="D52" s="26" t="s">
        <v>326</v>
      </c>
      <c r="E52" s="26" t="s">
        <v>373</v>
      </c>
      <c r="F52" s="25">
        <v>43101</v>
      </c>
      <c r="G52" s="25">
        <v>44958</v>
      </c>
      <c r="H52" s="28" t="s">
        <v>72</v>
      </c>
      <c r="I52" s="27" t="s">
        <v>110</v>
      </c>
      <c r="J52" s="28" t="s">
        <v>374</v>
      </c>
      <c r="K52" s="251" t="s">
        <v>610</v>
      </c>
      <c r="L52" s="251"/>
      <c r="M52" s="251"/>
      <c r="N52" s="251"/>
      <c r="O52" s="251"/>
      <c r="P52" s="251"/>
      <c r="Q52" s="251" t="s">
        <v>56</v>
      </c>
      <c r="R52" s="251"/>
      <c r="S52" s="250"/>
      <c r="T52" s="251" t="s">
        <v>132</v>
      </c>
      <c r="U52" s="251" t="s">
        <v>375</v>
      </c>
      <c r="V52" s="251" t="s">
        <v>723</v>
      </c>
      <c r="W52" s="251"/>
      <c r="X52" s="251" t="s">
        <v>722</v>
      </c>
      <c r="Y52" s="251"/>
      <c r="Z52" s="251"/>
      <c r="AA52" s="251"/>
      <c r="AB52" s="254"/>
      <c r="AC52" s="254"/>
      <c r="AD52" s="251"/>
      <c r="AE52" s="255"/>
      <c r="AF52" s="251"/>
      <c r="AG52" s="251"/>
      <c r="AH52" s="251"/>
      <c r="AI52" s="251"/>
    </row>
    <row r="53" spans="1:35" ht="101.25" customHeight="1" x14ac:dyDescent="0.2">
      <c r="A53" s="322"/>
      <c r="B53" s="26" t="s">
        <v>378</v>
      </c>
      <c r="C53" s="30" t="s">
        <v>379</v>
      </c>
      <c r="D53" s="26" t="s">
        <v>380</v>
      </c>
      <c r="E53" s="26" t="s">
        <v>381</v>
      </c>
      <c r="F53" s="25">
        <v>43101</v>
      </c>
      <c r="G53" s="25">
        <v>44958</v>
      </c>
      <c r="H53" s="26" t="s">
        <v>238</v>
      </c>
      <c r="I53" s="27">
        <v>50000</v>
      </c>
      <c r="J53" s="26" t="s">
        <v>382</v>
      </c>
      <c r="K53" s="28" t="s">
        <v>383</v>
      </c>
      <c r="L53" s="251"/>
      <c r="M53" s="251"/>
      <c r="N53" s="251"/>
      <c r="O53" s="251" t="s">
        <v>56</v>
      </c>
      <c r="P53" s="251"/>
      <c r="Q53" s="251"/>
      <c r="R53" s="251"/>
      <c r="S53" s="250"/>
      <c r="T53" s="251" t="s">
        <v>724</v>
      </c>
      <c r="U53" s="251"/>
      <c r="V53" s="251" t="s">
        <v>716</v>
      </c>
      <c r="W53" s="251" t="s">
        <v>238</v>
      </c>
      <c r="X53" s="251" t="s">
        <v>725</v>
      </c>
      <c r="Y53" s="251"/>
      <c r="Z53" s="251"/>
      <c r="AA53" s="251"/>
      <c r="AB53" s="254"/>
      <c r="AC53" s="254"/>
      <c r="AD53" s="251"/>
      <c r="AE53" s="255"/>
      <c r="AF53" s="251"/>
      <c r="AG53" s="251" t="s">
        <v>725</v>
      </c>
      <c r="AH53" s="251"/>
      <c r="AI53" s="251"/>
    </row>
    <row r="54" spans="1:35" ht="77.25" customHeight="1" x14ac:dyDescent="0.2">
      <c r="A54" s="322"/>
      <c r="B54" s="26" t="s">
        <v>385</v>
      </c>
      <c r="C54" s="31" t="s">
        <v>386</v>
      </c>
      <c r="D54" s="26" t="s">
        <v>387</v>
      </c>
      <c r="E54" s="26" t="s">
        <v>388</v>
      </c>
      <c r="F54" s="25">
        <v>44197</v>
      </c>
      <c r="G54" s="25">
        <v>44958</v>
      </c>
      <c r="H54" s="26" t="s">
        <v>238</v>
      </c>
      <c r="I54" s="27">
        <v>100000</v>
      </c>
      <c r="J54" s="26" t="s">
        <v>382</v>
      </c>
      <c r="K54" s="28" t="s">
        <v>389</v>
      </c>
      <c r="L54" s="251"/>
      <c r="M54" s="251"/>
      <c r="N54" s="251" t="s">
        <v>56</v>
      </c>
      <c r="O54" s="251"/>
      <c r="P54" s="251"/>
      <c r="Q54" s="251"/>
      <c r="R54" s="251"/>
      <c r="S54" s="250"/>
      <c r="T54" s="251" t="s">
        <v>726</v>
      </c>
      <c r="U54" s="251"/>
      <c r="V54" s="251"/>
      <c r="W54" s="251"/>
      <c r="X54" s="251"/>
      <c r="Y54" s="251"/>
      <c r="Z54" s="251"/>
      <c r="AA54" s="251"/>
      <c r="AB54" s="254"/>
      <c r="AC54" s="254"/>
      <c r="AD54" s="251"/>
      <c r="AE54" s="255"/>
      <c r="AF54" s="251"/>
      <c r="AG54" s="251"/>
      <c r="AH54" s="251"/>
      <c r="AI54" s="251"/>
    </row>
    <row r="55" spans="1:35" ht="93" customHeight="1" x14ac:dyDescent="0.2">
      <c r="A55" s="322"/>
      <c r="B55" s="26" t="s">
        <v>391</v>
      </c>
      <c r="C55" s="30" t="s">
        <v>392</v>
      </c>
      <c r="D55" s="26" t="s">
        <v>387</v>
      </c>
      <c r="E55" s="26" t="s">
        <v>388</v>
      </c>
      <c r="F55" s="25">
        <v>43101</v>
      </c>
      <c r="G55" s="25">
        <v>44958</v>
      </c>
      <c r="H55" s="26" t="s">
        <v>238</v>
      </c>
      <c r="I55" s="27">
        <v>100000</v>
      </c>
      <c r="J55" s="26" t="s">
        <v>382</v>
      </c>
      <c r="K55" s="26" t="s">
        <v>389</v>
      </c>
      <c r="L55" s="251"/>
      <c r="M55" s="251"/>
      <c r="N55" s="251"/>
      <c r="O55" s="251"/>
      <c r="P55" s="251"/>
      <c r="Q55" s="251" t="s">
        <v>56</v>
      </c>
      <c r="R55" s="251"/>
      <c r="S55" s="250"/>
      <c r="T55" s="251" t="s">
        <v>727</v>
      </c>
      <c r="U55" s="251" t="s">
        <v>728</v>
      </c>
      <c r="V55" s="251"/>
      <c r="W55" s="251" t="s">
        <v>238</v>
      </c>
      <c r="X55" s="251"/>
      <c r="Y55" s="251"/>
      <c r="Z55" s="251"/>
      <c r="AA55" s="251"/>
      <c r="AB55" s="254"/>
      <c r="AC55" s="254"/>
      <c r="AD55" s="251"/>
      <c r="AE55" s="255"/>
      <c r="AF55" s="251"/>
      <c r="AG55" s="251"/>
      <c r="AH55" s="251"/>
      <c r="AI55" s="251"/>
    </row>
    <row r="56" spans="1:35" ht="354.75" customHeight="1" x14ac:dyDescent="0.2">
      <c r="A56" s="322"/>
      <c r="B56" s="26" t="s">
        <v>394</v>
      </c>
      <c r="C56" s="30" t="s">
        <v>395</v>
      </c>
      <c r="D56" s="26" t="s">
        <v>396</v>
      </c>
      <c r="E56" s="26" t="s">
        <v>397</v>
      </c>
      <c r="F56" s="25">
        <v>43101</v>
      </c>
      <c r="G56" s="25">
        <v>44958</v>
      </c>
      <c r="H56" s="26" t="s">
        <v>398</v>
      </c>
      <c r="I56" s="27">
        <v>20000</v>
      </c>
      <c r="J56" s="26" t="s">
        <v>399</v>
      </c>
      <c r="K56" s="26" t="s">
        <v>400</v>
      </c>
      <c r="L56" s="251"/>
      <c r="M56" s="251"/>
      <c r="N56" s="251"/>
      <c r="O56" s="251"/>
      <c r="P56" s="251"/>
      <c r="Q56" s="251" t="s">
        <v>56</v>
      </c>
      <c r="R56" s="251"/>
      <c r="S56" s="250"/>
      <c r="T56" s="251" t="s">
        <v>729</v>
      </c>
      <c r="U56" s="251"/>
      <c r="V56" s="251"/>
      <c r="W56" s="251" t="s">
        <v>730</v>
      </c>
      <c r="X56" s="251"/>
      <c r="Y56" s="251"/>
      <c r="Z56" s="251"/>
      <c r="AA56" s="251"/>
      <c r="AB56" s="254"/>
      <c r="AC56" s="254"/>
      <c r="AD56" s="251"/>
      <c r="AE56" s="255"/>
      <c r="AF56" s="251"/>
      <c r="AG56" s="251"/>
      <c r="AH56" s="251"/>
      <c r="AI56" s="251"/>
    </row>
    <row r="57" spans="1:35" ht="208.5" customHeight="1" x14ac:dyDescent="0.2">
      <c r="A57" s="322"/>
      <c r="B57" s="26" t="s">
        <v>402</v>
      </c>
      <c r="C57" s="30" t="s">
        <v>403</v>
      </c>
      <c r="D57" s="26" t="s">
        <v>404</v>
      </c>
      <c r="E57" s="26" t="s">
        <v>405</v>
      </c>
      <c r="F57" s="25">
        <v>43101</v>
      </c>
      <c r="G57" s="25">
        <v>44958</v>
      </c>
      <c r="H57" s="28" t="s">
        <v>72</v>
      </c>
      <c r="I57" s="27">
        <v>200000</v>
      </c>
      <c r="J57" s="26" t="s">
        <v>406</v>
      </c>
      <c r="K57" s="26" t="s">
        <v>407</v>
      </c>
      <c r="L57" s="251"/>
      <c r="M57" s="251"/>
      <c r="N57" s="251"/>
      <c r="O57" s="251"/>
      <c r="P57" s="251"/>
      <c r="Q57" s="251" t="s">
        <v>56</v>
      </c>
      <c r="R57" s="251"/>
      <c r="S57" s="250"/>
      <c r="T57" s="251" t="s">
        <v>408</v>
      </c>
      <c r="U57" s="251" t="s">
        <v>731</v>
      </c>
      <c r="V57" s="251"/>
      <c r="W57" s="251" t="s">
        <v>58</v>
      </c>
      <c r="X57" s="251"/>
      <c r="Y57" s="251"/>
      <c r="Z57" s="251"/>
      <c r="AA57" s="251"/>
      <c r="AB57" s="254"/>
      <c r="AC57" s="254"/>
      <c r="AD57" s="251" t="s">
        <v>732</v>
      </c>
      <c r="AE57" s="255"/>
      <c r="AF57" s="251"/>
      <c r="AG57" s="251"/>
      <c r="AH57" s="251"/>
      <c r="AI57" s="251"/>
    </row>
    <row r="58" spans="1:35" ht="104.25" customHeight="1" x14ac:dyDescent="0.2">
      <c r="A58" s="322"/>
      <c r="B58" s="26" t="s">
        <v>410</v>
      </c>
      <c r="C58" s="30" t="s">
        <v>411</v>
      </c>
      <c r="D58" s="26" t="s">
        <v>404</v>
      </c>
      <c r="E58" s="26" t="s">
        <v>405</v>
      </c>
      <c r="F58" s="25">
        <v>43101</v>
      </c>
      <c r="G58" s="25">
        <v>44958</v>
      </c>
      <c r="H58" s="26" t="s">
        <v>238</v>
      </c>
      <c r="I58" s="27">
        <v>100000</v>
      </c>
      <c r="J58" s="26" t="s">
        <v>412</v>
      </c>
      <c r="K58" s="26" t="s">
        <v>733</v>
      </c>
      <c r="L58" s="251"/>
      <c r="M58" s="251"/>
      <c r="N58" s="251"/>
      <c r="O58" s="251"/>
      <c r="P58" s="251"/>
      <c r="Q58" s="251" t="s">
        <v>56</v>
      </c>
      <c r="R58" s="251"/>
      <c r="S58" s="250"/>
      <c r="T58" s="251" t="s">
        <v>734</v>
      </c>
      <c r="U58" s="251" t="s">
        <v>735</v>
      </c>
      <c r="V58" s="251"/>
      <c r="W58" s="251" t="s">
        <v>238</v>
      </c>
      <c r="X58" s="251"/>
      <c r="Y58" s="251"/>
      <c r="Z58" s="251"/>
      <c r="AA58" s="251"/>
      <c r="AB58" s="254"/>
      <c r="AC58" s="254"/>
      <c r="AD58" s="251"/>
      <c r="AE58" s="255"/>
      <c r="AF58" s="251"/>
      <c r="AG58" s="251"/>
      <c r="AH58" s="251"/>
      <c r="AI58" s="251"/>
    </row>
    <row r="59" spans="1:35" ht="141" customHeight="1" x14ac:dyDescent="0.2">
      <c r="A59" s="322"/>
      <c r="B59" s="26" t="s">
        <v>417</v>
      </c>
      <c r="C59" s="30" t="s">
        <v>418</v>
      </c>
      <c r="D59" s="26" t="s">
        <v>419</v>
      </c>
      <c r="E59" s="26" t="s">
        <v>420</v>
      </c>
      <c r="F59" s="25">
        <v>43101</v>
      </c>
      <c r="G59" s="25">
        <v>44958</v>
      </c>
      <c r="H59" s="26" t="s">
        <v>421</v>
      </c>
      <c r="I59" s="27">
        <v>200000</v>
      </c>
      <c r="J59" s="26" t="s">
        <v>422</v>
      </c>
      <c r="K59" s="26" t="s">
        <v>423</v>
      </c>
      <c r="L59" s="251"/>
      <c r="M59" s="251"/>
      <c r="N59" s="251"/>
      <c r="O59" s="251"/>
      <c r="P59" s="251"/>
      <c r="Q59" s="251" t="s">
        <v>56</v>
      </c>
      <c r="R59" s="251"/>
      <c r="S59" s="250"/>
      <c r="T59" s="251" t="s">
        <v>736</v>
      </c>
      <c r="U59" s="7"/>
      <c r="V59" s="251"/>
      <c r="W59" s="251" t="s">
        <v>421</v>
      </c>
      <c r="X59" s="251" t="s">
        <v>737</v>
      </c>
      <c r="Y59" s="251"/>
      <c r="Z59" s="251"/>
      <c r="AA59" s="251"/>
      <c r="AB59" s="254"/>
      <c r="AC59" s="254"/>
      <c r="AD59" s="251"/>
      <c r="AE59" s="255"/>
      <c r="AF59" s="251"/>
      <c r="AG59" s="251"/>
      <c r="AH59" s="251"/>
      <c r="AI59" s="251"/>
    </row>
    <row r="60" spans="1:35" ht="249.75" customHeight="1" x14ac:dyDescent="0.2">
      <c r="A60" s="313"/>
      <c r="B60" s="26" t="s">
        <v>426</v>
      </c>
      <c r="C60" s="30" t="s">
        <v>427</v>
      </c>
      <c r="D60" s="26" t="s">
        <v>428</v>
      </c>
      <c r="E60" s="26" t="s">
        <v>429</v>
      </c>
      <c r="F60" s="25">
        <v>43101</v>
      </c>
      <c r="G60" s="25">
        <v>44958</v>
      </c>
      <c r="H60" s="26" t="s">
        <v>430</v>
      </c>
      <c r="I60" s="27">
        <v>50000</v>
      </c>
      <c r="J60" s="26" t="s">
        <v>431</v>
      </c>
      <c r="K60" s="26" t="s">
        <v>432</v>
      </c>
      <c r="L60" s="251"/>
      <c r="M60" s="251"/>
      <c r="N60" s="251"/>
      <c r="O60" s="251"/>
      <c r="P60" s="251"/>
      <c r="Q60" s="251" t="s">
        <v>56</v>
      </c>
      <c r="R60" s="251"/>
      <c r="S60" s="250"/>
      <c r="T60" s="251" t="s">
        <v>738</v>
      </c>
      <c r="U60" s="251"/>
      <c r="V60" s="251"/>
      <c r="W60" s="251" t="s">
        <v>706</v>
      </c>
      <c r="X60" s="251" t="s">
        <v>739</v>
      </c>
      <c r="Y60" s="30" t="s">
        <v>740</v>
      </c>
      <c r="Z60" s="251"/>
      <c r="AA60" s="251"/>
      <c r="AB60" s="254"/>
      <c r="AC60" s="254"/>
      <c r="AD60" s="251"/>
      <c r="AE60" s="255"/>
      <c r="AF60" s="251"/>
      <c r="AG60" s="251"/>
      <c r="AH60" s="251"/>
      <c r="AI60" s="251"/>
    </row>
    <row r="61" spans="1:35" ht="258.75" customHeight="1" x14ac:dyDescent="0.2">
      <c r="A61" s="373" t="s">
        <v>434</v>
      </c>
      <c r="B61" s="26" t="s">
        <v>435</v>
      </c>
      <c r="C61" s="29" t="s">
        <v>436</v>
      </c>
      <c r="D61" s="26" t="s">
        <v>437</v>
      </c>
      <c r="E61" s="26" t="s">
        <v>438</v>
      </c>
      <c r="F61" s="25">
        <v>43101</v>
      </c>
      <c r="G61" s="25">
        <v>44958</v>
      </c>
      <c r="H61" s="28" t="s">
        <v>439</v>
      </c>
      <c r="I61" s="27">
        <v>200000</v>
      </c>
      <c r="J61" s="28" t="s">
        <v>440</v>
      </c>
      <c r="K61" s="28" t="s">
        <v>441</v>
      </c>
      <c r="L61" s="30"/>
      <c r="M61" s="30"/>
      <c r="N61" s="251"/>
      <c r="O61" s="251"/>
      <c r="P61" s="251"/>
      <c r="Q61" s="251" t="s">
        <v>56</v>
      </c>
      <c r="R61" s="251"/>
      <c r="S61" s="250"/>
      <c r="T61" s="30" t="s">
        <v>741</v>
      </c>
      <c r="U61" s="30"/>
      <c r="V61" s="30"/>
      <c r="W61" s="30" t="s">
        <v>742</v>
      </c>
      <c r="X61" s="30" t="s">
        <v>743</v>
      </c>
      <c r="Y61" s="30"/>
      <c r="Z61" s="30"/>
      <c r="AA61" s="30"/>
      <c r="AB61" s="101"/>
      <c r="AC61" s="101"/>
      <c r="AD61" s="30"/>
      <c r="AE61" s="102"/>
      <c r="AF61" s="30"/>
      <c r="AG61" s="30"/>
      <c r="AH61" s="30"/>
      <c r="AI61" s="30"/>
    </row>
    <row r="62" spans="1:35" ht="96.75" customHeight="1" x14ac:dyDescent="0.2">
      <c r="A62" s="322"/>
      <c r="B62" s="26" t="s">
        <v>444</v>
      </c>
      <c r="C62" s="29" t="s">
        <v>445</v>
      </c>
      <c r="D62" s="26" t="s">
        <v>437</v>
      </c>
      <c r="E62" s="26" t="s">
        <v>446</v>
      </c>
      <c r="F62" s="25">
        <v>43101</v>
      </c>
      <c r="G62" s="25">
        <v>44958</v>
      </c>
      <c r="H62" s="26" t="s">
        <v>447</v>
      </c>
      <c r="I62" s="27" t="s">
        <v>448</v>
      </c>
      <c r="J62" s="26" t="s">
        <v>449</v>
      </c>
      <c r="K62" s="26" t="s">
        <v>744</v>
      </c>
      <c r="L62" s="30"/>
      <c r="M62" s="30"/>
      <c r="N62" s="251"/>
      <c r="O62" s="251"/>
      <c r="P62" s="251" t="s">
        <v>56</v>
      </c>
      <c r="Q62" s="251"/>
      <c r="R62" s="251"/>
      <c r="S62" s="250"/>
      <c r="T62" s="30" t="s">
        <v>745</v>
      </c>
      <c r="U62" s="30"/>
      <c r="V62" s="30"/>
      <c r="W62" s="30" t="s">
        <v>58</v>
      </c>
      <c r="X62" s="30" t="s">
        <v>746</v>
      </c>
      <c r="Y62" s="30"/>
      <c r="Z62" s="30"/>
      <c r="AA62" s="30"/>
      <c r="AB62" s="101"/>
      <c r="AC62" s="101"/>
      <c r="AD62" s="30" t="s">
        <v>747</v>
      </c>
      <c r="AE62" s="102"/>
      <c r="AF62" s="30" t="s">
        <v>700</v>
      </c>
      <c r="AG62" s="30"/>
      <c r="AH62" s="30"/>
      <c r="AI62" s="30"/>
    </row>
    <row r="63" spans="1:35" ht="18.75" customHeight="1" x14ac:dyDescent="0.2">
      <c r="A63" s="322"/>
      <c r="B63" s="26" t="s">
        <v>452</v>
      </c>
      <c r="C63" s="29" t="s">
        <v>453</v>
      </c>
      <c r="D63" s="26" t="s">
        <v>437</v>
      </c>
      <c r="E63" s="26" t="s">
        <v>454</v>
      </c>
      <c r="F63" s="25">
        <v>43101</v>
      </c>
      <c r="G63" s="25">
        <v>44958</v>
      </c>
      <c r="H63" s="26" t="s">
        <v>455</v>
      </c>
      <c r="I63" s="27" t="s">
        <v>456</v>
      </c>
      <c r="J63" s="28" t="s">
        <v>457</v>
      </c>
      <c r="K63" s="28" t="s">
        <v>458</v>
      </c>
      <c r="L63" s="30"/>
      <c r="M63" s="30"/>
      <c r="N63" s="251"/>
      <c r="O63" s="251"/>
      <c r="P63" s="251"/>
      <c r="Q63" s="251" t="s">
        <v>56</v>
      </c>
      <c r="R63" s="251"/>
      <c r="S63" s="250"/>
      <c r="T63" s="30" t="s">
        <v>748</v>
      </c>
      <c r="U63" s="30"/>
      <c r="V63" s="30"/>
      <c r="W63" s="30" t="s">
        <v>749</v>
      </c>
      <c r="X63" s="30"/>
      <c r="Y63" s="30"/>
      <c r="Z63" s="30"/>
      <c r="AA63" s="30"/>
      <c r="AB63" s="101"/>
      <c r="AC63" s="101"/>
      <c r="AD63" s="30"/>
      <c r="AE63" s="102"/>
      <c r="AF63" s="30" t="s">
        <v>750</v>
      </c>
      <c r="AG63" s="30"/>
      <c r="AH63" s="30"/>
      <c r="AI63" s="30"/>
    </row>
    <row r="64" spans="1:35" ht="167.25" customHeight="1" x14ac:dyDescent="0.2">
      <c r="A64" s="322"/>
      <c r="B64" s="103" t="s">
        <v>459</v>
      </c>
      <c r="C64" s="114" t="s">
        <v>460</v>
      </c>
      <c r="D64" s="103" t="s">
        <v>461</v>
      </c>
      <c r="E64" s="103" t="s">
        <v>462</v>
      </c>
      <c r="F64" s="22">
        <v>43101</v>
      </c>
      <c r="G64" s="25">
        <v>44958</v>
      </c>
      <c r="H64" s="103" t="s">
        <v>463</v>
      </c>
      <c r="I64" s="115" t="s">
        <v>110</v>
      </c>
      <c r="J64" s="103" t="s">
        <v>464</v>
      </c>
      <c r="K64" s="105" t="s">
        <v>610</v>
      </c>
      <c r="L64" s="105"/>
      <c r="M64" s="105"/>
      <c r="N64" s="106"/>
      <c r="O64" s="106"/>
      <c r="P64" s="106" t="s">
        <v>56</v>
      </c>
      <c r="Q64" s="106"/>
      <c r="R64" s="106"/>
      <c r="S64" s="108"/>
      <c r="T64" s="105" t="s">
        <v>751</v>
      </c>
      <c r="U64" s="105"/>
      <c r="V64" s="105" t="s">
        <v>752</v>
      </c>
      <c r="W64" s="105" t="s">
        <v>58</v>
      </c>
      <c r="X64" s="105" t="s">
        <v>753</v>
      </c>
      <c r="Y64" s="105"/>
      <c r="Z64" s="105"/>
      <c r="AA64" s="105"/>
      <c r="AB64" s="116"/>
      <c r="AC64" s="116"/>
      <c r="AD64" s="105"/>
      <c r="AE64" s="117"/>
      <c r="AF64" s="105"/>
      <c r="AG64" s="105"/>
      <c r="AH64" s="105"/>
      <c r="AI64" s="105"/>
    </row>
    <row r="65" spans="1:35" ht="220.5" customHeight="1" x14ac:dyDescent="0.2">
      <c r="A65" s="322"/>
      <c r="B65" s="26" t="s">
        <v>470</v>
      </c>
      <c r="C65" s="29" t="s">
        <v>471</v>
      </c>
      <c r="D65" s="26" t="s">
        <v>472</v>
      </c>
      <c r="E65" s="26" t="s">
        <v>473</v>
      </c>
      <c r="F65" s="25">
        <v>43101</v>
      </c>
      <c r="G65" s="25">
        <v>44958</v>
      </c>
      <c r="H65" s="28" t="s">
        <v>439</v>
      </c>
      <c r="I65" s="27">
        <v>200000</v>
      </c>
      <c r="J65" s="28" t="s">
        <v>474</v>
      </c>
      <c r="K65" s="28" t="s">
        <v>475</v>
      </c>
      <c r="L65" s="30"/>
      <c r="M65" s="30"/>
      <c r="N65" s="251"/>
      <c r="O65" s="251"/>
      <c r="P65" s="251"/>
      <c r="Q65" s="251" t="s">
        <v>56</v>
      </c>
      <c r="R65" s="251"/>
      <c r="S65" s="250"/>
      <c r="T65" s="30" t="s">
        <v>754</v>
      </c>
      <c r="U65" s="30"/>
      <c r="V65" s="30"/>
      <c r="W65" s="30" t="s">
        <v>742</v>
      </c>
      <c r="X65" s="30"/>
      <c r="Y65" s="30"/>
      <c r="Z65" s="30"/>
      <c r="AA65" s="30"/>
      <c r="AB65" s="101"/>
      <c r="AC65" s="101"/>
      <c r="AD65" s="30"/>
      <c r="AE65" s="102"/>
      <c r="AF65" s="30"/>
      <c r="AG65" s="30"/>
      <c r="AH65" s="30"/>
      <c r="AI65" s="30"/>
    </row>
    <row r="66" spans="1:35" ht="114.75" customHeight="1" x14ac:dyDescent="0.2">
      <c r="A66" s="322"/>
      <c r="B66" s="26" t="s">
        <v>477</v>
      </c>
      <c r="C66" s="29" t="s">
        <v>478</v>
      </c>
      <c r="D66" s="26" t="s">
        <v>437</v>
      </c>
      <c r="E66" s="26" t="s">
        <v>479</v>
      </c>
      <c r="F66" s="25">
        <v>43101</v>
      </c>
      <c r="G66" s="25">
        <v>44958</v>
      </c>
      <c r="H66" s="26" t="s">
        <v>480</v>
      </c>
      <c r="I66" s="27">
        <v>800000</v>
      </c>
      <c r="J66" s="28" t="s">
        <v>481</v>
      </c>
      <c r="K66" s="28" t="s">
        <v>482</v>
      </c>
      <c r="L66" s="30"/>
      <c r="M66" s="30"/>
      <c r="N66" s="251"/>
      <c r="O66" s="251"/>
      <c r="P66" s="251"/>
      <c r="Q66" s="251" t="s">
        <v>56</v>
      </c>
      <c r="R66" s="251"/>
      <c r="S66" s="250"/>
      <c r="T66" s="30" t="s">
        <v>755</v>
      </c>
      <c r="U66" s="30"/>
      <c r="V66" s="30"/>
      <c r="W66" s="30" t="s">
        <v>58</v>
      </c>
      <c r="X66" s="30"/>
      <c r="Y66" s="30"/>
      <c r="Z66" s="30"/>
      <c r="AA66" s="30"/>
      <c r="AB66" s="101"/>
      <c r="AC66" s="101"/>
      <c r="AD66" s="30"/>
      <c r="AE66" s="102"/>
      <c r="AF66" s="30"/>
      <c r="AG66" s="30"/>
      <c r="AH66" s="30"/>
      <c r="AI66" s="30"/>
    </row>
    <row r="67" spans="1:35" ht="149.25" customHeight="1" x14ac:dyDescent="0.2">
      <c r="A67" s="322"/>
      <c r="B67" s="26" t="s">
        <v>483</v>
      </c>
      <c r="C67" s="29" t="s">
        <v>484</v>
      </c>
      <c r="D67" s="26" t="s">
        <v>437</v>
      </c>
      <c r="E67" s="26" t="s">
        <v>485</v>
      </c>
      <c r="F67" s="25">
        <v>43101</v>
      </c>
      <c r="G67" s="25">
        <v>44958</v>
      </c>
      <c r="H67" s="26" t="s">
        <v>480</v>
      </c>
      <c r="I67" s="27" t="s">
        <v>486</v>
      </c>
      <c r="J67" s="28" t="s">
        <v>487</v>
      </c>
      <c r="K67" s="28" t="s">
        <v>488</v>
      </c>
      <c r="L67" s="30"/>
      <c r="M67" s="30"/>
      <c r="N67" s="251"/>
      <c r="O67" s="251"/>
      <c r="P67" s="251"/>
      <c r="Q67" s="251" t="s">
        <v>56</v>
      </c>
      <c r="R67" s="251"/>
      <c r="S67" s="250"/>
      <c r="T67" s="30" t="s">
        <v>756</v>
      </c>
      <c r="U67" s="30"/>
      <c r="V67" s="30"/>
      <c r="W67" s="30" t="s">
        <v>58</v>
      </c>
      <c r="X67" s="30"/>
      <c r="Y67" s="30"/>
      <c r="Z67" s="30"/>
      <c r="AA67" s="30"/>
      <c r="AB67" s="101"/>
      <c r="AC67" s="101"/>
      <c r="AD67" s="30"/>
      <c r="AE67" s="102"/>
      <c r="AF67" s="30"/>
      <c r="AG67" s="30"/>
      <c r="AH67" s="30"/>
      <c r="AI67" s="30"/>
    </row>
    <row r="68" spans="1:35" ht="18.75" customHeight="1" x14ac:dyDescent="0.2">
      <c r="A68" s="322"/>
      <c r="B68" s="26" t="s">
        <v>489</v>
      </c>
      <c r="C68" s="30" t="s">
        <v>757</v>
      </c>
      <c r="D68" s="26" t="s">
        <v>437</v>
      </c>
      <c r="E68" s="26" t="s">
        <v>491</v>
      </c>
      <c r="F68" s="25">
        <v>43101</v>
      </c>
      <c r="G68" s="25">
        <v>44958</v>
      </c>
      <c r="H68" s="26" t="s">
        <v>492</v>
      </c>
      <c r="I68" s="27">
        <v>2000000</v>
      </c>
      <c r="J68" s="28" t="s">
        <v>493</v>
      </c>
      <c r="K68" s="28" t="s">
        <v>494</v>
      </c>
      <c r="L68" s="28"/>
      <c r="M68" s="30"/>
      <c r="N68" s="251"/>
      <c r="O68" s="251"/>
      <c r="P68" s="251"/>
      <c r="Q68" s="251" t="s">
        <v>56</v>
      </c>
      <c r="R68" s="251"/>
      <c r="S68" s="250"/>
      <c r="T68" s="30" t="s">
        <v>758</v>
      </c>
      <c r="U68" s="30"/>
      <c r="V68" s="30"/>
      <c r="W68" s="30" t="s">
        <v>759</v>
      </c>
      <c r="X68" s="30"/>
      <c r="Y68" s="30"/>
      <c r="Z68" s="30"/>
      <c r="AA68" s="30"/>
      <c r="AB68" s="101"/>
      <c r="AC68" s="101"/>
      <c r="AD68" s="30"/>
      <c r="AE68" s="102"/>
      <c r="AF68" s="30"/>
      <c r="AG68" s="30"/>
      <c r="AH68" s="30"/>
      <c r="AI68" s="30"/>
    </row>
    <row r="69" spans="1:35" ht="284.25" customHeight="1" x14ac:dyDescent="0.2">
      <c r="A69" s="322"/>
      <c r="B69" s="26" t="s">
        <v>496</v>
      </c>
      <c r="C69" s="29" t="s">
        <v>497</v>
      </c>
      <c r="D69" s="26" t="s">
        <v>498</v>
      </c>
      <c r="E69" s="26" t="s">
        <v>499</v>
      </c>
      <c r="F69" s="25">
        <v>43101</v>
      </c>
      <c r="G69" s="25">
        <v>44166</v>
      </c>
      <c r="H69" s="26" t="s">
        <v>163</v>
      </c>
      <c r="I69" s="27">
        <v>100000</v>
      </c>
      <c r="J69" s="28" t="s">
        <v>500</v>
      </c>
      <c r="K69" s="251" t="s">
        <v>610</v>
      </c>
      <c r="L69" s="251"/>
      <c r="M69" s="251"/>
      <c r="N69" s="251"/>
      <c r="O69" s="251"/>
      <c r="P69" s="251"/>
      <c r="Q69" s="251" t="s">
        <v>502</v>
      </c>
      <c r="R69" s="251"/>
      <c r="S69" s="250"/>
      <c r="T69" s="251" t="s">
        <v>760</v>
      </c>
      <c r="U69" s="251"/>
      <c r="V69" s="251"/>
      <c r="W69" s="251" t="s">
        <v>163</v>
      </c>
      <c r="X69" s="251"/>
      <c r="Y69" s="251"/>
      <c r="Z69" s="251"/>
      <c r="AA69" s="251"/>
      <c r="AB69" s="254"/>
      <c r="AC69" s="254"/>
      <c r="AD69" s="251"/>
      <c r="AE69" s="255"/>
      <c r="AF69" s="251"/>
      <c r="AG69" s="251"/>
      <c r="AH69" s="251"/>
      <c r="AI69" s="251"/>
    </row>
    <row r="70" spans="1:35" ht="158.25" customHeight="1" x14ac:dyDescent="0.2">
      <c r="A70" s="322"/>
      <c r="B70" s="103" t="s">
        <v>505</v>
      </c>
      <c r="C70" s="114" t="s">
        <v>506</v>
      </c>
      <c r="D70" s="103" t="s">
        <v>507</v>
      </c>
      <c r="E70" s="103" t="s">
        <v>508</v>
      </c>
      <c r="F70" s="22">
        <v>43101</v>
      </c>
      <c r="G70" s="22">
        <v>44166</v>
      </c>
      <c r="H70" s="115" t="s">
        <v>509</v>
      </c>
      <c r="I70" s="115" t="s">
        <v>510</v>
      </c>
      <c r="J70" s="104" t="s">
        <v>511</v>
      </c>
      <c r="K70" s="106" t="s">
        <v>610</v>
      </c>
      <c r="L70" s="106"/>
      <c r="M70" s="106"/>
      <c r="N70" s="106"/>
      <c r="O70" s="106"/>
      <c r="P70" s="106"/>
      <c r="Q70" s="106" t="s">
        <v>56</v>
      </c>
      <c r="R70" s="106"/>
      <c r="S70" s="108"/>
      <c r="T70" s="106" t="s">
        <v>761</v>
      </c>
      <c r="U70" s="106"/>
      <c r="V70" s="106"/>
      <c r="W70" s="106" t="s">
        <v>678</v>
      </c>
      <c r="X70" s="106"/>
      <c r="Y70" s="106"/>
      <c r="Z70" s="106"/>
      <c r="AA70" s="106"/>
      <c r="AB70" s="111"/>
      <c r="AC70" s="111"/>
      <c r="AD70" s="106"/>
      <c r="AE70" s="112"/>
      <c r="AF70" s="106"/>
      <c r="AG70" s="106"/>
      <c r="AH70" s="106"/>
      <c r="AI70" s="106"/>
    </row>
    <row r="71" spans="1:35" ht="99" customHeight="1" x14ac:dyDescent="0.2">
      <c r="A71" s="322"/>
      <c r="B71" s="26" t="s">
        <v>514</v>
      </c>
      <c r="C71" s="29" t="s">
        <v>515</v>
      </c>
      <c r="D71" s="26" t="s">
        <v>516</v>
      </c>
      <c r="E71" s="26" t="s">
        <v>517</v>
      </c>
      <c r="F71" s="25">
        <v>43101</v>
      </c>
      <c r="G71" s="25">
        <v>43800</v>
      </c>
      <c r="H71" s="27" t="s">
        <v>455</v>
      </c>
      <c r="I71" s="27">
        <v>20000</v>
      </c>
      <c r="J71" s="28" t="s">
        <v>518</v>
      </c>
      <c r="K71" s="28"/>
      <c r="L71" s="251"/>
      <c r="M71" s="251"/>
      <c r="N71" s="251"/>
      <c r="O71" s="251"/>
      <c r="P71" s="251"/>
      <c r="Q71" s="251" t="s">
        <v>56</v>
      </c>
      <c r="R71" s="251"/>
      <c r="S71" s="250"/>
      <c r="T71" s="251" t="s">
        <v>762</v>
      </c>
      <c r="U71" s="251"/>
      <c r="V71" s="251"/>
      <c r="W71" s="251" t="s">
        <v>749</v>
      </c>
      <c r="X71" s="251"/>
      <c r="Y71" s="251"/>
      <c r="Z71" s="251"/>
      <c r="AA71" s="251"/>
      <c r="AB71" s="254"/>
      <c r="AC71" s="254"/>
      <c r="AD71" s="251"/>
      <c r="AE71" s="255"/>
      <c r="AF71" s="251"/>
      <c r="AG71" s="251"/>
      <c r="AH71" s="251"/>
      <c r="AI71" s="251"/>
    </row>
    <row r="72" spans="1:35" ht="169.5" customHeight="1" x14ac:dyDescent="0.2">
      <c r="A72" s="322"/>
      <c r="B72" s="26" t="s">
        <v>523</v>
      </c>
      <c r="C72" s="29" t="s">
        <v>524</v>
      </c>
      <c r="D72" s="26" t="s">
        <v>525</v>
      </c>
      <c r="E72" s="26" t="s">
        <v>526</v>
      </c>
      <c r="F72" s="25">
        <v>43101</v>
      </c>
      <c r="G72" s="25">
        <v>44958</v>
      </c>
      <c r="H72" s="26" t="s">
        <v>463</v>
      </c>
      <c r="I72" s="27">
        <v>50000</v>
      </c>
      <c r="J72" s="28" t="s">
        <v>527</v>
      </c>
      <c r="K72" s="251" t="s">
        <v>610</v>
      </c>
      <c r="L72" s="251"/>
      <c r="M72" s="251"/>
      <c r="N72" s="251"/>
      <c r="O72" s="251"/>
      <c r="P72" s="251"/>
      <c r="Q72" s="251" t="s">
        <v>56</v>
      </c>
      <c r="R72" s="251"/>
      <c r="S72" s="250"/>
      <c r="T72" s="251" t="s">
        <v>763</v>
      </c>
      <c r="U72" s="251"/>
      <c r="V72" s="251"/>
      <c r="W72" s="251" t="s">
        <v>468</v>
      </c>
      <c r="X72" s="251" t="s">
        <v>764</v>
      </c>
      <c r="Y72" s="251"/>
      <c r="Z72" s="251"/>
      <c r="AA72" s="251"/>
      <c r="AB72" s="254"/>
      <c r="AC72" s="254"/>
      <c r="AD72" s="251"/>
      <c r="AE72" s="255"/>
      <c r="AF72" s="251"/>
      <c r="AG72" s="251"/>
      <c r="AH72" s="251"/>
      <c r="AI72" s="251"/>
    </row>
    <row r="73" spans="1:35" ht="119.25" customHeight="1" x14ac:dyDescent="0.2">
      <c r="A73" s="322"/>
      <c r="B73" s="26" t="s">
        <v>530</v>
      </c>
      <c r="C73" s="29" t="s">
        <v>531</v>
      </c>
      <c r="D73" s="26" t="s">
        <v>437</v>
      </c>
      <c r="E73" s="26" t="s">
        <v>532</v>
      </c>
      <c r="F73" s="25">
        <v>43101</v>
      </c>
      <c r="G73" s="25">
        <v>44958</v>
      </c>
      <c r="H73" s="26" t="s">
        <v>430</v>
      </c>
      <c r="I73" s="27" t="s">
        <v>533</v>
      </c>
      <c r="J73" s="28" t="s">
        <v>534</v>
      </c>
      <c r="K73" s="28" t="s">
        <v>535</v>
      </c>
      <c r="L73" s="251"/>
      <c r="M73" s="251"/>
      <c r="N73" s="251"/>
      <c r="O73" s="251"/>
      <c r="P73" s="251"/>
      <c r="Q73" s="251" t="s">
        <v>56</v>
      </c>
      <c r="R73" s="251"/>
      <c r="S73" s="250"/>
      <c r="T73" s="251" t="s">
        <v>765</v>
      </c>
      <c r="U73" s="251"/>
      <c r="V73" s="251"/>
      <c r="W73" s="251" t="s">
        <v>706</v>
      </c>
      <c r="X73" s="251"/>
      <c r="Y73" s="251"/>
      <c r="Z73" s="251"/>
      <c r="AA73" s="251"/>
      <c r="AB73" s="254"/>
      <c r="AC73" s="254"/>
      <c r="AD73" s="251"/>
      <c r="AE73" s="255"/>
      <c r="AF73" s="251"/>
      <c r="AG73" s="251"/>
      <c r="AH73" s="251"/>
      <c r="AI73" s="251"/>
    </row>
    <row r="74" spans="1:35" ht="119.25" customHeight="1" x14ac:dyDescent="0.2">
      <c r="A74" s="322"/>
      <c r="B74" s="103" t="s">
        <v>539</v>
      </c>
      <c r="C74" s="114" t="s">
        <v>540</v>
      </c>
      <c r="D74" s="103" t="s">
        <v>541</v>
      </c>
      <c r="E74" s="103" t="s">
        <v>542</v>
      </c>
      <c r="F74" s="22">
        <v>43101</v>
      </c>
      <c r="G74" s="22">
        <v>43800</v>
      </c>
      <c r="H74" s="103" t="s">
        <v>156</v>
      </c>
      <c r="I74" s="115" t="s">
        <v>110</v>
      </c>
      <c r="J74" s="104" t="s">
        <v>543</v>
      </c>
      <c r="K74" s="106"/>
      <c r="L74" s="106"/>
      <c r="M74" s="106"/>
      <c r="N74" s="106"/>
      <c r="O74" s="106" t="s">
        <v>56</v>
      </c>
      <c r="P74" s="106"/>
      <c r="Q74" s="106"/>
      <c r="R74" s="106"/>
      <c r="S74" s="108"/>
      <c r="T74" s="106" t="s">
        <v>766</v>
      </c>
      <c r="U74" s="106"/>
      <c r="V74" s="106"/>
      <c r="W74" s="106"/>
      <c r="X74" s="106" t="s">
        <v>767</v>
      </c>
      <c r="Y74" s="106" t="s">
        <v>768</v>
      </c>
      <c r="Z74" s="106" t="s">
        <v>769</v>
      </c>
      <c r="AA74" s="106"/>
      <c r="AB74" s="111"/>
      <c r="AC74" s="111"/>
      <c r="AD74" s="106"/>
      <c r="AE74" s="112"/>
      <c r="AF74" s="106"/>
      <c r="AG74" s="106"/>
      <c r="AH74" s="106"/>
      <c r="AI74" s="106"/>
    </row>
    <row r="75" spans="1:35" ht="148.5" customHeight="1" x14ac:dyDescent="0.2">
      <c r="A75" s="322"/>
      <c r="B75" s="26" t="s">
        <v>544</v>
      </c>
      <c r="C75" s="29" t="s">
        <v>545</v>
      </c>
      <c r="D75" s="26" t="s">
        <v>546</v>
      </c>
      <c r="E75" s="26" t="s">
        <v>547</v>
      </c>
      <c r="F75" s="25">
        <v>43101</v>
      </c>
      <c r="G75" s="25">
        <v>43800</v>
      </c>
      <c r="H75" s="26" t="s">
        <v>72</v>
      </c>
      <c r="I75" s="27" t="s">
        <v>110</v>
      </c>
      <c r="J75" s="28" t="s">
        <v>548</v>
      </c>
      <c r="K75" s="251"/>
      <c r="L75" s="251"/>
      <c r="M75" s="251"/>
      <c r="N75" s="251"/>
      <c r="O75" s="251"/>
      <c r="P75" s="251"/>
      <c r="Q75" s="251" t="s">
        <v>56</v>
      </c>
      <c r="R75" s="251"/>
      <c r="S75" s="250"/>
      <c r="T75" s="251" t="s">
        <v>770</v>
      </c>
      <c r="U75" s="251"/>
      <c r="V75" s="251"/>
      <c r="W75" s="251"/>
      <c r="X75" s="251"/>
      <c r="Y75" s="251"/>
      <c r="Z75" s="251"/>
      <c r="AA75" s="251"/>
      <c r="AB75" s="254"/>
      <c r="AC75" s="254"/>
      <c r="AD75" s="251"/>
      <c r="AE75" s="255"/>
      <c r="AF75" s="251"/>
      <c r="AG75" s="251"/>
      <c r="AH75" s="251"/>
      <c r="AI75" s="251"/>
    </row>
    <row r="76" spans="1:35" ht="110.25" customHeight="1" x14ac:dyDescent="0.2">
      <c r="A76" s="313"/>
      <c r="B76" s="26" t="s">
        <v>550</v>
      </c>
      <c r="C76" s="29" t="s">
        <v>551</v>
      </c>
      <c r="D76" s="26" t="s">
        <v>552</v>
      </c>
      <c r="E76" s="26" t="s">
        <v>553</v>
      </c>
      <c r="F76" s="25">
        <v>43101</v>
      </c>
      <c r="G76" s="25">
        <v>43800</v>
      </c>
      <c r="H76" s="26" t="s">
        <v>554</v>
      </c>
      <c r="I76" s="27">
        <v>100000</v>
      </c>
      <c r="J76" s="28" t="s">
        <v>555</v>
      </c>
      <c r="K76" s="251"/>
      <c r="L76" s="251"/>
      <c r="M76" s="251"/>
      <c r="N76" s="251"/>
      <c r="O76" s="251"/>
      <c r="P76" s="251" t="s">
        <v>56</v>
      </c>
      <c r="Q76" s="251"/>
      <c r="R76" s="251"/>
      <c r="S76" s="250"/>
      <c r="T76" s="251" t="s">
        <v>556</v>
      </c>
      <c r="U76" s="251"/>
      <c r="V76" s="251" t="s">
        <v>688</v>
      </c>
      <c r="W76" s="251"/>
      <c r="X76" s="251" t="s">
        <v>771</v>
      </c>
      <c r="Y76" s="251" t="s">
        <v>772</v>
      </c>
      <c r="Z76" s="251"/>
      <c r="AA76" s="251"/>
      <c r="AB76" s="254"/>
      <c r="AC76" s="254"/>
      <c r="AD76" s="251"/>
      <c r="AE76" s="255"/>
      <c r="AF76" s="251"/>
      <c r="AG76" s="251"/>
      <c r="AH76" s="251"/>
      <c r="AI76" s="251"/>
    </row>
    <row r="77" spans="1:35" ht="18.75" customHeight="1" x14ac:dyDescent="0.2">
      <c r="A77" s="7"/>
      <c r="B77" s="7"/>
      <c r="C77" s="4"/>
      <c r="D77" s="98"/>
      <c r="E77" s="98"/>
      <c r="F77" s="118"/>
      <c r="G77" s="118"/>
      <c r="H77" s="7"/>
      <c r="I77" s="7"/>
      <c r="J77" s="7"/>
      <c r="K77" s="7"/>
      <c r="L77" s="7"/>
      <c r="M77" s="7"/>
      <c r="N77" s="7"/>
      <c r="O77" s="7"/>
      <c r="P77" s="7"/>
      <c r="Q77" s="7"/>
      <c r="R77" s="7"/>
      <c r="S77" s="7"/>
      <c r="T77" s="7"/>
      <c r="U77" s="7"/>
      <c r="V77" s="7"/>
      <c r="W77" s="7"/>
      <c r="X77" s="7"/>
      <c r="Y77" s="7"/>
      <c r="Z77" s="7"/>
      <c r="AA77" s="7"/>
      <c r="AB77" s="7"/>
      <c r="AC77" s="7"/>
      <c r="AD77" s="7"/>
      <c r="AE77" s="7"/>
      <c r="AF77" s="7"/>
      <c r="AG77" s="7"/>
      <c r="AH77" s="7"/>
      <c r="AI77" s="7"/>
    </row>
    <row r="78" spans="1:35" ht="18.75" customHeight="1" x14ac:dyDescent="0.2">
      <c r="A78" s="7"/>
      <c r="B78" s="119"/>
      <c r="C78" s="4"/>
      <c r="D78" s="98"/>
      <c r="E78" s="98"/>
      <c r="F78" s="118"/>
      <c r="G78" s="118"/>
      <c r="H78" s="7"/>
      <c r="I78" s="7"/>
      <c r="J78" s="7"/>
      <c r="K78" s="7"/>
      <c r="L78" s="7"/>
      <c r="M78" s="7"/>
      <c r="N78" s="7"/>
      <c r="O78" s="7"/>
      <c r="P78" s="7"/>
      <c r="Q78" s="7"/>
      <c r="R78" s="7"/>
      <c r="S78" s="7"/>
      <c r="T78" s="7"/>
      <c r="U78" s="7"/>
      <c r="V78" s="7"/>
      <c r="W78" s="7"/>
      <c r="X78" s="7"/>
      <c r="Y78" s="7"/>
      <c r="Z78" s="7"/>
      <c r="AA78" s="7"/>
      <c r="AB78" s="7"/>
      <c r="AC78" s="7"/>
      <c r="AD78" s="7"/>
      <c r="AE78" s="7"/>
      <c r="AF78" s="7"/>
      <c r="AG78" s="7"/>
      <c r="AH78" s="7"/>
      <c r="AI78" s="7"/>
    </row>
    <row r="79" spans="1:35" ht="18.75" customHeight="1" x14ac:dyDescent="0.2">
      <c r="A79" s="7"/>
      <c r="B79" s="7"/>
      <c r="C79" s="4"/>
      <c r="D79" s="98"/>
      <c r="E79" s="98"/>
      <c r="F79" s="118"/>
      <c r="G79" s="118"/>
      <c r="H79" s="7"/>
      <c r="I79" s="7"/>
      <c r="J79" s="7"/>
      <c r="K79" s="7"/>
      <c r="L79" s="257"/>
      <c r="M79" s="7"/>
      <c r="N79" s="7"/>
      <c r="O79" s="7"/>
      <c r="P79" s="7"/>
      <c r="Q79" s="7"/>
      <c r="R79" s="7"/>
      <c r="S79" s="7"/>
      <c r="T79" s="7"/>
      <c r="U79" s="7"/>
      <c r="V79" s="7"/>
      <c r="W79" s="7"/>
      <c r="X79" s="7"/>
      <c r="Y79" s="7"/>
      <c r="Z79" s="7"/>
      <c r="AA79" s="7"/>
      <c r="AB79" s="7"/>
      <c r="AC79" s="7"/>
      <c r="AD79" s="7"/>
      <c r="AE79" s="7"/>
      <c r="AF79" s="7"/>
      <c r="AG79" s="7"/>
      <c r="AH79" s="7"/>
      <c r="AI79" s="7"/>
    </row>
    <row r="80" spans="1:35" ht="26.25" customHeight="1" x14ac:dyDescent="0.2">
      <c r="A80" s="258" t="s">
        <v>558</v>
      </c>
      <c r="B80" s="259"/>
      <c r="C80" s="260"/>
      <c r="D80" s="261"/>
      <c r="E80" s="261"/>
      <c r="F80" s="262"/>
      <c r="G80" s="262"/>
      <c r="H80" s="259"/>
      <c r="I80" s="259"/>
      <c r="J80" s="259"/>
      <c r="K80" s="259"/>
      <c r="L80" s="120"/>
      <c r="M80" s="263"/>
      <c r="N80" s="7"/>
      <c r="O80" s="7"/>
      <c r="P80" s="7"/>
      <c r="Q80" s="7"/>
      <c r="R80" s="7"/>
      <c r="S80" s="7"/>
      <c r="T80" s="7"/>
      <c r="U80" s="7"/>
      <c r="V80" s="7"/>
      <c r="W80" s="7"/>
      <c r="X80" s="7"/>
      <c r="Y80" s="7"/>
      <c r="Z80" s="7"/>
      <c r="AA80" s="7"/>
      <c r="AB80" s="7"/>
      <c r="AC80" s="7"/>
      <c r="AD80" s="7"/>
      <c r="AE80" s="7"/>
      <c r="AF80" s="7"/>
      <c r="AG80" s="7"/>
      <c r="AH80" s="7"/>
      <c r="AI80" s="7"/>
    </row>
    <row r="82" spans="1:13" ht="43.5" customHeight="1" x14ac:dyDescent="0.2">
      <c r="A82" s="121" t="s">
        <v>559</v>
      </c>
      <c r="B82" s="264"/>
      <c r="C82" s="122">
        <f>COUNTA(C86:C94,C98:C106,C110:C118)</f>
        <v>4</v>
      </c>
      <c r="D82" s="98"/>
      <c r="E82" s="98"/>
      <c r="F82" s="118"/>
      <c r="G82" s="118"/>
      <c r="H82" s="7"/>
      <c r="I82" s="7"/>
      <c r="J82" s="7"/>
      <c r="K82" s="7"/>
      <c r="L82" s="7"/>
      <c r="M82" s="7"/>
    </row>
    <row r="83" spans="1:13" ht="18.75" customHeight="1" x14ac:dyDescent="0.2">
      <c r="A83" s="7"/>
      <c r="B83" s="7"/>
      <c r="C83" s="4"/>
      <c r="D83" s="98"/>
      <c r="E83" s="98"/>
      <c r="F83" s="118"/>
      <c r="G83" s="118"/>
      <c r="H83" s="7"/>
      <c r="I83" s="7"/>
      <c r="J83" s="7"/>
      <c r="K83" s="7"/>
      <c r="L83" s="7"/>
      <c r="M83" s="7"/>
    </row>
    <row r="84" spans="1:13" ht="18.75" customHeight="1" x14ac:dyDescent="0.2">
      <c r="A84" s="369" t="s">
        <v>560</v>
      </c>
      <c r="B84" s="317" t="s">
        <v>11</v>
      </c>
      <c r="C84" s="370" t="s">
        <v>12</v>
      </c>
      <c r="D84" s="317" t="s">
        <v>13</v>
      </c>
      <c r="E84" s="317" t="s">
        <v>14</v>
      </c>
      <c r="F84" s="359" t="s">
        <v>15</v>
      </c>
      <c r="G84" s="315"/>
      <c r="H84" s="317" t="s">
        <v>16</v>
      </c>
      <c r="I84" s="317" t="s">
        <v>17</v>
      </c>
      <c r="J84" s="317" t="s">
        <v>18</v>
      </c>
      <c r="K84" s="371" t="s">
        <v>19</v>
      </c>
      <c r="L84" s="315"/>
      <c r="M84" s="317" t="s">
        <v>20</v>
      </c>
    </row>
    <row r="85" spans="1:13" ht="18.75" customHeight="1" x14ac:dyDescent="0.2">
      <c r="A85" s="313"/>
      <c r="B85" s="313"/>
      <c r="C85" s="313"/>
      <c r="D85" s="313"/>
      <c r="E85" s="313"/>
      <c r="F85" s="123" t="s">
        <v>43</v>
      </c>
      <c r="G85" s="123" t="s">
        <v>44</v>
      </c>
      <c r="H85" s="313"/>
      <c r="I85" s="313"/>
      <c r="J85" s="313"/>
      <c r="K85" s="41" t="s">
        <v>45</v>
      </c>
      <c r="L85" s="41" t="s">
        <v>46</v>
      </c>
      <c r="M85" s="313"/>
    </row>
    <row r="86" spans="1:13" ht="18.75" customHeight="1" x14ac:dyDescent="0.2">
      <c r="A86" s="26" t="s">
        <v>289</v>
      </c>
      <c r="B86" s="26" t="s">
        <v>773</v>
      </c>
      <c r="C86" s="30" t="s">
        <v>774</v>
      </c>
      <c r="D86" s="30" t="s">
        <v>319</v>
      </c>
      <c r="E86" s="30" t="s">
        <v>775</v>
      </c>
      <c r="F86" s="101">
        <v>43831</v>
      </c>
      <c r="G86" s="25">
        <v>44958</v>
      </c>
      <c r="H86" s="30" t="s">
        <v>706</v>
      </c>
      <c r="I86" s="102" t="s">
        <v>776</v>
      </c>
      <c r="J86" s="251" t="s">
        <v>321</v>
      </c>
      <c r="K86" s="251" t="s">
        <v>322</v>
      </c>
      <c r="L86" s="251"/>
      <c r="M86" s="251" t="s">
        <v>777</v>
      </c>
    </row>
    <row r="87" spans="1:13" ht="18.75" customHeight="1" x14ac:dyDescent="0.2">
      <c r="A87" s="26"/>
      <c r="B87" s="26" t="s">
        <v>778</v>
      </c>
      <c r="C87" s="30" t="s">
        <v>779</v>
      </c>
      <c r="D87" s="30" t="s">
        <v>780</v>
      </c>
      <c r="E87" s="30" t="s">
        <v>781</v>
      </c>
      <c r="F87" s="101">
        <v>43647</v>
      </c>
      <c r="G87" s="25">
        <v>44958</v>
      </c>
      <c r="H87" s="30" t="s">
        <v>782</v>
      </c>
      <c r="I87" s="102">
        <v>250000</v>
      </c>
      <c r="J87" s="30" t="s">
        <v>783</v>
      </c>
      <c r="K87" s="30" t="s">
        <v>784</v>
      </c>
      <c r="L87" s="30"/>
      <c r="M87" s="30"/>
    </row>
    <row r="88" spans="1:13" ht="84" customHeight="1" x14ac:dyDescent="0.2">
      <c r="A88" s="26"/>
      <c r="B88" s="26" t="s">
        <v>785</v>
      </c>
      <c r="C88" s="30" t="s">
        <v>786</v>
      </c>
      <c r="D88" s="30" t="s">
        <v>787</v>
      </c>
      <c r="E88" s="30" t="s">
        <v>788</v>
      </c>
      <c r="F88" s="101">
        <v>43678</v>
      </c>
      <c r="G88" s="25">
        <v>44958</v>
      </c>
      <c r="H88" s="30" t="s">
        <v>782</v>
      </c>
      <c r="I88" s="102" t="s">
        <v>789</v>
      </c>
      <c r="J88" s="30" t="s">
        <v>790</v>
      </c>
      <c r="K88" s="30" t="s">
        <v>791</v>
      </c>
      <c r="L88" s="30"/>
      <c r="M88" s="30" t="s">
        <v>792</v>
      </c>
    </row>
    <row r="89" spans="1:13" ht="68.25" customHeight="1" x14ac:dyDescent="0.2">
      <c r="A89" s="26"/>
      <c r="B89" s="26" t="s">
        <v>793</v>
      </c>
      <c r="C89" s="30" t="s">
        <v>794</v>
      </c>
      <c r="D89" s="30" t="s">
        <v>795</v>
      </c>
      <c r="E89" s="30" t="s">
        <v>796</v>
      </c>
      <c r="F89" s="101">
        <v>43617</v>
      </c>
      <c r="G89" s="25">
        <v>44958</v>
      </c>
      <c r="H89" s="30" t="s">
        <v>797</v>
      </c>
      <c r="I89" s="102" t="s">
        <v>126</v>
      </c>
      <c r="J89" s="30" t="s">
        <v>798</v>
      </c>
      <c r="K89" s="30"/>
      <c r="L89" s="30"/>
      <c r="M89" s="30"/>
    </row>
    <row r="90" spans="1:13" ht="18.75" customHeight="1" x14ac:dyDescent="0.2">
      <c r="A90" s="26"/>
      <c r="B90" s="26"/>
      <c r="C90" s="124"/>
      <c r="D90" s="12"/>
      <c r="E90" s="12"/>
      <c r="F90" s="101"/>
      <c r="G90" s="101"/>
      <c r="H90" s="30"/>
      <c r="I90" s="102"/>
      <c r="J90" s="30"/>
      <c r="K90" s="30"/>
      <c r="L90" s="30"/>
      <c r="M90" s="30"/>
    </row>
    <row r="91" spans="1:13" ht="18.75" customHeight="1" x14ac:dyDescent="0.2">
      <c r="A91" s="26"/>
      <c r="B91" s="26"/>
      <c r="C91" s="124"/>
      <c r="D91" s="12"/>
      <c r="E91" s="12"/>
      <c r="F91" s="101"/>
      <c r="G91" s="101"/>
      <c r="H91" s="30"/>
      <c r="I91" s="102"/>
      <c r="J91" s="30"/>
      <c r="K91" s="30"/>
      <c r="L91" s="30"/>
      <c r="M91" s="30"/>
    </row>
    <row r="92" spans="1:13" ht="18.75" customHeight="1" x14ac:dyDescent="0.2">
      <c r="A92" s="26"/>
      <c r="B92" s="26"/>
      <c r="C92" s="124"/>
      <c r="D92" s="12"/>
      <c r="E92" s="12"/>
      <c r="F92" s="101"/>
      <c r="G92" s="101"/>
      <c r="H92" s="30"/>
      <c r="I92" s="102"/>
      <c r="J92" s="30"/>
      <c r="K92" s="30"/>
      <c r="L92" s="30"/>
      <c r="M92" s="30"/>
    </row>
    <row r="93" spans="1:13" ht="18.75" customHeight="1" x14ac:dyDescent="0.2">
      <c r="A93" s="26"/>
      <c r="B93" s="26"/>
      <c r="C93" s="124"/>
      <c r="D93" s="12"/>
      <c r="E93" s="12"/>
      <c r="F93" s="101"/>
      <c r="G93" s="101"/>
      <c r="H93" s="30"/>
      <c r="I93" s="102"/>
      <c r="J93" s="30"/>
      <c r="K93" s="30"/>
      <c r="L93" s="30"/>
      <c r="M93" s="30"/>
    </row>
    <row r="94" spans="1:13" ht="18.75" customHeight="1" x14ac:dyDescent="0.2">
      <c r="A94" s="26"/>
      <c r="B94" s="26"/>
      <c r="C94" s="124"/>
      <c r="D94" s="12"/>
      <c r="E94" s="12"/>
      <c r="F94" s="101"/>
      <c r="G94" s="101"/>
      <c r="H94" s="30"/>
      <c r="I94" s="102"/>
      <c r="J94" s="30"/>
      <c r="K94" s="30"/>
      <c r="L94" s="30"/>
      <c r="M94" s="30"/>
    </row>
    <row r="95" spans="1:13" ht="18.75" customHeight="1" x14ac:dyDescent="0.2">
      <c r="A95" s="7"/>
      <c r="B95" s="7"/>
      <c r="C95" s="4"/>
      <c r="D95" s="98"/>
      <c r="E95" s="98"/>
      <c r="F95" s="118"/>
      <c r="G95" s="118"/>
      <c r="H95" s="7"/>
      <c r="I95" s="7"/>
      <c r="J95" s="7"/>
      <c r="K95" s="7"/>
      <c r="L95" s="7"/>
      <c r="M95" s="7"/>
    </row>
    <row r="96" spans="1:13" ht="18.75" customHeight="1" x14ac:dyDescent="0.2">
      <c r="A96" s="369" t="s">
        <v>560</v>
      </c>
      <c r="B96" s="317" t="s">
        <v>11</v>
      </c>
      <c r="C96" s="370" t="s">
        <v>12</v>
      </c>
      <c r="D96" s="317" t="s">
        <v>13</v>
      </c>
      <c r="E96" s="317" t="s">
        <v>14</v>
      </c>
      <c r="F96" s="359" t="s">
        <v>15</v>
      </c>
      <c r="G96" s="315"/>
      <c r="H96" s="317" t="s">
        <v>16</v>
      </c>
      <c r="I96" s="317" t="s">
        <v>17</v>
      </c>
      <c r="J96" s="317" t="s">
        <v>18</v>
      </c>
      <c r="K96" s="371" t="s">
        <v>19</v>
      </c>
      <c r="L96" s="315"/>
      <c r="M96" s="317" t="s">
        <v>20</v>
      </c>
    </row>
    <row r="97" spans="1:13" ht="15" customHeight="1" x14ac:dyDescent="0.2">
      <c r="A97" s="313"/>
      <c r="B97" s="313"/>
      <c r="C97" s="313"/>
      <c r="D97" s="313"/>
      <c r="E97" s="313"/>
      <c r="F97" s="123" t="s">
        <v>43</v>
      </c>
      <c r="G97" s="123" t="s">
        <v>44</v>
      </c>
      <c r="H97" s="313"/>
      <c r="I97" s="313"/>
      <c r="J97" s="313"/>
      <c r="K97" s="41" t="s">
        <v>45</v>
      </c>
      <c r="L97" s="41" t="s">
        <v>46</v>
      </c>
      <c r="M97" s="313"/>
    </row>
    <row r="98" spans="1:13" ht="18.75" customHeight="1" x14ac:dyDescent="0.2">
      <c r="A98" s="26"/>
      <c r="B98" s="26"/>
      <c r="C98" s="124"/>
      <c r="D98" s="12"/>
      <c r="E98" s="12"/>
      <c r="F98" s="101"/>
      <c r="G98" s="101"/>
      <c r="H98" s="30"/>
      <c r="I98" s="102"/>
      <c r="J98" s="251"/>
      <c r="K98" s="251"/>
      <c r="L98" s="251"/>
      <c r="M98" s="251"/>
    </row>
    <row r="99" spans="1:13" ht="18.75" customHeight="1" x14ac:dyDescent="0.2">
      <c r="A99" s="26"/>
      <c r="B99" s="26"/>
      <c r="C99" s="124"/>
      <c r="D99" s="12"/>
      <c r="E99" s="12"/>
      <c r="F99" s="101"/>
      <c r="G99" s="101"/>
      <c r="H99" s="30"/>
      <c r="I99" s="102"/>
      <c r="J99" s="30"/>
      <c r="K99" s="30"/>
      <c r="L99" s="30"/>
      <c r="M99" s="30"/>
    </row>
    <row r="100" spans="1:13" ht="18.75" customHeight="1" x14ac:dyDescent="0.2">
      <c r="A100" s="26"/>
      <c r="B100" s="26"/>
      <c r="C100" s="124"/>
      <c r="D100" s="12"/>
      <c r="E100" s="12"/>
      <c r="F100" s="101"/>
      <c r="G100" s="101"/>
      <c r="H100" s="30"/>
      <c r="I100" s="102"/>
      <c r="J100" s="30"/>
      <c r="K100" s="30"/>
      <c r="L100" s="30"/>
      <c r="M100" s="30"/>
    </row>
    <row r="101" spans="1:13" ht="18.75" customHeight="1" x14ac:dyDescent="0.2">
      <c r="A101" s="26"/>
      <c r="B101" s="26"/>
      <c r="C101" s="124"/>
      <c r="D101" s="12"/>
      <c r="E101" s="12"/>
      <c r="F101" s="101"/>
      <c r="G101" s="101"/>
      <c r="H101" s="30"/>
      <c r="I101" s="102"/>
      <c r="J101" s="30"/>
      <c r="K101" s="30"/>
      <c r="L101" s="30"/>
      <c r="M101" s="30"/>
    </row>
    <row r="102" spans="1:13" ht="18.75" customHeight="1" x14ac:dyDescent="0.2">
      <c r="A102" s="26"/>
      <c r="B102" s="26"/>
      <c r="C102" s="124"/>
      <c r="D102" s="12"/>
      <c r="E102" s="12"/>
      <c r="F102" s="101"/>
      <c r="G102" s="101"/>
      <c r="H102" s="30"/>
      <c r="I102" s="102"/>
      <c r="J102" s="30"/>
      <c r="K102" s="30"/>
      <c r="L102" s="30"/>
      <c r="M102" s="30"/>
    </row>
    <row r="103" spans="1:13" ht="18.75" customHeight="1" x14ac:dyDescent="0.2">
      <c r="A103" s="26"/>
      <c r="B103" s="26"/>
      <c r="C103" s="124"/>
      <c r="D103" s="12"/>
      <c r="E103" s="12"/>
      <c r="F103" s="101"/>
      <c r="G103" s="101"/>
      <c r="H103" s="30"/>
      <c r="I103" s="102"/>
      <c r="J103" s="30"/>
      <c r="K103" s="30"/>
      <c r="L103" s="30"/>
      <c r="M103" s="30"/>
    </row>
    <row r="104" spans="1:13" ht="18.75" customHeight="1" x14ac:dyDescent="0.2">
      <c r="A104" s="26"/>
      <c r="B104" s="26"/>
      <c r="C104" s="124"/>
      <c r="D104" s="12"/>
      <c r="E104" s="12"/>
      <c r="F104" s="101"/>
      <c r="G104" s="101"/>
      <c r="H104" s="30"/>
      <c r="I104" s="102"/>
      <c r="J104" s="30"/>
      <c r="K104" s="30"/>
      <c r="L104" s="30"/>
      <c r="M104" s="30"/>
    </row>
    <row r="105" spans="1:13" ht="18.75" customHeight="1" x14ac:dyDescent="0.2">
      <c r="A105" s="26"/>
      <c r="B105" s="26"/>
      <c r="C105" s="124"/>
      <c r="D105" s="12"/>
      <c r="E105" s="12"/>
      <c r="F105" s="101"/>
      <c r="G105" s="101"/>
      <c r="H105" s="30"/>
      <c r="I105" s="102"/>
      <c r="J105" s="30"/>
      <c r="K105" s="30"/>
      <c r="L105" s="30"/>
      <c r="M105" s="30"/>
    </row>
    <row r="106" spans="1:13" ht="18.75" customHeight="1" x14ac:dyDescent="0.2">
      <c r="A106" s="26"/>
      <c r="B106" s="26"/>
      <c r="C106" s="124"/>
      <c r="D106" s="12"/>
      <c r="E106" s="12"/>
      <c r="F106" s="101"/>
      <c r="G106" s="101"/>
      <c r="H106" s="30"/>
      <c r="I106" s="102"/>
      <c r="J106" s="30"/>
      <c r="K106" s="30"/>
      <c r="L106" s="30"/>
      <c r="M106" s="30"/>
    </row>
    <row r="107" spans="1:13" ht="18.75" customHeight="1" x14ac:dyDescent="0.2">
      <c r="A107" s="7"/>
      <c r="B107" s="7"/>
      <c r="C107" s="4"/>
      <c r="D107" s="98"/>
      <c r="E107" s="98"/>
      <c r="F107" s="118"/>
      <c r="G107" s="118"/>
      <c r="H107" s="7"/>
      <c r="I107" s="7"/>
      <c r="J107" s="7"/>
      <c r="K107" s="7"/>
      <c r="L107" s="7"/>
      <c r="M107" s="7"/>
    </row>
    <row r="108" spans="1:13" ht="18.75" customHeight="1" x14ac:dyDescent="0.2">
      <c r="A108" s="369" t="s">
        <v>560</v>
      </c>
      <c r="B108" s="317" t="s">
        <v>11</v>
      </c>
      <c r="C108" s="370" t="s">
        <v>12</v>
      </c>
      <c r="D108" s="317" t="s">
        <v>13</v>
      </c>
      <c r="E108" s="317" t="s">
        <v>14</v>
      </c>
      <c r="F108" s="359" t="s">
        <v>15</v>
      </c>
      <c r="G108" s="315"/>
      <c r="H108" s="317" t="s">
        <v>16</v>
      </c>
      <c r="I108" s="317" t="s">
        <v>17</v>
      </c>
      <c r="J108" s="317" t="s">
        <v>18</v>
      </c>
      <c r="K108" s="371" t="s">
        <v>19</v>
      </c>
      <c r="L108" s="315"/>
      <c r="M108" s="317" t="s">
        <v>20</v>
      </c>
    </row>
    <row r="109" spans="1:13" ht="15" customHeight="1" x14ac:dyDescent="0.2">
      <c r="A109" s="313"/>
      <c r="B109" s="313"/>
      <c r="C109" s="313"/>
      <c r="D109" s="313"/>
      <c r="E109" s="313"/>
      <c r="F109" s="123" t="s">
        <v>43</v>
      </c>
      <c r="G109" s="123" t="s">
        <v>44</v>
      </c>
      <c r="H109" s="313"/>
      <c r="I109" s="313"/>
      <c r="J109" s="313"/>
      <c r="K109" s="41" t="s">
        <v>45</v>
      </c>
      <c r="L109" s="41" t="s">
        <v>46</v>
      </c>
      <c r="M109" s="313"/>
    </row>
  </sheetData>
  <mergeCells count="77">
    <mergeCell ref="M96:M97"/>
    <mergeCell ref="A96:A97"/>
    <mergeCell ref="B96:B97"/>
    <mergeCell ref="C96:C97"/>
    <mergeCell ref="D96:D97"/>
    <mergeCell ref="E96:E97"/>
    <mergeCell ref="F96:G96"/>
    <mergeCell ref="H96:H97"/>
    <mergeCell ref="A8:A20"/>
    <mergeCell ref="A21:A39"/>
    <mergeCell ref="A40:A60"/>
    <mergeCell ref="A61:A76"/>
    <mergeCell ref="A84:A85"/>
    <mergeCell ref="B84:B85"/>
    <mergeCell ref="C84:C85"/>
    <mergeCell ref="I108:I109"/>
    <mergeCell ref="J108:J109"/>
    <mergeCell ref="K108:L108"/>
    <mergeCell ref="I84:I85"/>
    <mergeCell ref="J84:J85"/>
    <mergeCell ref="K84:L84"/>
    <mergeCell ref="I96:I97"/>
    <mergeCell ref="J96:J97"/>
    <mergeCell ref="K96:L96"/>
    <mergeCell ref="M108:M109"/>
    <mergeCell ref="A108:A109"/>
    <mergeCell ref="B108:B109"/>
    <mergeCell ref="C108:C109"/>
    <mergeCell ref="D108:D109"/>
    <mergeCell ref="E108:E109"/>
    <mergeCell ref="F108:G108"/>
    <mergeCell ref="H108:H109"/>
    <mergeCell ref="N6:N7"/>
    <mergeCell ref="A1:AI1"/>
    <mergeCell ref="A2:AI2"/>
    <mergeCell ref="B3:G3"/>
    <mergeCell ref="B4:C4"/>
    <mergeCell ref="A5:M5"/>
    <mergeCell ref="N5:X5"/>
    <mergeCell ref="Y5:AI5"/>
    <mergeCell ref="O6:O7"/>
    <mergeCell ref="P6:P7"/>
    <mergeCell ref="Q6:Q7"/>
    <mergeCell ref="R6:R7"/>
    <mergeCell ref="S6:S7"/>
    <mergeCell ref="T6:T7"/>
    <mergeCell ref="U6:U7"/>
    <mergeCell ref="V6:V7"/>
    <mergeCell ref="W6:W7"/>
    <mergeCell ref="AE6:AE7"/>
    <mergeCell ref="AF6:AF7"/>
    <mergeCell ref="AG6:AG7"/>
    <mergeCell ref="AH6:AH7"/>
    <mergeCell ref="AI6:AI7"/>
    <mergeCell ref="X6:X7"/>
    <mergeCell ref="Y6:Y7"/>
    <mergeCell ref="Z6:Z7"/>
    <mergeCell ref="AA6:AA7"/>
    <mergeCell ref="AB6:AB7"/>
    <mergeCell ref="AC6:AC7"/>
    <mergeCell ref="AD6:AD7"/>
    <mergeCell ref="A6:A7"/>
    <mergeCell ref="B6:B7"/>
    <mergeCell ref="C6:C7"/>
    <mergeCell ref="D6:D7"/>
    <mergeCell ref="E6:E7"/>
    <mergeCell ref="M84:M85"/>
    <mergeCell ref="F6:G6"/>
    <mergeCell ref="H6:H7"/>
    <mergeCell ref="D84:D85"/>
    <mergeCell ref="E84:E85"/>
    <mergeCell ref="F84:G84"/>
    <mergeCell ref="H84:H85"/>
    <mergeCell ref="I6:I7"/>
    <mergeCell ref="J6:J7"/>
    <mergeCell ref="K6:L6"/>
    <mergeCell ref="M6:M7"/>
  </mergeCells>
  <conditionalFormatting sqref="AN4">
    <cfRule type="cellIs" dxfId="83" priority="1" stopIfTrue="1" operator="equal">
      <formula>$AN$4</formula>
    </cfRule>
  </conditionalFormatting>
  <conditionalFormatting sqref="N8:N76">
    <cfRule type="cellIs" dxfId="82" priority="2" stopIfTrue="1" operator="equal">
      <formula>"x"</formula>
    </cfRule>
  </conditionalFormatting>
  <conditionalFormatting sqref="O8:O76">
    <cfRule type="cellIs" dxfId="81" priority="3" operator="equal">
      <formula>"x"</formula>
    </cfRule>
  </conditionalFormatting>
  <conditionalFormatting sqref="P8:P76">
    <cfRule type="cellIs" dxfId="80" priority="4" operator="equal">
      <formula>"x"</formula>
    </cfRule>
  </conditionalFormatting>
  <conditionalFormatting sqref="Q8:Q76">
    <cfRule type="cellIs" dxfId="79" priority="5" stopIfTrue="1" operator="equal">
      <formula>"x"</formula>
    </cfRule>
  </conditionalFormatting>
  <conditionalFormatting sqref="R8:R76">
    <cfRule type="cellIs" dxfId="78" priority="6" operator="equal">
      <formula>"x"</formula>
    </cfRule>
  </conditionalFormatting>
  <conditionalFormatting sqref="S8:S76">
    <cfRule type="cellIs" dxfId="77" priority="7" stopIfTrue="1" operator="equal">
      <formula>$AN$5</formula>
    </cfRule>
  </conditionalFormatting>
  <conditionalFormatting sqref="S8:S76">
    <cfRule type="cellIs" dxfId="76" priority="8" stopIfTrue="1" operator="equal">
      <formula>$AN$4</formula>
    </cfRule>
  </conditionalFormatting>
  <conditionalFormatting sqref="AN5">
    <cfRule type="cellIs" dxfId="75" priority="9" operator="equal">
      <formula>$AN$5</formula>
    </cfRule>
  </conditionalFormatting>
  <dataValidations count="1">
    <dataValidation type="list" allowBlank="1" showErrorMessage="1" sqref="S8:S76" xr:uid="{00000000-0002-0000-0200-000000000000}">
      <formula1>$AN$4:$AN$5</formula1>
    </dataValidation>
  </dataValidations>
  <pageMargins left="0.511811024" right="0.511811024" top="0.78740157499999996" bottom="0.78740157499999996" header="0" footer="0"/>
  <pageSetup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B32"/>
  <sheetViews>
    <sheetView showGridLines="0" workbookViewId="0"/>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4.625" customWidth="1"/>
    <col min="26" max="26" width="8" hidden="1" customWidth="1"/>
    <col min="27" max="28" width="3.625" hidden="1" customWidth="1"/>
    <col min="29" max="29" width="3.625" customWidth="1"/>
    <col min="30" max="31" width="7.625" customWidth="1"/>
  </cols>
  <sheetData>
    <row r="1" spans="2:28" x14ac:dyDescent="0.25">
      <c r="B1" s="348" t="s">
        <v>0</v>
      </c>
      <c r="C1" s="326"/>
      <c r="D1" s="326"/>
      <c r="E1" s="326"/>
      <c r="F1" s="326"/>
      <c r="G1" s="326"/>
      <c r="H1" s="326"/>
      <c r="I1" s="326"/>
      <c r="J1" s="326"/>
      <c r="K1" s="326"/>
      <c r="L1" s="326"/>
      <c r="M1" s="326"/>
      <c r="N1" s="326"/>
      <c r="O1" s="326"/>
      <c r="P1" s="326"/>
      <c r="Q1" s="326"/>
      <c r="R1" s="326"/>
      <c r="S1" s="326"/>
      <c r="T1" s="326"/>
      <c r="U1" s="326"/>
      <c r="V1" s="326"/>
      <c r="W1" s="326"/>
      <c r="X1" s="235"/>
      <c r="Y1" s="45"/>
      <c r="Z1" s="45"/>
      <c r="AA1" s="45"/>
      <c r="AB1" s="45"/>
    </row>
    <row r="2" spans="2:28" ht="21" customHeight="1" x14ac:dyDescent="0.25">
      <c r="B2" s="326"/>
      <c r="C2" s="326"/>
      <c r="D2" s="326"/>
      <c r="E2" s="326"/>
      <c r="F2" s="326"/>
      <c r="G2" s="326"/>
      <c r="H2" s="326"/>
      <c r="I2" s="326"/>
      <c r="J2" s="326"/>
      <c r="K2" s="326"/>
      <c r="L2" s="326"/>
      <c r="M2" s="326"/>
      <c r="N2" s="326"/>
      <c r="O2" s="326"/>
      <c r="P2" s="326"/>
      <c r="Q2" s="326"/>
      <c r="R2" s="326"/>
      <c r="S2" s="326"/>
      <c r="T2" s="326"/>
      <c r="U2" s="326"/>
      <c r="V2" s="326"/>
      <c r="W2" s="326"/>
      <c r="X2" s="236"/>
      <c r="Y2" s="46"/>
      <c r="Z2" s="46"/>
      <c r="AA2" s="46"/>
      <c r="AB2" s="46"/>
    </row>
    <row r="3" spans="2:28" ht="33.75" customHeight="1" x14ac:dyDescent="0.35">
      <c r="B3" s="349" t="str">
        <f>'Monitoria Anual - 2'!A2</f>
        <v>Plano de Ação Nacional para a Conservação das Aves da Caatinga</v>
      </c>
      <c r="C3" s="350"/>
      <c r="D3" s="350"/>
      <c r="E3" s="350"/>
      <c r="F3" s="350"/>
      <c r="G3" s="350"/>
      <c r="H3" s="350"/>
      <c r="I3" s="350"/>
      <c r="J3" s="350"/>
      <c r="K3" s="350"/>
      <c r="L3" s="350"/>
      <c r="M3" s="350"/>
      <c r="N3" s="350"/>
      <c r="O3" s="350"/>
      <c r="P3" s="350"/>
      <c r="Q3" s="350"/>
      <c r="R3" s="350"/>
      <c r="S3" s="350"/>
      <c r="T3" s="350"/>
      <c r="U3" s="350"/>
      <c r="V3" s="350"/>
      <c r="W3" s="350"/>
      <c r="X3" s="235"/>
      <c r="Y3" s="45"/>
      <c r="Z3" s="45"/>
      <c r="AA3" s="45"/>
      <c r="AB3" s="45"/>
    </row>
    <row r="4" spans="2:28" ht="50.25" customHeight="1" x14ac:dyDescent="0.2">
      <c r="B4" s="351" t="s">
        <v>561</v>
      </c>
      <c r="C4" s="326"/>
      <c r="D4" s="374" t="str">
        <f>'Monitoria Anual - 2'!B3</f>
        <v>Redução da perda e alteração de ambientes naturais, da pressão de caça e do tráfico, visando a manutenção ou recuperação das populações e hábitats das espécies alvo deste PAN, nos próximos cinco anos</v>
      </c>
      <c r="E4" s="350"/>
      <c r="F4" s="350"/>
      <c r="G4" s="350"/>
      <c r="H4" s="350"/>
      <c r="I4" s="350"/>
      <c r="J4" s="350"/>
      <c r="K4" s="350"/>
      <c r="L4" s="350"/>
      <c r="M4" s="320"/>
      <c r="N4" s="4"/>
      <c r="O4" s="4"/>
      <c r="P4" s="4"/>
      <c r="Q4" s="4"/>
      <c r="R4" s="4"/>
      <c r="S4" s="1"/>
      <c r="T4" s="1"/>
      <c r="U4" s="1"/>
      <c r="V4" s="1"/>
      <c r="W4" s="1"/>
      <c r="X4" s="212"/>
      <c r="Y4" s="1"/>
      <c r="Z4" s="1"/>
      <c r="AA4" s="1"/>
      <c r="AB4" s="1"/>
    </row>
    <row r="5" spans="2:28" ht="26.25" customHeight="1" x14ac:dyDescent="0.25">
      <c r="B5" s="351" t="s">
        <v>4</v>
      </c>
      <c r="C5" s="326"/>
      <c r="D5" s="375" t="str">
        <f>'Monitoria Anual - 2'!B4</f>
        <v>11/06/2019 - 14/06/2019 (Presencial - Cabedelo-PB)</v>
      </c>
      <c r="E5" s="376"/>
      <c r="F5" s="376"/>
      <c r="G5" s="376"/>
      <c r="H5" s="376"/>
      <c r="I5" s="376"/>
      <c r="J5" s="376"/>
      <c r="K5" s="376"/>
      <c r="L5" s="376"/>
      <c r="M5" s="376"/>
      <c r="N5" s="48"/>
      <c r="O5" s="48"/>
      <c r="P5" s="45"/>
      <c r="Q5" s="45"/>
      <c r="R5" s="45"/>
      <c r="S5" s="45"/>
      <c r="T5" s="45"/>
      <c r="U5" s="45"/>
      <c r="V5" s="45"/>
      <c r="W5" s="45"/>
      <c r="X5" s="235"/>
      <c r="Y5" s="45"/>
      <c r="Z5" s="45"/>
      <c r="AA5" s="45"/>
      <c r="AB5" s="45"/>
    </row>
    <row r="6" spans="2:28" ht="31.5" customHeight="1" x14ac:dyDescent="0.25">
      <c r="B6" s="348" t="s">
        <v>562</v>
      </c>
      <c r="C6" s="326"/>
      <c r="D6" s="326"/>
      <c r="E6" s="326"/>
      <c r="F6" s="326"/>
      <c r="G6" s="326"/>
      <c r="H6" s="326"/>
      <c r="I6" s="326"/>
      <c r="J6" s="326"/>
      <c r="K6" s="326"/>
      <c r="L6" s="326"/>
      <c r="M6" s="326"/>
      <c r="N6" s="326"/>
      <c r="O6" s="326"/>
      <c r="P6" s="326"/>
      <c r="Q6" s="326"/>
      <c r="R6" s="326"/>
      <c r="S6" s="326"/>
      <c r="T6" s="326"/>
      <c r="U6" s="326"/>
      <c r="V6" s="326"/>
      <c r="W6" s="326"/>
      <c r="X6" s="235"/>
      <c r="Y6" s="45"/>
      <c r="Z6" s="45"/>
      <c r="AA6" s="45"/>
      <c r="AB6" s="45"/>
    </row>
    <row r="7" spans="2:28" x14ac:dyDescent="0.25">
      <c r="B7" s="45"/>
      <c r="C7" s="45"/>
      <c r="D7" s="45"/>
      <c r="E7" s="45"/>
      <c r="F7" s="45"/>
      <c r="G7" s="49"/>
      <c r="H7" s="49"/>
      <c r="I7" s="49"/>
      <c r="J7" s="45"/>
      <c r="K7" s="45"/>
      <c r="L7" s="45"/>
      <c r="M7" s="45"/>
      <c r="N7" s="45"/>
      <c r="O7" s="45"/>
      <c r="P7" s="45"/>
      <c r="Q7" s="45"/>
      <c r="R7" s="45"/>
      <c r="S7" s="45"/>
      <c r="T7" s="45"/>
      <c r="U7" s="45"/>
      <c r="V7" s="45"/>
      <c r="W7" s="45"/>
      <c r="X7" s="235"/>
      <c r="Y7" s="45"/>
      <c r="Z7" s="45"/>
      <c r="AA7" s="45"/>
      <c r="AB7" s="45"/>
    </row>
    <row r="8" spans="2:28" ht="15.75" x14ac:dyDescent="0.25">
      <c r="B8" s="347" t="s">
        <v>563</v>
      </c>
      <c r="C8" s="320"/>
      <c r="D8" s="50"/>
      <c r="E8" s="50"/>
      <c r="F8" s="50"/>
      <c r="G8" s="50"/>
      <c r="H8" s="50"/>
      <c r="I8" s="50"/>
      <c r="J8" s="50"/>
      <c r="K8" s="50"/>
      <c r="L8" s="50"/>
      <c r="M8" s="50"/>
      <c r="N8" s="50"/>
      <c r="O8" s="50"/>
      <c r="P8" s="50"/>
      <c r="Q8" s="50"/>
      <c r="R8" s="50"/>
      <c r="S8" s="50"/>
      <c r="T8" s="50"/>
      <c r="U8" s="50"/>
      <c r="V8" s="50"/>
      <c r="W8" s="50"/>
      <c r="X8" s="235"/>
      <c r="Y8" s="45"/>
      <c r="Z8" s="45"/>
      <c r="AA8" s="45"/>
      <c r="AB8" s="45"/>
    </row>
    <row r="9" spans="2:28" x14ac:dyDescent="0.25">
      <c r="B9" s="45"/>
      <c r="C9" s="45"/>
      <c r="D9" s="45"/>
      <c r="E9" s="45"/>
      <c r="F9" s="353"/>
      <c r="G9" s="354"/>
      <c r="H9" s="51"/>
      <c r="I9" s="45"/>
      <c r="J9" s="45"/>
      <c r="K9" s="45"/>
      <c r="L9" s="45"/>
      <c r="M9" s="45"/>
      <c r="N9" s="45"/>
      <c r="O9" s="45"/>
      <c r="P9" s="45"/>
      <c r="Q9" s="45"/>
      <c r="R9" s="45"/>
      <c r="S9" s="45"/>
      <c r="T9" s="45"/>
      <c r="U9" s="45"/>
      <c r="V9" s="45"/>
      <c r="W9" s="45"/>
      <c r="X9" s="235"/>
      <c r="Y9" s="45"/>
      <c r="Z9" s="45"/>
      <c r="AA9" s="45"/>
      <c r="AB9" s="45"/>
    </row>
    <row r="10" spans="2:28" ht="33.75" customHeight="1" x14ac:dyDescent="0.25">
      <c r="B10" s="45"/>
      <c r="C10" s="355" t="s">
        <v>799</v>
      </c>
      <c r="D10" s="333"/>
      <c r="E10" s="333"/>
      <c r="F10" s="333"/>
      <c r="G10" s="356"/>
      <c r="H10" s="52"/>
      <c r="I10" s="45"/>
      <c r="J10" s="45"/>
      <c r="K10" s="45"/>
      <c r="L10" s="45"/>
      <c r="M10" s="45"/>
      <c r="N10" s="45"/>
      <c r="O10" s="45"/>
      <c r="P10" s="45"/>
      <c r="Q10" s="45"/>
      <c r="R10" s="45"/>
      <c r="S10" s="45"/>
      <c r="T10" s="45"/>
      <c r="U10" s="45"/>
      <c r="V10" s="45"/>
      <c r="W10" s="45"/>
      <c r="X10" s="235"/>
      <c r="Y10" s="45"/>
      <c r="Z10" s="45"/>
      <c r="AA10" s="45"/>
      <c r="AB10" s="45"/>
    </row>
    <row r="11" spans="2:28" ht="34.5" customHeight="1" x14ac:dyDescent="0.2">
      <c r="B11" s="1"/>
      <c r="C11" s="53" t="s">
        <v>565</v>
      </c>
      <c r="D11" s="54" t="s">
        <v>566</v>
      </c>
      <c r="E11" s="55" t="s">
        <v>567</v>
      </c>
      <c r="F11" s="54" t="s">
        <v>568</v>
      </c>
      <c r="G11" s="56" t="s">
        <v>567</v>
      </c>
      <c r="H11" s="57"/>
      <c r="I11" s="1"/>
      <c r="J11" s="1"/>
      <c r="K11" s="1"/>
      <c r="L11" s="1"/>
      <c r="M11" s="1"/>
      <c r="N11" s="1"/>
      <c r="O11" s="1"/>
      <c r="P11" s="1"/>
      <c r="Q11" s="1"/>
      <c r="R11" s="1"/>
      <c r="S11" s="1"/>
      <c r="T11" s="1"/>
      <c r="U11" s="1"/>
      <c r="V11" s="1"/>
      <c r="W11" s="1"/>
      <c r="X11" s="212"/>
      <c r="Y11" s="1"/>
      <c r="Z11" s="1"/>
      <c r="AA11" s="1"/>
      <c r="AB11" s="1"/>
    </row>
    <row r="12" spans="2:28" ht="15.75" x14ac:dyDescent="0.25">
      <c r="B12" s="45"/>
      <c r="C12" s="58" t="s">
        <v>569</v>
      </c>
      <c r="D12" s="59"/>
      <c r="E12" s="60"/>
      <c r="F12" s="237">
        <f>COUNTA('Monitoria Anual - 2'!S8:S904)</f>
        <v>0</v>
      </c>
      <c r="G12" s="238">
        <f t="shared" ref="G12:G18" si="0">F12/$F$19</f>
        <v>0</v>
      </c>
      <c r="H12" s="61"/>
      <c r="I12" s="45"/>
      <c r="J12" s="45"/>
      <c r="K12" s="45"/>
      <c r="L12" s="45"/>
      <c r="M12" s="45"/>
      <c r="N12" s="45"/>
      <c r="O12" s="45"/>
      <c r="P12" s="45"/>
      <c r="Q12" s="45"/>
      <c r="R12" s="45"/>
      <c r="S12" s="45"/>
      <c r="T12" s="45"/>
      <c r="U12" s="45"/>
      <c r="V12" s="45"/>
      <c r="W12" s="45"/>
      <c r="X12" s="235"/>
      <c r="Y12" s="45"/>
      <c r="Z12" s="45"/>
      <c r="AA12" s="45"/>
      <c r="AB12" s="45"/>
    </row>
    <row r="13" spans="2:28" ht="15.75" x14ac:dyDescent="0.25">
      <c r="B13" s="45"/>
      <c r="C13" s="62" t="s">
        <v>570</v>
      </c>
      <c r="D13" s="63">
        <f>COUNTA('Monitoria Anual - 2'!N8:N904)</f>
        <v>2</v>
      </c>
      <c r="E13" s="64">
        <f t="shared" ref="E13:E17" si="1">D13/$D$19</f>
        <v>2.8985507246376812E-2</v>
      </c>
      <c r="F13" s="239">
        <f t="shared" ref="F13:F17" si="2">D13-AB13</f>
        <v>2</v>
      </c>
      <c r="G13" s="64">
        <f t="shared" si="0"/>
        <v>2.7397260273972601E-2</v>
      </c>
      <c r="H13" s="61"/>
      <c r="I13" s="45"/>
      <c r="J13" s="45"/>
      <c r="K13" s="45"/>
      <c r="L13" s="45"/>
      <c r="M13" s="45"/>
      <c r="N13" s="45"/>
      <c r="O13" s="45"/>
      <c r="P13" s="45"/>
      <c r="Q13" s="45"/>
      <c r="R13" s="45"/>
      <c r="S13" s="45"/>
      <c r="T13" s="45"/>
      <c r="U13" s="45"/>
      <c r="V13" s="45"/>
      <c r="W13" s="45"/>
      <c r="X13" s="235"/>
      <c r="Y13" s="45"/>
      <c r="Z13" s="45">
        <f>COUNTIFS('Monitoria Anual - 2'!N:N,"x",'Monitoria Anual - 2'!S:S,"Excluída")</f>
        <v>0</v>
      </c>
      <c r="AA13" s="45">
        <f>COUNTIFS('Monitoria Anual - 2'!N:N,"x",'Monitoria Anual - 2'!S:S,"Agrupada")</f>
        <v>0</v>
      </c>
      <c r="AB13" s="45">
        <f t="shared" ref="AB13:AB17" si="3">Z13+AA13</f>
        <v>0</v>
      </c>
    </row>
    <row r="14" spans="2:28" ht="15.75" x14ac:dyDescent="0.25">
      <c r="B14" s="45"/>
      <c r="C14" s="65" t="s">
        <v>571</v>
      </c>
      <c r="D14" s="63">
        <f>COUNTA('Monitoria Anual - 2'!O8:O904)</f>
        <v>16</v>
      </c>
      <c r="E14" s="64">
        <f t="shared" si="1"/>
        <v>0.2318840579710145</v>
      </c>
      <c r="F14" s="239">
        <f t="shared" si="2"/>
        <v>16</v>
      </c>
      <c r="G14" s="64">
        <f t="shared" si="0"/>
        <v>0.21917808219178081</v>
      </c>
      <c r="H14" s="61"/>
      <c r="I14" s="45"/>
      <c r="J14" s="45"/>
      <c r="K14" s="45"/>
      <c r="L14" s="45"/>
      <c r="M14" s="45"/>
      <c r="N14" s="45"/>
      <c r="O14" s="45"/>
      <c r="P14" s="45"/>
      <c r="Q14" s="45"/>
      <c r="R14" s="45"/>
      <c r="S14" s="45"/>
      <c r="T14" s="45"/>
      <c r="U14" s="45"/>
      <c r="V14" s="45"/>
      <c r="W14" s="45"/>
      <c r="X14" s="235"/>
      <c r="Y14" s="45"/>
      <c r="Z14" s="45">
        <f t="array" ref="Z14">COUNTIFS('Monitoria Anual - 2'!O:O,"x",'Monitoria Anual - 2'!S:S,"Excluída")</f>
        <v>0</v>
      </c>
      <c r="AA14" s="45">
        <f t="array" ref="AA14">COUNTIFS('Monitoria Anual - 2'!O:O,"x",'Monitoria Anual - 2'!S:S,"Agrupada")</f>
        <v>0</v>
      </c>
      <c r="AB14" s="45">
        <f t="shared" si="3"/>
        <v>0</v>
      </c>
    </row>
    <row r="15" spans="2:28" ht="15.75" x14ac:dyDescent="0.25">
      <c r="B15" s="45"/>
      <c r="C15" s="66" t="s">
        <v>572</v>
      </c>
      <c r="D15" s="63">
        <f>COUNTA('Monitoria Anual - 2'!P8:P904)</f>
        <v>15</v>
      </c>
      <c r="E15" s="64">
        <f t="shared" si="1"/>
        <v>0.21739130434782608</v>
      </c>
      <c r="F15" s="239">
        <f t="shared" si="2"/>
        <v>15</v>
      </c>
      <c r="G15" s="64">
        <f t="shared" si="0"/>
        <v>0.20547945205479451</v>
      </c>
      <c r="H15" s="61"/>
      <c r="I15" s="45"/>
      <c r="J15" s="45"/>
      <c r="K15" s="45"/>
      <c r="L15" s="45"/>
      <c r="M15" s="45"/>
      <c r="N15" s="45"/>
      <c r="O15" s="45"/>
      <c r="P15" s="45"/>
      <c r="Q15" s="45"/>
      <c r="R15" s="45"/>
      <c r="S15" s="45"/>
      <c r="T15" s="45"/>
      <c r="U15" s="45"/>
      <c r="V15" s="45"/>
      <c r="W15" s="45"/>
      <c r="X15" s="235"/>
      <c r="Y15" s="45"/>
      <c r="Z15" s="45">
        <f t="array" ref="Z15">COUNTIFS('Monitoria Anual - 2'!P:P,"x",'Monitoria Anual - 2'!S:S,"Excluída")</f>
        <v>0</v>
      </c>
      <c r="AA15" s="45">
        <f t="array" ref="AA15">COUNTIFS('Monitoria Anual - 2'!P:P,"x",'Monitoria Anual - 2'!S:S,"Agrupada")</f>
        <v>0</v>
      </c>
      <c r="AB15" s="45">
        <f t="shared" si="3"/>
        <v>0</v>
      </c>
    </row>
    <row r="16" spans="2:28" ht="15.75" x14ac:dyDescent="0.25">
      <c r="B16" s="45"/>
      <c r="C16" s="67" t="s">
        <v>573</v>
      </c>
      <c r="D16" s="63">
        <f>COUNTA('Monitoria Anual - 2'!Q8:Q904)</f>
        <v>34</v>
      </c>
      <c r="E16" s="64">
        <f t="shared" si="1"/>
        <v>0.49275362318840582</v>
      </c>
      <c r="F16" s="239">
        <f t="shared" si="2"/>
        <v>34</v>
      </c>
      <c r="G16" s="64">
        <f t="shared" si="0"/>
        <v>0.46575342465753422</v>
      </c>
      <c r="H16" s="61"/>
      <c r="I16" s="45"/>
      <c r="J16" s="45"/>
      <c r="K16" s="45"/>
      <c r="L16" s="45"/>
      <c r="M16" s="45"/>
      <c r="N16" s="45"/>
      <c r="O16" s="45"/>
      <c r="P16" s="45"/>
      <c r="Q16" s="45"/>
      <c r="R16" s="45"/>
      <c r="S16" s="45"/>
      <c r="T16" s="45"/>
      <c r="U16" s="45"/>
      <c r="V16" s="45"/>
      <c r="W16" s="45"/>
      <c r="X16" s="235"/>
      <c r="Y16" s="45"/>
      <c r="Z16" s="45">
        <f t="array" ref="Z16">COUNTIFS('Monitoria Anual - 2'!Q:Q,"x",'Monitoria Anual - 2'!S:S,"Excluída")</f>
        <v>0</v>
      </c>
      <c r="AA16" s="45">
        <f t="array" ref="AA16">COUNTIFS('Monitoria Anual - 2'!Q:Q,"x",'Monitoria Anual - 2'!S:S,"Agrupada")</f>
        <v>0</v>
      </c>
      <c r="AB16" s="45">
        <f t="shared" si="3"/>
        <v>0</v>
      </c>
    </row>
    <row r="17" spans="2:28" ht="15.75" x14ac:dyDescent="0.25">
      <c r="B17" s="45"/>
      <c r="C17" s="68" t="s">
        <v>574</v>
      </c>
      <c r="D17" s="63">
        <f>COUNTA('Monitoria Anual - 2'!R8:R904)</f>
        <v>2</v>
      </c>
      <c r="E17" s="64">
        <f t="shared" si="1"/>
        <v>2.8985507246376812E-2</v>
      </c>
      <c r="F17" s="239">
        <f t="shared" si="2"/>
        <v>2</v>
      </c>
      <c r="G17" s="64">
        <f t="shared" si="0"/>
        <v>2.7397260273972601E-2</v>
      </c>
      <c r="H17" s="61"/>
      <c r="I17" s="45"/>
      <c r="J17" s="45"/>
      <c r="K17" s="45"/>
      <c r="L17" s="45"/>
      <c r="M17" s="45"/>
      <c r="N17" s="45"/>
      <c r="O17" s="45"/>
      <c r="P17" s="45"/>
      <c r="Q17" s="45"/>
      <c r="R17" s="45"/>
      <c r="S17" s="45"/>
      <c r="T17" s="45"/>
      <c r="U17" s="45"/>
      <c r="V17" s="45"/>
      <c r="W17" s="45"/>
      <c r="X17" s="235"/>
      <c r="Y17" s="45"/>
      <c r="Z17" s="45">
        <f t="array" ref="Z17">COUNTIFS('Monitoria Anual - 2'!R:R,"x",'Monitoria Anual - 2'!S:S,"Excluída")</f>
        <v>0</v>
      </c>
      <c r="AA17" s="45">
        <f t="array" ref="AA17">COUNTIFS('Monitoria Anual - 2'!R:R,"x",'Monitoria Anual - 2'!S:S,"Agrupada")</f>
        <v>0</v>
      </c>
      <c r="AB17" s="45">
        <f t="shared" si="3"/>
        <v>0</v>
      </c>
    </row>
    <row r="18" spans="2:28" ht="15.75" x14ac:dyDescent="0.25">
      <c r="B18" s="45"/>
      <c r="C18" s="69" t="s">
        <v>575</v>
      </c>
      <c r="D18" s="70"/>
      <c r="E18" s="71"/>
      <c r="F18" s="72">
        <f>'Monitoria Anual - 2'!C82</f>
        <v>4</v>
      </c>
      <c r="G18" s="73">
        <f t="shared" si="0"/>
        <v>5.4794520547945202E-2</v>
      </c>
      <c r="H18" s="61"/>
      <c r="I18" s="45"/>
      <c r="J18" s="45"/>
      <c r="K18" s="45"/>
      <c r="L18" s="45"/>
      <c r="M18" s="45"/>
      <c r="N18" s="45"/>
      <c r="O18" s="45"/>
      <c r="P18" s="45"/>
      <c r="Q18" s="45"/>
      <c r="R18" s="45"/>
      <c r="S18" s="45"/>
      <c r="T18" s="45"/>
      <c r="U18" s="45"/>
      <c r="V18" s="45"/>
      <c r="W18" s="45"/>
      <c r="X18" s="235"/>
      <c r="Y18" s="45"/>
      <c r="Z18" s="45"/>
      <c r="AA18" s="45"/>
      <c r="AB18" s="45"/>
    </row>
    <row r="19" spans="2:28" ht="15.75" x14ac:dyDescent="0.25">
      <c r="B19" s="45"/>
      <c r="C19" s="240" t="s">
        <v>576</v>
      </c>
      <c r="D19" s="74">
        <f>SUM(D13:D17)</f>
        <v>69</v>
      </c>
      <c r="E19" s="75">
        <f>SUM(E12:E18)</f>
        <v>1</v>
      </c>
      <c r="F19" s="76">
        <f t="shared" ref="F19:G19" si="4">SUM(F13:F18)</f>
        <v>73</v>
      </c>
      <c r="G19" s="75">
        <f t="shared" si="4"/>
        <v>0.99999999999999989</v>
      </c>
      <c r="H19" s="61"/>
      <c r="I19" s="45"/>
      <c r="J19" s="45"/>
      <c r="K19" s="45"/>
      <c r="L19" s="45"/>
      <c r="M19" s="45"/>
      <c r="N19" s="45"/>
      <c r="O19" s="45"/>
      <c r="P19" s="45"/>
      <c r="Q19" s="45"/>
      <c r="R19" s="45"/>
      <c r="S19" s="45"/>
      <c r="T19" s="45"/>
      <c r="U19" s="45"/>
      <c r="V19" s="45"/>
      <c r="W19" s="45"/>
      <c r="X19" s="235"/>
      <c r="Y19" s="45"/>
      <c r="Z19" s="45"/>
      <c r="AA19" s="45"/>
      <c r="AB19" s="45"/>
    </row>
    <row r="20" spans="2:28" x14ac:dyDescent="0.25">
      <c r="B20" s="45"/>
      <c r="C20" s="77" t="s">
        <v>577</v>
      </c>
      <c r="D20" s="357">
        <f>COUNTIF('Monitoria Anual - 2'!S8:S904,"Agrupada")</f>
        <v>0</v>
      </c>
      <c r="E20" s="333"/>
      <c r="F20" s="333"/>
      <c r="G20" s="356"/>
      <c r="H20" s="78"/>
      <c r="I20" s="45"/>
      <c r="J20" s="45"/>
      <c r="K20" s="45"/>
      <c r="L20" s="45"/>
      <c r="M20" s="45"/>
      <c r="N20" s="45"/>
      <c r="O20" s="45"/>
      <c r="P20" s="45"/>
      <c r="Q20" s="45"/>
      <c r="R20" s="45"/>
      <c r="S20" s="45"/>
      <c r="T20" s="45"/>
      <c r="U20" s="45"/>
      <c r="V20" s="45"/>
      <c r="W20" s="45"/>
      <c r="X20" s="235"/>
      <c r="Y20" s="45"/>
      <c r="Z20" s="45"/>
      <c r="AA20" s="45"/>
      <c r="AB20" s="45"/>
    </row>
    <row r="21" spans="2:28" ht="15.75" customHeight="1" x14ac:dyDescent="0.25">
      <c r="B21" s="45"/>
      <c r="C21" s="79" t="s">
        <v>578</v>
      </c>
      <c r="D21" s="357">
        <f>COUNTIF('Monitoria Anual - 2'!S8:S77,"Excluída")</f>
        <v>0</v>
      </c>
      <c r="E21" s="333"/>
      <c r="F21" s="333"/>
      <c r="G21" s="356"/>
      <c r="H21" s="45"/>
      <c r="I21" s="45"/>
      <c r="J21" s="45"/>
      <c r="K21" s="45"/>
      <c r="L21" s="45"/>
      <c r="M21" s="45"/>
      <c r="N21" s="45"/>
      <c r="O21" s="45"/>
      <c r="P21" s="45"/>
      <c r="Q21" s="45"/>
      <c r="R21" s="45"/>
      <c r="S21" s="45"/>
      <c r="T21" s="45"/>
      <c r="U21" s="45"/>
      <c r="V21" s="45"/>
      <c r="W21" s="45"/>
      <c r="X21" s="235"/>
      <c r="Y21" s="45"/>
      <c r="Z21" s="45"/>
      <c r="AA21" s="45"/>
      <c r="AB21" s="45"/>
    </row>
    <row r="22" spans="2:28" ht="15.75" customHeight="1" x14ac:dyDescent="0.25">
      <c r="B22" s="45"/>
      <c r="C22" s="45"/>
      <c r="D22" s="45"/>
      <c r="E22" s="45"/>
      <c r="F22" s="45"/>
      <c r="G22" s="45"/>
      <c r="H22" s="45"/>
      <c r="I22" s="45"/>
      <c r="J22" s="45"/>
      <c r="K22" s="45"/>
      <c r="L22" s="45"/>
      <c r="M22" s="45"/>
      <c r="N22" s="45"/>
      <c r="O22" s="45"/>
      <c r="P22" s="45"/>
      <c r="Q22" s="45"/>
      <c r="R22" s="45"/>
      <c r="S22" s="45"/>
      <c r="T22" s="45"/>
      <c r="U22" s="45"/>
      <c r="V22" s="45"/>
      <c r="W22" s="45"/>
      <c r="X22" s="235"/>
      <c r="Y22" s="45"/>
      <c r="Z22" s="45"/>
      <c r="AA22" s="45"/>
      <c r="AB22" s="45"/>
    </row>
    <row r="23" spans="2:28" ht="15.75" customHeight="1" x14ac:dyDescent="0.25">
      <c r="B23" s="45"/>
      <c r="C23" s="45"/>
      <c r="D23" s="45"/>
      <c r="E23" s="45"/>
      <c r="F23" s="45"/>
      <c r="G23" s="45"/>
      <c r="H23" s="45"/>
      <c r="I23" s="45"/>
      <c r="J23" s="45"/>
      <c r="K23" s="45"/>
      <c r="L23" s="45"/>
      <c r="M23" s="45"/>
      <c r="N23" s="45"/>
      <c r="O23" s="45"/>
      <c r="P23" s="45"/>
      <c r="Q23" s="45"/>
      <c r="R23" s="45"/>
      <c r="S23" s="45"/>
      <c r="T23" s="45"/>
      <c r="U23" s="45"/>
      <c r="V23" s="45"/>
      <c r="W23" s="45"/>
      <c r="X23" s="235"/>
      <c r="Y23" s="45"/>
      <c r="Z23" s="45"/>
      <c r="AA23" s="45"/>
      <c r="AB23" s="45"/>
    </row>
    <row r="24" spans="2:28" ht="15.75" customHeight="1" x14ac:dyDescent="0.25">
      <c r="B24" s="347" t="s">
        <v>579</v>
      </c>
      <c r="C24" s="320"/>
      <c r="D24" s="50"/>
      <c r="E24" s="50"/>
      <c r="F24" s="50"/>
      <c r="G24" s="50"/>
      <c r="H24" s="45"/>
      <c r="I24" s="45"/>
      <c r="J24" s="45"/>
      <c r="K24" s="45"/>
      <c r="L24" s="45"/>
      <c r="M24" s="45"/>
      <c r="N24" s="45"/>
      <c r="O24" s="45"/>
      <c r="P24" s="45"/>
      <c r="Q24" s="45"/>
      <c r="R24" s="45"/>
      <c r="S24" s="45"/>
      <c r="T24" s="45"/>
      <c r="U24" s="45"/>
      <c r="V24" s="45"/>
      <c r="W24" s="45"/>
      <c r="X24" s="235"/>
      <c r="Y24" s="45"/>
      <c r="Z24" s="45"/>
      <c r="AA24" s="45"/>
      <c r="AB24" s="45"/>
    </row>
    <row r="25" spans="2:28" ht="15.75" customHeight="1" x14ac:dyDescent="0.25">
      <c r="B25" s="50"/>
      <c r="C25" s="80"/>
      <c r="D25" s="80"/>
      <c r="E25" s="80"/>
      <c r="F25" s="80"/>
      <c r="G25" s="80"/>
      <c r="H25" s="50"/>
      <c r="I25" s="50"/>
      <c r="J25" s="50"/>
      <c r="K25" s="50"/>
      <c r="L25" s="50"/>
      <c r="M25" s="50"/>
      <c r="N25" s="50"/>
      <c r="O25" s="50"/>
      <c r="P25" s="50"/>
      <c r="Q25" s="50"/>
      <c r="R25" s="50"/>
      <c r="S25" s="50"/>
      <c r="T25" s="50"/>
      <c r="U25" s="50"/>
      <c r="V25" s="50"/>
      <c r="W25" s="50"/>
      <c r="X25" s="235"/>
      <c r="Y25" s="45"/>
      <c r="Z25" s="45"/>
      <c r="AA25" s="45"/>
      <c r="AB25" s="45"/>
    </row>
    <row r="26" spans="2:28" ht="15.75" customHeight="1" x14ac:dyDescent="0.25">
      <c r="B26" s="80"/>
      <c r="C26" s="241" t="s">
        <v>580</v>
      </c>
      <c r="D26" s="81">
        <f>COUNTA('Monitoria Anual - 2'!A8:A76)</f>
        <v>4</v>
      </c>
      <c r="E26" s="45"/>
      <c r="F26" s="45"/>
      <c r="G26" s="45"/>
      <c r="H26" s="80"/>
      <c r="I26" s="80"/>
      <c r="J26" s="80"/>
      <c r="K26" s="80"/>
      <c r="L26" s="80"/>
      <c r="M26" s="80"/>
      <c r="N26" s="80"/>
      <c r="O26" s="80"/>
      <c r="P26" s="80"/>
      <c r="Q26" s="80"/>
      <c r="R26" s="80"/>
      <c r="S26" s="80"/>
      <c r="T26" s="80"/>
      <c r="U26" s="80"/>
      <c r="V26" s="80"/>
      <c r="W26" s="80"/>
      <c r="X26" s="235"/>
      <c r="Y26" s="45"/>
      <c r="Z26" s="45"/>
      <c r="AA26" s="45"/>
      <c r="AB26" s="45"/>
    </row>
    <row r="27" spans="2:28" ht="15.75" customHeight="1" x14ac:dyDescent="0.25">
      <c r="B27" s="45"/>
      <c r="C27" s="45"/>
      <c r="D27" s="45"/>
      <c r="E27" s="45"/>
      <c r="F27" s="45"/>
      <c r="G27" s="45"/>
      <c r="H27" s="45"/>
      <c r="I27" s="45"/>
      <c r="J27" s="45"/>
      <c r="K27" s="45"/>
      <c r="L27" s="45"/>
      <c r="M27" s="45"/>
      <c r="N27" s="45"/>
      <c r="O27" s="45"/>
      <c r="P27" s="45"/>
      <c r="Q27" s="45"/>
      <c r="R27" s="45"/>
      <c r="S27" s="45"/>
      <c r="T27" s="45"/>
      <c r="U27" s="45"/>
      <c r="V27" s="45"/>
      <c r="W27" s="45"/>
      <c r="X27" s="235"/>
      <c r="Y27" s="45"/>
      <c r="Z27" s="45"/>
      <c r="AA27" s="45"/>
      <c r="AB27" s="45"/>
    </row>
    <row r="28" spans="2:28" ht="15.75" customHeight="1" x14ac:dyDescent="0.25">
      <c r="B28" s="45"/>
      <c r="C28" s="82" t="s">
        <v>581</v>
      </c>
      <c r="D28" s="82" t="s">
        <v>582</v>
      </c>
      <c r="E28" s="242"/>
      <c r="F28" s="243"/>
      <c r="G28" s="244"/>
      <c r="H28" s="245"/>
      <c r="I28" s="246"/>
      <c r="J28" s="247"/>
      <c r="K28" s="45"/>
      <c r="L28" s="45"/>
      <c r="M28" s="45"/>
      <c r="N28" s="45"/>
      <c r="O28" s="45"/>
      <c r="P28" s="45"/>
      <c r="Q28" s="45"/>
      <c r="R28" s="45"/>
      <c r="S28" s="45"/>
      <c r="T28" s="45"/>
      <c r="U28" s="45"/>
      <c r="V28" s="45"/>
      <c r="W28" s="248"/>
      <c r="X28" s="235"/>
      <c r="Y28" s="45"/>
      <c r="Z28" s="45"/>
      <c r="AA28" s="45"/>
      <c r="AB28" s="45"/>
    </row>
    <row r="29" spans="2:28" ht="15.75" customHeight="1" x14ac:dyDescent="0.25">
      <c r="B29" s="45"/>
      <c r="C29" s="83" t="s">
        <v>583</v>
      </c>
      <c r="D29" s="84">
        <f t="shared" ref="D29:D32" si="5">SUM(F29:J29)</f>
        <v>13</v>
      </c>
      <c r="E29" s="85">
        <f>COUNTA('Monitoria Anual - 2'!S8:S20)</f>
        <v>0</v>
      </c>
      <c r="F29" s="86">
        <f>COUNTA('Monitoria Anual - 2'!N8:N20)</f>
        <v>0</v>
      </c>
      <c r="G29" s="86">
        <f>COUNTA('Monitoria Anual - 2'!O8:O20)</f>
        <v>6</v>
      </c>
      <c r="H29" s="86">
        <f>COUNTA('Monitoria Anual - 2'!P8:P20)</f>
        <v>3</v>
      </c>
      <c r="I29" s="86">
        <f>COUNTA('Monitoria Anual - 2'!Q8:Q20)</f>
        <v>4</v>
      </c>
      <c r="J29" s="87">
        <f>COUNTA('Monitoria Anual - 2'!R8:R20)</f>
        <v>0</v>
      </c>
      <c r="K29" s="45"/>
      <c r="L29" s="45"/>
      <c r="M29" s="45"/>
      <c r="N29" s="45"/>
      <c r="O29" s="45"/>
      <c r="P29" s="45"/>
      <c r="Q29" s="45"/>
      <c r="R29" s="45"/>
      <c r="S29" s="45"/>
      <c r="T29" s="45"/>
      <c r="U29" s="45"/>
      <c r="V29" s="45"/>
      <c r="W29" s="248"/>
      <c r="X29" s="235"/>
      <c r="Y29" s="45"/>
      <c r="Z29" s="45"/>
      <c r="AA29" s="45"/>
      <c r="AB29" s="45"/>
    </row>
    <row r="30" spans="2:28" ht="15.75" customHeight="1" x14ac:dyDescent="0.25">
      <c r="B30" s="45"/>
      <c r="C30" s="88" t="s">
        <v>584</v>
      </c>
      <c r="D30" s="83">
        <f t="shared" si="5"/>
        <v>19</v>
      </c>
      <c r="E30" s="89">
        <f>COUNTA('Monitoria Anual - 2'!S21:S39)</f>
        <v>0</v>
      </c>
      <c r="F30" s="90">
        <f>COUNTA('Monitoria Anual - 2'!N21:N39)</f>
        <v>0</v>
      </c>
      <c r="G30" s="90">
        <f>COUNTA('Monitoria Anual - 2'!O21:O39)</f>
        <v>5</v>
      </c>
      <c r="H30" s="90">
        <f>COUNTA('Monitoria Anual - 2'!P21:P39)</f>
        <v>6</v>
      </c>
      <c r="I30" s="90">
        <f>COUNTA('Monitoria Anual - 2'!Q21:Q39)</f>
        <v>6</v>
      </c>
      <c r="J30" s="91">
        <f>COUNTA('Monitoria Anual - 2'!R21:R39)</f>
        <v>2</v>
      </c>
      <c r="K30" s="45"/>
      <c r="L30" s="45"/>
      <c r="M30" s="45"/>
      <c r="N30" s="45"/>
      <c r="O30" s="45"/>
      <c r="P30" s="45"/>
      <c r="Q30" s="45"/>
      <c r="R30" s="45"/>
      <c r="S30" s="45"/>
      <c r="T30" s="45"/>
      <c r="U30" s="45"/>
      <c r="V30" s="45"/>
      <c r="W30" s="248"/>
      <c r="X30" s="235"/>
      <c r="Y30" s="45"/>
      <c r="Z30" s="45"/>
      <c r="AA30" s="45"/>
      <c r="AB30" s="45"/>
    </row>
    <row r="31" spans="2:28" ht="15.75" customHeight="1" x14ac:dyDescent="0.25">
      <c r="B31" s="45"/>
      <c r="C31" s="88" t="s">
        <v>585</v>
      </c>
      <c r="D31" s="83">
        <f t="shared" si="5"/>
        <v>21</v>
      </c>
      <c r="E31" s="89">
        <f>COUNTA('Monitoria Anual - 2'!S40:S60)</f>
        <v>0</v>
      </c>
      <c r="F31" s="90">
        <f>COUNTA('Monitoria Anual - 2'!N40:N60)</f>
        <v>2</v>
      </c>
      <c r="G31" s="90">
        <f>COUNTA('Monitoria Anual - 2'!O40:O60)</f>
        <v>4</v>
      </c>
      <c r="H31" s="90">
        <f>COUNTA('Monitoria Anual - 2'!P40:P60)</f>
        <v>3</v>
      </c>
      <c r="I31" s="90">
        <f>COUNTA('Monitoria Anual - 2'!Q40:Q60)</f>
        <v>12</v>
      </c>
      <c r="J31" s="91">
        <f>COUNTA('Monitoria Anual - 2'!R40:R60)</f>
        <v>0</v>
      </c>
      <c r="K31" s="45"/>
      <c r="L31" s="45"/>
      <c r="M31" s="45"/>
      <c r="N31" s="45"/>
      <c r="O31" s="45"/>
      <c r="P31" s="45"/>
      <c r="Q31" s="45"/>
      <c r="R31" s="45"/>
      <c r="S31" s="45"/>
      <c r="T31" s="45"/>
      <c r="U31" s="45"/>
      <c r="V31" s="45"/>
      <c r="W31" s="248"/>
      <c r="X31" s="235"/>
      <c r="Y31" s="45"/>
      <c r="Z31" s="45"/>
      <c r="AA31" s="45"/>
      <c r="AB31" s="45"/>
    </row>
    <row r="32" spans="2:28" ht="15.75" customHeight="1" x14ac:dyDescent="0.25">
      <c r="B32" s="45"/>
      <c r="C32" s="88" t="s">
        <v>586</v>
      </c>
      <c r="D32" s="83">
        <f t="shared" si="5"/>
        <v>16</v>
      </c>
      <c r="E32" s="89">
        <f>COUNTA('Monitoria Anual - 2'!S61:S76)</f>
        <v>0</v>
      </c>
      <c r="F32" s="90">
        <f>COUNTA('Monitoria Anual - 2'!N61:N76)</f>
        <v>0</v>
      </c>
      <c r="G32" s="90">
        <f>COUNTA('Monitoria Anual - 2'!O61:O76)</f>
        <v>1</v>
      </c>
      <c r="H32" s="90">
        <f>COUNTA('Monitoria Anual - 2'!P61:P76)</f>
        <v>3</v>
      </c>
      <c r="I32" s="90">
        <f>COUNTA('Monitoria Anual - 2'!Q61:Q76)</f>
        <v>12</v>
      </c>
      <c r="J32" s="91">
        <f>COUNTA('Monitoria Anual - 2'!R61:R76)</f>
        <v>0</v>
      </c>
      <c r="K32" s="45"/>
      <c r="L32" s="45"/>
      <c r="M32" s="45"/>
      <c r="N32" s="45"/>
      <c r="O32" s="45"/>
      <c r="P32" s="45"/>
      <c r="Q32" s="45"/>
      <c r="R32" s="45"/>
      <c r="S32" s="45"/>
      <c r="T32" s="45"/>
      <c r="U32" s="45"/>
      <c r="V32" s="45"/>
      <c r="W32" s="248"/>
      <c r="X32" s="235"/>
      <c r="Y32" s="45"/>
      <c r="Z32" s="45"/>
      <c r="AA32" s="45"/>
      <c r="AB32" s="45"/>
    </row>
  </sheetData>
  <mergeCells count="13">
    <mergeCell ref="B24:C24"/>
    <mergeCell ref="B1:W2"/>
    <mergeCell ref="B3:W3"/>
    <mergeCell ref="B4:C4"/>
    <mergeCell ref="D4:M4"/>
    <mergeCell ref="B5:C5"/>
    <mergeCell ref="D5:M5"/>
    <mergeCell ref="B6:W6"/>
    <mergeCell ref="B8:C8"/>
    <mergeCell ref="F9:G9"/>
    <mergeCell ref="C10:G10"/>
    <mergeCell ref="D20:G20"/>
    <mergeCell ref="D21:G21"/>
  </mergeCells>
  <conditionalFormatting sqref="E29:F29 F30:F32 G29:J32">
    <cfRule type="cellIs" dxfId="74" priority="1" stopIfTrue="1" operator="equal">
      <formula>0</formula>
    </cfRule>
  </conditionalFormatting>
  <pageMargins left="0.25" right="0.25" top="0.75" bottom="0.75" header="0" footer="0"/>
  <pageSetup paperSize="9" fitToHeight="0"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110"/>
  <sheetViews>
    <sheetView showGridLines="0" workbookViewId="0">
      <pane xSplit="3" ySplit="7" topLeftCell="K22" activePane="bottomRight" state="frozen"/>
      <selection pane="topRight" activeCell="D1" sqref="D1"/>
      <selection pane="bottomLeft" activeCell="A8" sqref="A8"/>
      <selection pane="bottomRight" activeCell="T25" sqref="T25"/>
    </sheetView>
  </sheetViews>
  <sheetFormatPr defaultColWidth="12.625" defaultRowHeight="15" customHeight="1" x14ac:dyDescent="0.2"/>
  <cols>
    <col min="1" max="1" width="6.5" customWidth="1"/>
    <col min="2" max="2" width="4.5" customWidth="1"/>
    <col min="3" max="3" width="64.375" customWidth="1"/>
    <col min="4" max="4" width="16.375" customWidth="1"/>
    <col min="5" max="5" width="17" customWidth="1"/>
    <col min="6" max="6" width="22.5" customWidth="1"/>
    <col min="7" max="7" width="24.125" customWidth="1"/>
    <col min="8" max="12" width="22" customWidth="1"/>
    <col min="13" max="13" width="24.125" customWidth="1"/>
    <col min="14" max="14" width="6.125" customWidth="1"/>
    <col min="15" max="15" width="4.875" customWidth="1"/>
    <col min="16" max="16" width="6.125" customWidth="1"/>
    <col min="17" max="17" width="6.875" customWidth="1"/>
    <col min="18" max="19" width="6.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8" width="7.625" customWidth="1"/>
    <col min="39" max="39" width="7.125" customWidth="1"/>
    <col min="40" max="40" width="7.125" hidden="1" customWidth="1"/>
  </cols>
  <sheetData>
    <row r="1" spans="1:40" ht="64.5" customHeight="1" x14ac:dyDescent="0.2">
      <c r="A1" s="265" t="s">
        <v>0</v>
      </c>
      <c r="B1" s="265"/>
      <c r="C1" s="265"/>
      <c r="D1" s="265"/>
      <c r="E1" s="265"/>
      <c r="F1" s="265"/>
      <c r="G1" s="265"/>
      <c r="H1" s="265"/>
      <c r="I1" s="265"/>
      <c r="J1" s="265"/>
      <c r="K1" s="265"/>
      <c r="L1" s="265"/>
      <c r="M1" s="265"/>
      <c r="N1" s="265"/>
      <c r="O1" s="265"/>
      <c r="P1" s="265"/>
      <c r="Q1" s="265"/>
      <c r="R1" s="265"/>
      <c r="S1" s="265"/>
      <c r="T1" s="265"/>
      <c r="U1" s="265"/>
      <c r="V1" s="265"/>
      <c r="W1" s="265"/>
      <c r="X1" s="265"/>
      <c r="Y1" s="265"/>
      <c r="Z1" s="265"/>
      <c r="AA1" s="265"/>
      <c r="AB1" s="265"/>
      <c r="AC1" s="265"/>
      <c r="AD1" s="265"/>
      <c r="AE1" s="265"/>
      <c r="AF1" s="265"/>
      <c r="AG1" s="265"/>
      <c r="AH1" s="265"/>
      <c r="AI1" s="265"/>
      <c r="AJ1" s="266"/>
      <c r="AK1" s="50"/>
      <c r="AL1" s="50"/>
      <c r="AM1" s="50"/>
      <c r="AN1" s="50"/>
    </row>
    <row r="2" spans="1:40" ht="32.25" customHeight="1" x14ac:dyDescent="0.2">
      <c r="A2" s="125" t="s">
        <v>593</v>
      </c>
      <c r="B2" s="125"/>
      <c r="C2" s="125"/>
      <c r="D2" s="125"/>
      <c r="E2" s="125"/>
      <c r="F2" s="125"/>
      <c r="G2" s="125"/>
      <c r="H2" s="125"/>
      <c r="I2" s="125"/>
      <c r="J2" s="125"/>
      <c r="K2" s="125"/>
      <c r="L2" s="125"/>
      <c r="M2" s="125"/>
      <c r="N2" s="125"/>
      <c r="O2" s="125"/>
      <c r="P2" s="125"/>
      <c r="Q2" s="125"/>
      <c r="R2" s="125"/>
      <c r="S2" s="125"/>
      <c r="T2" s="125"/>
      <c r="U2" s="125"/>
      <c r="V2" s="125"/>
      <c r="W2" s="125"/>
      <c r="X2" s="125"/>
      <c r="Y2" s="125"/>
      <c r="Z2" s="125"/>
      <c r="AA2" s="125"/>
      <c r="AB2" s="125"/>
      <c r="AC2" s="125"/>
      <c r="AD2" s="125"/>
      <c r="AE2" s="125"/>
      <c r="AF2" s="125"/>
      <c r="AG2" s="125"/>
      <c r="AH2" s="125"/>
      <c r="AI2" s="125"/>
      <c r="AJ2" s="266"/>
      <c r="AK2" s="50"/>
      <c r="AL2" s="50"/>
      <c r="AM2" s="50"/>
      <c r="AN2" s="50"/>
    </row>
    <row r="3" spans="1:40" ht="24" customHeight="1" x14ac:dyDescent="0.2">
      <c r="A3" s="267" t="s">
        <v>2</v>
      </c>
      <c r="B3" s="126" t="s">
        <v>594</v>
      </c>
      <c r="C3" s="126"/>
      <c r="D3" s="126"/>
      <c r="E3" s="126"/>
      <c r="F3" s="126"/>
      <c r="G3" s="268"/>
      <c r="H3" s="98"/>
      <c r="I3" s="98"/>
      <c r="J3" s="98"/>
      <c r="K3" s="98"/>
      <c r="L3" s="98"/>
      <c r="M3" s="98"/>
      <c r="N3" s="98"/>
      <c r="O3" s="98"/>
      <c r="P3" s="98"/>
      <c r="Q3" s="98"/>
      <c r="R3" s="98"/>
      <c r="S3" s="50"/>
      <c r="T3" s="50"/>
      <c r="U3" s="50"/>
      <c r="V3" s="50"/>
      <c r="W3" s="50"/>
      <c r="X3" s="50"/>
      <c r="Y3" s="50"/>
      <c r="Z3" s="50"/>
      <c r="AA3" s="50"/>
      <c r="AB3" s="50"/>
      <c r="AC3" s="50"/>
      <c r="AD3" s="50"/>
      <c r="AE3" s="50"/>
      <c r="AF3" s="50"/>
      <c r="AG3" s="50"/>
      <c r="AH3" s="50"/>
      <c r="AI3" s="50"/>
      <c r="AJ3" s="266"/>
      <c r="AK3" s="50"/>
      <c r="AL3" s="50"/>
      <c r="AM3" s="50"/>
      <c r="AN3" s="50"/>
    </row>
    <row r="4" spans="1:40" ht="22.5" customHeight="1" x14ac:dyDescent="0.2">
      <c r="A4" s="267" t="s">
        <v>4</v>
      </c>
      <c r="B4" s="127" t="s">
        <v>800</v>
      </c>
      <c r="C4" s="128"/>
      <c r="D4" s="50"/>
      <c r="E4" s="50"/>
      <c r="F4" s="50"/>
      <c r="G4" s="50"/>
      <c r="H4" s="50"/>
      <c r="I4" s="50"/>
      <c r="J4" s="50"/>
      <c r="K4" s="50"/>
      <c r="L4" s="50"/>
      <c r="M4" s="98"/>
      <c r="N4" s="98"/>
      <c r="O4" s="98"/>
      <c r="P4" s="98"/>
      <c r="Q4" s="98"/>
      <c r="R4" s="98"/>
      <c r="S4" s="98"/>
      <c r="T4" s="50"/>
      <c r="U4" s="50"/>
      <c r="V4" s="50"/>
      <c r="W4" s="50"/>
      <c r="X4" s="50"/>
      <c r="Y4" s="50"/>
      <c r="Z4" s="50"/>
      <c r="AA4" s="50"/>
      <c r="AB4" s="50"/>
      <c r="AC4" s="50"/>
      <c r="AD4" s="50"/>
      <c r="AE4" s="50"/>
      <c r="AF4" s="50"/>
      <c r="AG4" s="50"/>
      <c r="AH4" s="50"/>
      <c r="AI4" s="50"/>
      <c r="AJ4" s="266"/>
      <c r="AK4" s="50"/>
      <c r="AL4" s="50"/>
      <c r="AM4" s="50"/>
      <c r="AN4" s="50" t="s">
        <v>6</v>
      </c>
    </row>
    <row r="5" spans="1:40" ht="31.5" customHeight="1" x14ac:dyDescent="0.2">
      <c r="A5" s="210" t="s">
        <v>7</v>
      </c>
      <c r="B5" s="215"/>
      <c r="C5" s="215"/>
      <c r="D5" s="215"/>
      <c r="E5" s="215"/>
      <c r="F5" s="215"/>
      <c r="G5" s="215"/>
      <c r="H5" s="215"/>
      <c r="I5" s="215"/>
      <c r="J5" s="215"/>
      <c r="K5" s="215"/>
      <c r="L5" s="215"/>
      <c r="M5" s="216"/>
      <c r="N5" s="332" t="s">
        <v>8</v>
      </c>
      <c r="O5" s="333"/>
      <c r="P5" s="333"/>
      <c r="Q5" s="333"/>
      <c r="R5" s="333"/>
      <c r="S5" s="333"/>
      <c r="T5" s="333"/>
      <c r="U5" s="333"/>
      <c r="V5" s="333"/>
      <c r="W5" s="333"/>
      <c r="X5" s="334"/>
      <c r="Y5" s="335" t="s">
        <v>9</v>
      </c>
      <c r="Z5" s="336"/>
      <c r="AA5" s="336"/>
      <c r="AB5" s="336"/>
      <c r="AC5" s="336"/>
      <c r="AD5" s="336"/>
      <c r="AE5" s="336"/>
      <c r="AF5" s="336"/>
      <c r="AG5" s="336"/>
      <c r="AH5" s="336"/>
      <c r="AI5" s="337"/>
      <c r="AJ5" s="266"/>
      <c r="AK5" s="50"/>
      <c r="AL5" s="50"/>
      <c r="AM5" s="50"/>
      <c r="AN5" s="50" t="s">
        <v>10</v>
      </c>
    </row>
    <row r="6" spans="1:40" ht="31.5" customHeight="1" x14ac:dyDescent="0.2">
      <c r="A6" s="380" t="s">
        <v>596</v>
      </c>
      <c r="B6" s="307" t="s">
        <v>11</v>
      </c>
      <c r="C6" s="307" t="s">
        <v>12</v>
      </c>
      <c r="D6" s="307" t="s">
        <v>13</v>
      </c>
      <c r="E6" s="324" t="s">
        <v>14</v>
      </c>
      <c r="F6" s="319" t="s">
        <v>15</v>
      </c>
      <c r="G6" s="320"/>
      <c r="H6" s="307" t="s">
        <v>16</v>
      </c>
      <c r="I6" s="307" t="s">
        <v>17</v>
      </c>
      <c r="J6" s="307" t="s">
        <v>18</v>
      </c>
      <c r="K6" s="342" t="s">
        <v>19</v>
      </c>
      <c r="L6" s="343"/>
      <c r="M6" s="307" t="s">
        <v>20</v>
      </c>
      <c r="N6" s="309" t="s">
        <v>21</v>
      </c>
      <c r="O6" s="310" t="s">
        <v>22</v>
      </c>
      <c r="P6" s="311" t="s">
        <v>23</v>
      </c>
      <c r="Q6" s="338" t="s">
        <v>24</v>
      </c>
      <c r="R6" s="339" t="s">
        <v>25</v>
      </c>
      <c r="S6" s="340" t="s">
        <v>26</v>
      </c>
      <c r="T6" s="341" t="s">
        <v>27</v>
      </c>
      <c r="U6" s="341" t="s">
        <v>28</v>
      </c>
      <c r="V6" s="341" t="s">
        <v>29</v>
      </c>
      <c r="W6" s="341" t="s">
        <v>30</v>
      </c>
      <c r="X6" s="344" t="s">
        <v>31</v>
      </c>
      <c r="Y6" s="345" t="s">
        <v>32</v>
      </c>
      <c r="Z6" s="329" t="s">
        <v>33</v>
      </c>
      <c r="AA6" s="329" t="s">
        <v>34</v>
      </c>
      <c r="AB6" s="329" t="s">
        <v>35</v>
      </c>
      <c r="AC6" s="329" t="s">
        <v>36</v>
      </c>
      <c r="AD6" s="329" t="s">
        <v>37</v>
      </c>
      <c r="AE6" s="329" t="s">
        <v>38</v>
      </c>
      <c r="AF6" s="327" t="s">
        <v>39</v>
      </c>
      <c r="AG6" s="329" t="s">
        <v>40</v>
      </c>
      <c r="AH6" s="329" t="s">
        <v>41</v>
      </c>
      <c r="AI6" s="330" t="s">
        <v>42</v>
      </c>
      <c r="AJ6" s="266"/>
      <c r="AK6" s="50"/>
      <c r="AL6" s="50"/>
      <c r="AM6" s="50"/>
      <c r="AN6" s="50"/>
    </row>
    <row r="7" spans="1:40" ht="45.75" customHeight="1" x14ac:dyDescent="0.2">
      <c r="A7" s="346"/>
      <c r="B7" s="308"/>
      <c r="C7" s="308"/>
      <c r="D7" s="308"/>
      <c r="E7" s="308"/>
      <c r="F7" s="129" t="s">
        <v>43</v>
      </c>
      <c r="G7" s="129" t="s">
        <v>44</v>
      </c>
      <c r="H7" s="308"/>
      <c r="I7" s="308"/>
      <c r="J7" s="308"/>
      <c r="K7" s="9" t="s">
        <v>45</v>
      </c>
      <c r="L7" s="9" t="s">
        <v>46</v>
      </c>
      <c r="M7" s="308"/>
      <c r="N7" s="308"/>
      <c r="O7" s="308"/>
      <c r="P7" s="308"/>
      <c r="Q7" s="308"/>
      <c r="R7" s="308"/>
      <c r="S7" s="308"/>
      <c r="T7" s="308"/>
      <c r="U7" s="308"/>
      <c r="V7" s="308"/>
      <c r="W7" s="308"/>
      <c r="X7" s="328"/>
      <c r="Y7" s="346"/>
      <c r="Z7" s="308"/>
      <c r="AA7" s="308"/>
      <c r="AB7" s="308"/>
      <c r="AC7" s="308"/>
      <c r="AD7" s="308"/>
      <c r="AE7" s="308"/>
      <c r="AF7" s="328"/>
      <c r="AG7" s="308"/>
      <c r="AH7" s="308"/>
      <c r="AI7" s="331"/>
      <c r="AJ7" s="266"/>
      <c r="AK7" s="50"/>
      <c r="AL7" s="50"/>
      <c r="AM7" s="50"/>
      <c r="AN7" s="50"/>
    </row>
    <row r="8" spans="1:40" ht="34.5" customHeight="1" x14ac:dyDescent="0.2">
      <c r="A8" s="379" t="s">
        <v>801</v>
      </c>
      <c r="B8" s="217" t="s">
        <v>48</v>
      </c>
      <c r="C8" s="269" t="s">
        <v>802</v>
      </c>
      <c r="D8" s="270" t="s">
        <v>50</v>
      </c>
      <c r="E8" s="270" t="s">
        <v>51</v>
      </c>
      <c r="F8" s="271">
        <v>43466</v>
      </c>
      <c r="G8" s="130">
        <v>44958</v>
      </c>
      <c r="H8" s="222" t="s">
        <v>803</v>
      </c>
      <c r="I8" s="272">
        <v>100000</v>
      </c>
      <c r="J8" s="270" t="s">
        <v>53</v>
      </c>
      <c r="K8" s="131" t="s">
        <v>804</v>
      </c>
      <c r="L8" s="270"/>
      <c r="M8" s="219"/>
      <c r="N8" s="219"/>
      <c r="O8" s="219"/>
      <c r="P8" s="219"/>
      <c r="Q8" s="219" t="s">
        <v>56</v>
      </c>
      <c r="R8" s="219"/>
      <c r="S8" s="222"/>
      <c r="T8" s="273" t="s">
        <v>805</v>
      </c>
      <c r="U8" s="270" t="s">
        <v>806</v>
      </c>
      <c r="V8" s="270"/>
      <c r="W8" s="270" t="s">
        <v>807</v>
      </c>
      <c r="X8" s="273"/>
      <c r="Y8" s="273"/>
      <c r="Z8" s="270"/>
      <c r="AA8" s="270"/>
      <c r="AB8" s="274"/>
      <c r="AC8" s="274"/>
      <c r="AD8" s="270" t="s">
        <v>808</v>
      </c>
      <c r="AE8" s="275"/>
      <c r="AF8" s="270" t="s">
        <v>809</v>
      </c>
      <c r="AG8" s="270" t="s">
        <v>810</v>
      </c>
      <c r="AH8" s="270" t="s">
        <v>811</v>
      </c>
      <c r="AI8" s="273"/>
      <c r="AJ8" s="266"/>
      <c r="AK8" s="50"/>
      <c r="AL8" s="50"/>
      <c r="AM8" s="50"/>
      <c r="AN8" s="50"/>
    </row>
    <row r="9" spans="1:40" ht="34.5" customHeight="1" x14ac:dyDescent="0.2">
      <c r="A9" s="322"/>
      <c r="B9" s="10" t="s">
        <v>59</v>
      </c>
      <c r="C9" s="132" t="s">
        <v>812</v>
      </c>
      <c r="D9" s="131" t="s">
        <v>606</v>
      </c>
      <c r="E9" s="131" t="s">
        <v>62</v>
      </c>
      <c r="F9" s="130">
        <v>43101</v>
      </c>
      <c r="G9" s="130">
        <v>44958</v>
      </c>
      <c r="H9" s="18" t="s">
        <v>813</v>
      </c>
      <c r="I9" s="133">
        <v>50000</v>
      </c>
      <c r="J9" s="131" t="s">
        <v>64</v>
      </c>
      <c r="K9" s="131"/>
      <c r="L9" s="131"/>
      <c r="M9" s="12"/>
      <c r="N9" s="224"/>
      <c r="O9" s="224"/>
      <c r="P9" s="224"/>
      <c r="Q9" s="224" t="s">
        <v>56</v>
      </c>
      <c r="R9" s="224"/>
      <c r="S9" s="217"/>
      <c r="T9" s="134" t="s">
        <v>814</v>
      </c>
      <c r="U9" s="131" t="s">
        <v>815</v>
      </c>
      <c r="V9" s="131"/>
      <c r="W9" s="131" t="s">
        <v>816</v>
      </c>
      <c r="X9" s="134"/>
      <c r="Y9" s="134"/>
      <c r="Z9" s="131"/>
      <c r="AA9" s="131"/>
      <c r="AB9" s="135"/>
      <c r="AC9" s="135"/>
      <c r="AD9" s="131"/>
      <c r="AE9" s="17"/>
      <c r="AF9" s="131" t="s">
        <v>817</v>
      </c>
      <c r="AG9" s="131" t="s">
        <v>818</v>
      </c>
      <c r="AH9" s="131" t="s">
        <v>818</v>
      </c>
      <c r="AI9" s="134" t="s">
        <v>819</v>
      </c>
      <c r="AJ9" s="266"/>
      <c r="AK9" s="50"/>
      <c r="AL9" s="50"/>
      <c r="AM9" s="50"/>
      <c r="AN9" s="50"/>
    </row>
    <row r="10" spans="1:40" ht="34.5" customHeight="1" x14ac:dyDescent="0.2">
      <c r="A10" s="322"/>
      <c r="B10" s="10" t="s">
        <v>68</v>
      </c>
      <c r="C10" s="132" t="s">
        <v>608</v>
      </c>
      <c r="D10" s="131" t="s">
        <v>609</v>
      </c>
      <c r="E10" s="131" t="s">
        <v>71</v>
      </c>
      <c r="F10" s="130">
        <v>43466</v>
      </c>
      <c r="G10" s="130">
        <v>44958</v>
      </c>
      <c r="H10" s="18" t="s">
        <v>813</v>
      </c>
      <c r="I10" s="136">
        <v>0</v>
      </c>
      <c r="J10" s="131" t="s">
        <v>74</v>
      </c>
      <c r="K10" s="131"/>
      <c r="L10" s="131"/>
      <c r="M10" s="12"/>
      <c r="N10" s="224"/>
      <c r="O10" s="224"/>
      <c r="P10" s="224" t="s">
        <v>56</v>
      </c>
      <c r="Q10" s="224"/>
      <c r="R10" s="224"/>
      <c r="S10" s="217"/>
      <c r="T10" s="134" t="s">
        <v>820</v>
      </c>
      <c r="U10" s="131"/>
      <c r="V10" s="131" t="s">
        <v>821</v>
      </c>
      <c r="W10" s="131" t="s">
        <v>816</v>
      </c>
      <c r="X10" s="134"/>
      <c r="Y10" s="134"/>
      <c r="Z10" s="131"/>
      <c r="AA10" s="131"/>
      <c r="AB10" s="135"/>
      <c r="AC10" s="135"/>
      <c r="AD10" s="131"/>
      <c r="AE10" s="17"/>
      <c r="AF10" s="131" t="s">
        <v>817</v>
      </c>
      <c r="AG10" s="131" t="s">
        <v>519</v>
      </c>
      <c r="AH10" s="131" t="s">
        <v>519</v>
      </c>
      <c r="AI10" s="134" t="s">
        <v>822</v>
      </c>
      <c r="AJ10" s="266"/>
      <c r="AK10" s="50"/>
      <c r="AL10" s="50"/>
      <c r="AM10" s="50"/>
      <c r="AN10" s="50"/>
    </row>
    <row r="11" spans="1:40" ht="34.5" customHeight="1" x14ac:dyDescent="0.2">
      <c r="A11" s="322"/>
      <c r="B11" s="10" t="s">
        <v>76</v>
      </c>
      <c r="C11" s="132" t="s">
        <v>823</v>
      </c>
      <c r="D11" s="131" t="s">
        <v>78</v>
      </c>
      <c r="E11" s="131" t="s">
        <v>79</v>
      </c>
      <c r="F11" s="130">
        <v>43101</v>
      </c>
      <c r="G11" s="130">
        <v>44958</v>
      </c>
      <c r="H11" s="131" t="s">
        <v>824</v>
      </c>
      <c r="I11" s="133">
        <v>120000</v>
      </c>
      <c r="J11" s="131" t="s">
        <v>825</v>
      </c>
      <c r="K11" s="131" t="s">
        <v>826</v>
      </c>
      <c r="L11" s="131" t="s">
        <v>610</v>
      </c>
      <c r="M11" s="15"/>
      <c r="N11" s="224"/>
      <c r="O11" s="224"/>
      <c r="P11" s="224" t="s">
        <v>56</v>
      </c>
      <c r="Q11" s="224"/>
      <c r="R11" s="224"/>
      <c r="S11" s="217"/>
      <c r="T11" s="134" t="s">
        <v>827</v>
      </c>
      <c r="U11" s="131"/>
      <c r="V11" s="131" t="s">
        <v>828</v>
      </c>
      <c r="W11" s="131" t="s">
        <v>829</v>
      </c>
      <c r="X11" s="134"/>
      <c r="Y11" s="134"/>
      <c r="Z11" s="131"/>
      <c r="AA11" s="131"/>
      <c r="AB11" s="135"/>
      <c r="AC11" s="135"/>
      <c r="AD11" s="131"/>
      <c r="AE11" s="17"/>
      <c r="AF11" s="131" t="s">
        <v>830</v>
      </c>
      <c r="AG11" s="131"/>
      <c r="AH11" s="131"/>
      <c r="AI11" s="134" t="s">
        <v>831</v>
      </c>
      <c r="AJ11" s="266"/>
      <c r="AK11" s="50"/>
      <c r="AL11" s="50"/>
      <c r="AM11" s="50"/>
      <c r="AN11" s="50"/>
    </row>
    <row r="12" spans="1:40" ht="34.5" customHeight="1" x14ac:dyDescent="0.2">
      <c r="A12" s="322"/>
      <c r="B12" s="10" t="s">
        <v>86</v>
      </c>
      <c r="C12" s="132" t="s">
        <v>832</v>
      </c>
      <c r="D12" s="131" t="s">
        <v>88</v>
      </c>
      <c r="E12" s="131" t="s">
        <v>89</v>
      </c>
      <c r="F12" s="130">
        <v>43101</v>
      </c>
      <c r="G12" s="130">
        <v>44958</v>
      </c>
      <c r="H12" s="131" t="s">
        <v>824</v>
      </c>
      <c r="I12" s="133">
        <v>120000</v>
      </c>
      <c r="J12" s="131" t="s">
        <v>825</v>
      </c>
      <c r="K12" s="131" t="s">
        <v>826</v>
      </c>
      <c r="L12" s="131" t="s">
        <v>610</v>
      </c>
      <c r="M12" s="12"/>
      <c r="N12" s="224"/>
      <c r="O12" s="137" t="s">
        <v>56</v>
      </c>
      <c r="P12" s="224"/>
      <c r="Q12" s="224"/>
      <c r="R12" s="224"/>
      <c r="S12" s="217"/>
      <c r="T12" s="134" t="s">
        <v>833</v>
      </c>
      <c r="U12" s="131"/>
      <c r="V12" s="131" t="s">
        <v>828</v>
      </c>
      <c r="W12" s="131" t="s">
        <v>829</v>
      </c>
      <c r="X12" s="134"/>
      <c r="Y12" s="134"/>
      <c r="Z12" s="131"/>
      <c r="AA12" s="131"/>
      <c r="AB12" s="135"/>
      <c r="AC12" s="135"/>
      <c r="AD12" s="131"/>
      <c r="AE12" s="17"/>
      <c r="AF12" s="131" t="s">
        <v>817</v>
      </c>
      <c r="AG12" s="131"/>
      <c r="AH12" s="131"/>
      <c r="AI12" s="134" t="s">
        <v>834</v>
      </c>
      <c r="AJ12" s="266"/>
      <c r="AK12" s="50"/>
      <c r="AL12" s="50"/>
      <c r="AM12" s="50"/>
      <c r="AN12" s="50"/>
    </row>
    <row r="13" spans="1:40" ht="34.5" customHeight="1" x14ac:dyDescent="0.2">
      <c r="A13" s="322"/>
      <c r="B13" s="10" t="s">
        <v>91</v>
      </c>
      <c r="C13" s="132" t="s">
        <v>835</v>
      </c>
      <c r="D13" s="131" t="s">
        <v>93</v>
      </c>
      <c r="E13" s="131" t="s">
        <v>94</v>
      </c>
      <c r="F13" s="130">
        <v>43101</v>
      </c>
      <c r="G13" s="130">
        <v>44958</v>
      </c>
      <c r="H13" s="131" t="s">
        <v>824</v>
      </c>
      <c r="I13" s="133">
        <v>90000</v>
      </c>
      <c r="J13" s="131" t="s">
        <v>825</v>
      </c>
      <c r="K13" s="131" t="s">
        <v>826</v>
      </c>
      <c r="L13" s="131" t="s">
        <v>610</v>
      </c>
      <c r="M13" s="12"/>
      <c r="N13" s="224"/>
      <c r="O13" s="224" t="s">
        <v>56</v>
      </c>
      <c r="P13" s="224"/>
      <c r="Q13" s="224"/>
      <c r="R13" s="224"/>
      <c r="S13" s="217"/>
      <c r="T13" s="134" t="s">
        <v>836</v>
      </c>
      <c r="U13" s="131"/>
      <c r="V13" s="131" t="s">
        <v>828</v>
      </c>
      <c r="W13" s="131" t="s">
        <v>829</v>
      </c>
      <c r="X13" s="134"/>
      <c r="Y13" s="134"/>
      <c r="Z13" s="131"/>
      <c r="AA13" s="131"/>
      <c r="AB13" s="135"/>
      <c r="AC13" s="135"/>
      <c r="AD13" s="131"/>
      <c r="AE13" s="17"/>
      <c r="AF13" s="131" t="s">
        <v>817</v>
      </c>
      <c r="AG13" s="131"/>
      <c r="AH13" s="131"/>
      <c r="AI13" s="134" t="s">
        <v>837</v>
      </c>
      <c r="AJ13" s="266"/>
      <c r="AK13" s="50"/>
      <c r="AL13" s="50"/>
      <c r="AM13" s="50"/>
      <c r="AN13" s="50"/>
    </row>
    <row r="14" spans="1:40" ht="34.5" customHeight="1" x14ac:dyDescent="0.2">
      <c r="A14" s="322"/>
      <c r="B14" s="10" t="s">
        <v>95</v>
      </c>
      <c r="C14" s="132" t="s">
        <v>838</v>
      </c>
      <c r="D14" s="131" t="s">
        <v>621</v>
      </c>
      <c r="E14" s="131" t="s">
        <v>98</v>
      </c>
      <c r="F14" s="130">
        <v>43101</v>
      </c>
      <c r="G14" s="130">
        <v>44958</v>
      </c>
      <c r="H14" s="18" t="s">
        <v>839</v>
      </c>
      <c r="I14" s="133">
        <v>50000</v>
      </c>
      <c r="J14" s="131" t="s">
        <v>840</v>
      </c>
      <c r="K14" s="131" t="s">
        <v>841</v>
      </c>
      <c r="L14" s="138"/>
      <c r="M14" s="15"/>
      <c r="N14" s="224"/>
      <c r="O14" s="224"/>
      <c r="P14" s="224" t="s">
        <v>56</v>
      </c>
      <c r="Q14" s="224"/>
      <c r="R14" s="224"/>
      <c r="S14" s="217"/>
      <c r="T14" s="134" t="s">
        <v>842</v>
      </c>
      <c r="U14" s="131"/>
      <c r="V14" s="131" t="s">
        <v>843</v>
      </c>
      <c r="W14" s="131" t="s">
        <v>238</v>
      </c>
      <c r="X14" s="134"/>
      <c r="Y14" s="134"/>
      <c r="Z14" s="131"/>
      <c r="AA14" s="131"/>
      <c r="AB14" s="135"/>
      <c r="AC14" s="135"/>
      <c r="AD14" s="131" t="s">
        <v>844</v>
      </c>
      <c r="AE14" s="17"/>
      <c r="AF14" s="131" t="s">
        <v>845</v>
      </c>
      <c r="AG14" s="131"/>
      <c r="AH14" s="131" t="s">
        <v>846</v>
      </c>
      <c r="AI14" s="134"/>
      <c r="AJ14" s="266"/>
      <c r="AK14" s="50"/>
      <c r="AL14" s="50"/>
      <c r="AM14" s="50"/>
      <c r="AN14" s="50"/>
    </row>
    <row r="15" spans="1:40" ht="34.5" customHeight="1" x14ac:dyDescent="0.2">
      <c r="A15" s="322"/>
      <c r="B15" s="10" t="s">
        <v>105</v>
      </c>
      <c r="C15" s="11" t="s">
        <v>847</v>
      </c>
      <c r="D15" s="139"/>
      <c r="E15" s="139"/>
      <c r="F15" s="140"/>
      <c r="G15" s="140"/>
      <c r="H15" s="141"/>
      <c r="I15" s="142"/>
      <c r="J15" s="143"/>
      <c r="K15" s="143"/>
      <c r="L15" s="138"/>
      <c r="M15" s="15"/>
      <c r="N15" s="224"/>
      <c r="O15" s="224"/>
      <c r="P15" s="224"/>
      <c r="Q15" s="224"/>
      <c r="R15" s="224"/>
      <c r="S15" s="217" t="s">
        <v>10</v>
      </c>
      <c r="T15" s="134" t="s">
        <v>847</v>
      </c>
      <c r="U15" s="131"/>
      <c r="V15" s="131"/>
      <c r="W15" s="131"/>
      <c r="X15" s="134"/>
      <c r="Y15" s="134"/>
      <c r="Z15" s="131"/>
      <c r="AA15" s="131"/>
      <c r="AB15" s="135"/>
      <c r="AC15" s="135"/>
      <c r="AD15" s="131"/>
      <c r="AE15" s="17"/>
      <c r="AF15" s="131"/>
      <c r="AG15" s="131"/>
      <c r="AH15" s="131"/>
      <c r="AI15" s="134"/>
      <c r="AJ15" s="266"/>
      <c r="AK15" s="50"/>
      <c r="AL15" s="50"/>
      <c r="AM15" s="50"/>
      <c r="AN15" s="50"/>
    </row>
    <row r="16" spans="1:40" ht="34.5" customHeight="1" x14ac:dyDescent="0.2">
      <c r="A16" s="322"/>
      <c r="B16" s="10" t="s">
        <v>114</v>
      </c>
      <c r="C16" s="132" t="s">
        <v>848</v>
      </c>
      <c r="D16" s="131" t="s">
        <v>116</v>
      </c>
      <c r="E16" s="131" t="s">
        <v>117</v>
      </c>
      <c r="F16" s="130">
        <v>43101</v>
      </c>
      <c r="G16" s="130">
        <v>43800</v>
      </c>
      <c r="H16" s="18" t="s">
        <v>849</v>
      </c>
      <c r="I16" s="133">
        <v>50000</v>
      </c>
      <c r="J16" s="131" t="s">
        <v>119</v>
      </c>
      <c r="K16" s="131" t="s">
        <v>850</v>
      </c>
      <c r="L16" s="131"/>
      <c r="M16" s="15"/>
      <c r="N16" s="224"/>
      <c r="O16" s="224" t="s">
        <v>56</v>
      </c>
      <c r="P16" s="224"/>
      <c r="Q16" s="144"/>
      <c r="R16" s="224"/>
      <c r="S16" s="217"/>
      <c r="T16" s="273" t="s">
        <v>851</v>
      </c>
      <c r="U16" s="270" t="s">
        <v>852</v>
      </c>
      <c r="V16" s="131"/>
      <c r="W16" s="131" t="s">
        <v>118</v>
      </c>
      <c r="X16" s="134"/>
      <c r="Y16" s="134"/>
      <c r="Z16" s="131"/>
      <c r="AA16" s="131"/>
      <c r="AB16" s="135"/>
      <c r="AC16" s="130">
        <v>44958</v>
      </c>
      <c r="AD16" s="131"/>
      <c r="AE16" s="17"/>
      <c r="AF16" s="131"/>
      <c r="AG16" s="131"/>
      <c r="AH16" s="131" t="s">
        <v>811</v>
      </c>
      <c r="AI16" s="276" t="s">
        <v>853</v>
      </c>
      <c r="AJ16" s="266"/>
      <c r="AK16" s="50"/>
      <c r="AL16" s="50"/>
      <c r="AM16" s="50"/>
      <c r="AN16" s="50"/>
    </row>
    <row r="17" spans="1:35" ht="34.5" customHeight="1" x14ac:dyDescent="0.2">
      <c r="A17" s="322"/>
      <c r="B17" s="10" t="s">
        <v>122</v>
      </c>
      <c r="C17" s="132" t="s">
        <v>854</v>
      </c>
      <c r="D17" s="131" t="s">
        <v>124</v>
      </c>
      <c r="E17" s="131" t="s">
        <v>125</v>
      </c>
      <c r="F17" s="130">
        <v>43101</v>
      </c>
      <c r="G17" s="130">
        <v>44958</v>
      </c>
      <c r="H17" s="18" t="s">
        <v>855</v>
      </c>
      <c r="I17" s="136">
        <v>0</v>
      </c>
      <c r="J17" s="131" t="s">
        <v>127</v>
      </c>
      <c r="K17" s="131" t="s">
        <v>818</v>
      </c>
      <c r="L17" s="131"/>
      <c r="M17" s="12"/>
      <c r="N17" s="219"/>
      <c r="O17" s="219"/>
      <c r="P17" s="219"/>
      <c r="Q17" s="219" t="s">
        <v>56</v>
      </c>
      <c r="R17" s="219"/>
      <c r="S17" s="222"/>
      <c r="T17" s="134" t="s">
        <v>856</v>
      </c>
      <c r="U17" s="131" t="s">
        <v>857</v>
      </c>
      <c r="V17" s="131"/>
      <c r="W17" s="131" t="s">
        <v>807</v>
      </c>
      <c r="X17" s="134"/>
      <c r="Y17" s="134"/>
      <c r="Z17" s="131"/>
      <c r="AA17" s="131"/>
      <c r="AB17" s="135"/>
      <c r="AC17" s="135"/>
      <c r="AD17" s="131"/>
      <c r="AE17" s="17"/>
      <c r="AF17" s="131" t="s">
        <v>858</v>
      </c>
      <c r="AG17" s="131"/>
      <c r="AH17" s="131" t="s">
        <v>519</v>
      </c>
      <c r="AI17" s="134" t="s">
        <v>859</v>
      </c>
    </row>
    <row r="18" spans="1:35" ht="34.5" customHeight="1" x14ac:dyDescent="0.2">
      <c r="A18" s="322"/>
      <c r="B18" s="10" t="s">
        <v>129</v>
      </c>
      <c r="C18" s="132" t="s">
        <v>860</v>
      </c>
      <c r="D18" s="131" t="s">
        <v>124</v>
      </c>
      <c r="E18" s="131" t="s">
        <v>131</v>
      </c>
      <c r="F18" s="130">
        <v>43101</v>
      </c>
      <c r="G18" s="130">
        <v>43313</v>
      </c>
      <c r="H18" s="18" t="s">
        <v>855</v>
      </c>
      <c r="I18" s="136">
        <v>0</v>
      </c>
      <c r="J18" s="131" t="s">
        <v>127</v>
      </c>
      <c r="K18" s="131" t="s">
        <v>628</v>
      </c>
      <c r="L18" s="131"/>
      <c r="M18" s="12"/>
      <c r="N18" s="219"/>
      <c r="O18" s="219"/>
      <c r="P18" s="219"/>
      <c r="Q18" s="219" t="s">
        <v>56</v>
      </c>
      <c r="R18" s="219"/>
      <c r="S18" s="222"/>
      <c r="T18" s="134" t="s">
        <v>861</v>
      </c>
      <c r="U18" s="131" t="s">
        <v>862</v>
      </c>
      <c r="V18" s="131"/>
      <c r="W18" s="131" t="s">
        <v>863</v>
      </c>
      <c r="X18" s="134"/>
      <c r="Y18" s="134"/>
      <c r="Z18" s="131"/>
      <c r="AA18" s="131"/>
      <c r="AB18" s="135"/>
      <c r="AC18" s="130">
        <v>44958</v>
      </c>
      <c r="AD18" s="131"/>
      <c r="AE18" s="17"/>
      <c r="AF18" s="131" t="s">
        <v>864</v>
      </c>
      <c r="AG18" s="131"/>
      <c r="AH18" s="131" t="s">
        <v>519</v>
      </c>
      <c r="AI18" s="134" t="s">
        <v>865</v>
      </c>
    </row>
    <row r="19" spans="1:35" ht="34.5" customHeight="1" x14ac:dyDescent="0.2">
      <c r="A19" s="322"/>
      <c r="B19" s="10" t="s">
        <v>133</v>
      </c>
      <c r="C19" s="132" t="s">
        <v>866</v>
      </c>
      <c r="D19" s="131" t="s">
        <v>61</v>
      </c>
      <c r="E19" s="131" t="s">
        <v>135</v>
      </c>
      <c r="F19" s="130">
        <v>43466</v>
      </c>
      <c r="G19" s="130">
        <v>44958</v>
      </c>
      <c r="H19" s="18" t="s">
        <v>867</v>
      </c>
      <c r="I19" s="133">
        <v>50000</v>
      </c>
      <c r="J19" s="131" t="s">
        <v>137</v>
      </c>
      <c r="K19" s="138"/>
      <c r="L19" s="138"/>
      <c r="M19" s="15"/>
      <c r="N19" s="224"/>
      <c r="O19" s="224"/>
      <c r="P19" s="224"/>
      <c r="Q19" s="224" t="s">
        <v>56</v>
      </c>
      <c r="R19" s="224"/>
      <c r="S19" s="217"/>
      <c r="T19" s="134" t="s">
        <v>868</v>
      </c>
      <c r="U19" s="131" t="s">
        <v>869</v>
      </c>
      <c r="V19" s="131"/>
      <c r="W19" s="131" t="s">
        <v>136</v>
      </c>
      <c r="X19" s="134"/>
      <c r="Y19" s="134" t="s">
        <v>870</v>
      </c>
      <c r="Z19" s="131" t="s">
        <v>871</v>
      </c>
      <c r="AA19" s="131"/>
      <c r="AB19" s="135"/>
      <c r="AC19" s="135"/>
      <c r="AD19" s="131"/>
      <c r="AE19" s="17"/>
      <c r="AF19" s="131" t="s">
        <v>872</v>
      </c>
      <c r="AG19" s="131" t="s">
        <v>610</v>
      </c>
      <c r="AH19" s="131" t="s">
        <v>811</v>
      </c>
      <c r="AI19" s="134"/>
    </row>
    <row r="20" spans="1:35" ht="34.5" customHeight="1" x14ac:dyDescent="0.2">
      <c r="A20" s="322"/>
      <c r="B20" s="10" t="s">
        <v>139</v>
      </c>
      <c r="C20" s="132" t="s">
        <v>873</v>
      </c>
      <c r="D20" s="145" t="s">
        <v>635</v>
      </c>
      <c r="E20" s="131" t="s">
        <v>142</v>
      </c>
      <c r="F20" s="146">
        <v>43105</v>
      </c>
      <c r="G20" s="130">
        <v>44958</v>
      </c>
      <c r="H20" s="18" t="s">
        <v>855</v>
      </c>
      <c r="I20" s="136">
        <v>0</v>
      </c>
      <c r="J20" s="131" t="s">
        <v>143</v>
      </c>
      <c r="K20" s="131" t="s">
        <v>874</v>
      </c>
      <c r="L20" s="131" t="s">
        <v>610</v>
      </c>
      <c r="M20" s="12"/>
      <c r="N20" s="219"/>
      <c r="O20" s="219"/>
      <c r="P20" s="219"/>
      <c r="Q20" s="219" t="s">
        <v>56</v>
      </c>
      <c r="R20" s="219"/>
      <c r="S20" s="222"/>
      <c r="T20" s="134" t="s">
        <v>875</v>
      </c>
      <c r="U20" s="131" t="s">
        <v>876</v>
      </c>
      <c r="V20" s="131"/>
      <c r="W20" s="131" t="s">
        <v>807</v>
      </c>
      <c r="X20" s="134"/>
      <c r="Y20" s="276" t="s">
        <v>877</v>
      </c>
      <c r="Z20" s="131" t="s">
        <v>878</v>
      </c>
      <c r="AA20" s="131" t="s">
        <v>879</v>
      </c>
      <c r="AB20" s="135"/>
      <c r="AC20" s="135"/>
      <c r="AD20" s="131"/>
      <c r="AE20" s="17"/>
      <c r="AF20" s="131" t="s">
        <v>880</v>
      </c>
      <c r="AG20" s="131"/>
      <c r="AH20" s="131"/>
      <c r="AI20" s="134" t="s">
        <v>881</v>
      </c>
    </row>
    <row r="21" spans="1:35" ht="34.5" customHeight="1" x14ac:dyDescent="0.2">
      <c r="A21" s="322"/>
      <c r="B21" s="10" t="s">
        <v>146</v>
      </c>
      <c r="C21" s="132" t="s">
        <v>882</v>
      </c>
      <c r="D21" s="145" t="s">
        <v>635</v>
      </c>
      <c r="E21" s="131" t="s">
        <v>149</v>
      </c>
      <c r="F21" s="146">
        <v>43105</v>
      </c>
      <c r="G21" s="130">
        <v>44958</v>
      </c>
      <c r="H21" s="18" t="s">
        <v>855</v>
      </c>
      <c r="I21" s="136">
        <v>0</v>
      </c>
      <c r="J21" s="131" t="s">
        <v>136</v>
      </c>
      <c r="K21" s="131" t="s">
        <v>874</v>
      </c>
      <c r="L21" s="131" t="s">
        <v>610</v>
      </c>
      <c r="M21" s="12"/>
      <c r="N21" s="219"/>
      <c r="O21" s="219"/>
      <c r="P21" s="219"/>
      <c r="Q21" s="219" t="s">
        <v>56</v>
      </c>
      <c r="R21" s="219"/>
      <c r="S21" s="222"/>
      <c r="T21" s="134" t="s">
        <v>883</v>
      </c>
      <c r="U21" s="131" t="s">
        <v>876</v>
      </c>
      <c r="V21" s="131"/>
      <c r="W21" s="131" t="s">
        <v>807</v>
      </c>
      <c r="X21" s="134"/>
      <c r="Y21" s="134" t="s">
        <v>884</v>
      </c>
      <c r="Z21" s="131" t="s">
        <v>885</v>
      </c>
      <c r="AA21" s="131" t="s">
        <v>886</v>
      </c>
      <c r="AB21" s="135"/>
      <c r="AC21" s="135"/>
      <c r="AD21" s="131"/>
      <c r="AE21" s="17"/>
      <c r="AF21" s="131" t="s">
        <v>887</v>
      </c>
      <c r="AG21" s="131"/>
      <c r="AH21" s="131"/>
      <c r="AI21" s="134" t="s">
        <v>888</v>
      </c>
    </row>
    <row r="22" spans="1:35" ht="34.5" customHeight="1" x14ac:dyDescent="0.2">
      <c r="A22" s="377" t="s">
        <v>889</v>
      </c>
      <c r="B22" s="10" t="s">
        <v>152</v>
      </c>
      <c r="C22" s="132" t="s">
        <v>642</v>
      </c>
      <c r="D22" s="131" t="s">
        <v>154</v>
      </c>
      <c r="E22" s="131" t="s">
        <v>155</v>
      </c>
      <c r="F22" s="146">
        <v>43105</v>
      </c>
      <c r="G22" s="146">
        <v>43835</v>
      </c>
      <c r="H22" s="18" t="s">
        <v>890</v>
      </c>
      <c r="I22" s="136">
        <v>0</v>
      </c>
      <c r="J22" s="131" t="s">
        <v>891</v>
      </c>
      <c r="K22" s="131" t="s">
        <v>610</v>
      </c>
      <c r="L22" s="147"/>
      <c r="M22" s="15"/>
      <c r="N22" s="224"/>
      <c r="O22" s="224" t="s">
        <v>56</v>
      </c>
      <c r="P22" s="224"/>
      <c r="Q22" s="224"/>
      <c r="R22" s="224"/>
      <c r="S22" s="217"/>
      <c r="T22" s="134" t="s">
        <v>892</v>
      </c>
      <c r="U22" s="131" t="s">
        <v>893</v>
      </c>
      <c r="V22" s="131" t="s">
        <v>894</v>
      </c>
      <c r="W22" s="131" t="s">
        <v>895</v>
      </c>
      <c r="X22" s="134" t="s">
        <v>896</v>
      </c>
      <c r="Y22" s="134"/>
      <c r="Z22" s="131"/>
      <c r="AA22" s="131"/>
      <c r="AB22" s="135"/>
      <c r="AC22" s="130">
        <v>44958</v>
      </c>
      <c r="AD22" s="131"/>
      <c r="AE22" s="17"/>
      <c r="AF22" s="131" t="s">
        <v>897</v>
      </c>
      <c r="AG22" s="131"/>
      <c r="AH22" s="131" t="s">
        <v>811</v>
      </c>
      <c r="AI22" s="134" t="s">
        <v>898</v>
      </c>
    </row>
    <row r="23" spans="1:35" ht="34.5" customHeight="1" x14ac:dyDescent="0.2">
      <c r="A23" s="322"/>
      <c r="B23" s="10" t="s">
        <v>159</v>
      </c>
      <c r="C23" s="148" t="s">
        <v>899</v>
      </c>
      <c r="D23" s="131" t="s">
        <v>161</v>
      </c>
      <c r="E23" s="131" t="s">
        <v>162</v>
      </c>
      <c r="F23" s="146">
        <v>43105</v>
      </c>
      <c r="G23" s="146">
        <v>43470</v>
      </c>
      <c r="H23" s="18" t="s">
        <v>900</v>
      </c>
      <c r="I23" s="133">
        <v>50000</v>
      </c>
      <c r="J23" s="131" t="s">
        <v>164</v>
      </c>
      <c r="K23" s="131" t="s">
        <v>901</v>
      </c>
      <c r="L23" s="131" t="s">
        <v>610</v>
      </c>
      <c r="M23" s="15"/>
      <c r="N23" s="224"/>
      <c r="O23" s="224" t="s">
        <v>56</v>
      </c>
      <c r="P23" s="224"/>
      <c r="Q23" s="224"/>
      <c r="R23" s="224"/>
      <c r="S23" s="217"/>
      <c r="T23" s="134" t="s">
        <v>902</v>
      </c>
      <c r="U23" s="131"/>
      <c r="V23" s="131" t="s">
        <v>903</v>
      </c>
      <c r="W23" s="131" t="s">
        <v>163</v>
      </c>
      <c r="X23" s="134"/>
      <c r="Y23" s="134"/>
      <c r="Z23" s="131"/>
      <c r="AA23" s="131"/>
      <c r="AB23" s="135"/>
      <c r="AC23" s="130">
        <v>44958</v>
      </c>
      <c r="AD23" s="131"/>
      <c r="AE23" s="17"/>
      <c r="AF23" s="131"/>
      <c r="AG23" s="131"/>
      <c r="AH23" s="131"/>
      <c r="AI23" s="134" t="s">
        <v>904</v>
      </c>
    </row>
    <row r="24" spans="1:35" ht="34.5" customHeight="1" x14ac:dyDescent="0.2">
      <c r="A24" s="322"/>
      <c r="B24" s="10" t="s">
        <v>167</v>
      </c>
      <c r="C24" s="269" t="s">
        <v>905</v>
      </c>
      <c r="D24" s="270" t="s">
        <v>169</v>
      </c>
      <c r="E24" s="270" t="s">
        <v>170</v>
      </c>
      <c r="F24" s="271">
        <v>43101</v>
      </c>
      <c r="G24" s="130">
        <v>44958</v>
      </c>
      <c r="H24" s="18" t="s">
        <v>900</v>
      </c>
      <c r="I24" s="272">
        <v>50000</v>
      </c>
      <c r="J24" s="270" t="s">
        <v>906</v>
      </c>
      <c r="K24" s="131" t="s">
        <v>901</v>
      </c>
      <c r="L24" s="131" t="s">
        <v>610</v>
      </c>
      <c r="M24" s="224"/>
      <c r="N24" s="224"/>
      <c r="O24" s="224"/>
      <c r="P24" s="224"/>
      <c r="Q24" s="224" t="s">
        <v>56</v>
      </c>
      <c r="R24" s="224"/>
      <c r="S24" s="217"/>
      <c r="T24" s="134" t="s">
        <v>907</v>
      </c>
      <c r="U24" s="270" t="s">
        <v>908</v>
      </c>
      <c r="V24" s="131" t="s">
        <v>903</v>
      </c>
      <c r="W24" s="131" t="s">
        <v>163</v>
      </c>
      <c r="X24" s="273"/>
      <c r="Y24" s="273"/>
      <c r="Z24" s="270"/>
      <c r="AA24" s="270"/>
      <c r="AB24" s="274"/>
      <c r="AC24" s="274"/>
      <c r="AD24" s="270"/>
      <c r="AE24" s="275"/>
      <c r="AF24" s="270"/>
      <c r="AG24" s="270"/>
      <c r="AH24" s="270"/>
      <c r="AI24" s="149"/>
    </row>
    <row r="25" spans="1:35" ht="34.5" customHeight="1" x14ac:dyDescent="0.2">
      <c r="A25" s="322"/>
      <c r="B25" s="10" t="s">
        <v>173</v>
      </c>
      <c r="C25" s="269" t="s">
        <v>909</v>
      </c>
      <c r="D25" s="270" t="s">
        <v>175</v>
      </c>
      <c r="E25" s="270" t="s">
        <v>176</v>
      </c>
      <c r="F25" s="271">
        <v>43101</v>
      </c>
      <c r="G25" s="130">
        <v>44958</v>
      </c>
      <c r="H25" s="18" t="s">
        <v>900</v>
      </c>
      <c r="I25" s="272">
        <v>140000</v>
      </c>
      <c r="J25" s="270" t="s">
        <v>910</v>
      </c>
      <c r="K25" s="270" t="s">
        <v>911</v>
      </c>
      <c r="L25" s="277"/>
      <c r="M25" s="224"/>
      <c r="N25" s="224"/>
      <c r="O25" s="224"/>
      <c r="P25" s="224"/>
      <c r="Q25" s="224" t="s">
        <v>56</v>
      </c>
      <c r="R25" s="224"/>
      <c r="S25" s="217"/>
      <c r="T25" s="134" t="s">
        <v>912</v>
      </c>
      <c r="U25" s="270" t="s">
        <v>175</v>
      </c>
      <c r="V25" s="270"/>
      <c r="W25" s="131" t="s">
        <v>163</v>
      </c>
      <c r="X25" s="273"/>
      <c r="Y25" s="273"/>
      <c r="Z25" s="270"/>
      <c r="AA25" s="270" t="s">
        <v>913</v>
      </c>
      <c r="AB25" s="274"/>
      <c r="AC25" s="274"/>
      <c r="AD25" s="270"/>
      <c r="AE25" s="275"/>
      <c r="AF25" s="270"/>
      <c r="AG25" s="270"/>
      <c r="AH25" s="270" t="s">
        <v>846</v>
      </c>
      <c r="AI25" s="273"/>
    </row>
    <row r="26" spans="1:35" ht="34.5" customHeight="1" x14ac:dyDescent="0.2">
      <c r="A26" s="322"/>
      <c r="B26" s="10" t="s">
        <v>180</v>
      </c>
      <c r="C26" s="269" t="s">
        <v>914</v>
      </c>
      <c r="D26" s="270" t="s">
        <v>182</v>
      </c>
      <c r="E26" s="270" t="s">
        <v>183</v>
      </c>
      <c r="F26" s="271">
        <v>43101</v>
      </c>
      <c r="G26" s="271">
        <v>43435</v>
      </c>
      <c r="H26" s="222" t="s">
        <v>915</v>
      </c>
      <c r="I26" s="136">
        <v>0</v>
      </c>
      <c r="J26" s="270" t="s">
        <v>916</v>
      </c>
      <c r="K26" s="131" t="s">
        <v>610</v>
      </c>
      <c r="L26" s="270"/>
      <c r="M26" s="273" t="s">
        <v>186</v>
      </c>
      <c r="N26" s="224"/>
      <c r="O26" s="224" t="s">
        <v>56</v>
      </c>
      <c r="P26" s="224"/>
      <c r="Q26" s="224"/>
      <c r="R26" s="224"/>
      <c r="S26" s="217"/>
      <c r="T26" s="134" t="s">
        <v>917</v>
      </c>
      <c r="U26" s="270"/>
      <c r="V26" s="270" t="s">
        <v>918</v>
      </c>
      <c r="W26" s="270" t="s">
        <v>807</v>
      </c>
      <c r="X26" s="273"/>
      <c r="Y26" s="273"/>
      <c r="Z26" s="270"/>
      <c r="AA26" s="270"/>
      <c r="AB26" s="274"/>
      <c r="AC26" s="271" t="s">
        <v>919</v>
      </c>
      <c r="AD26" s="270"/>
      <c r="AE26" s="275"/>
      <c r="AF26" s="270" t="s">
        <v>920</v>
      </c>
      <c r="AG26" s="270"/>
      <c r="AH26" s="270" t="s">
        <v>811</v>
      </c>
      <c r="AI26" s="273"/>
    </row>
    <row r="27" spans="1:35" ht="34.5" customHeight="1" x14ac:dyDescent="0.2">
      <c r="A27" s="322"/>
      <c r="B27" s="10" t="s">
        <v>188</v>
      </c>
      <c r="C27" s="269" t="s">
        <v>921</v>
      </c>
      <c r="D27" s="270" t="s">
        <v>190</v>
      </c>
      <c r="E27" s="270" t="s">
        <v>183</v>
      </c>
      <c r="F27" s="271">
        <v>43101</v>
      </c>
      <c r="G27" s="271">
        <v>43466</v>
      </c>
      <c r="H27" s="18" t="s">
        <v>900</v>
      </c>
      <c r="I27" s="272">
        <v>50000</v>
      </c>
      <c r="J27" s="270" t="s">
        <v>916</v>
      </c>
      <c r="K27" s="131" t="s">
        <v>901</v>
      </c>
      <c r="L27" s="150" t="s">
        <v>610</v>
      </c>
      <c r="M27" s="278"/>
      <c r="N27" s="224"/>
      <c r="O27" s="224" t="s">
        <v>56</v>
      </c>
      <c r="P27" s="224"/>
      <c r="Q27" s="224"/>
      <c r="R27" s="224"/>
      <c r="S27" s="217"/>
      <c r="T27" s="273" t="s">
        <v>922</v>
      </c>
      <c r="U27" s="270"/>
      <c r="V27" s="270" t="s">
        <v>923</v>
      </c>
      <c r="W27" s="270" t="s">
        <v>163</v>
      </c>
      <c r="X27" s="273"/>
      <c r="Y27" s="273" t="s">
        <v>924</v>
      </c>
      <c r="Z27" s="270" t="s">
        <v>925</v>
      </c>
      <c r="AA27" s="270"/>
      <c r="AB27" s="274"/>
      <c r="AC27" s="271" t="s">
        <v>926</v>
      </c>
      <c r="AD27" s="270"/>
      <c r="AE27" s="275"/>
      <c r="AF27" s="270" t="s">
        <v>927</v>
      </c>
      <c r="AG27" s="270"/>
      <c r="AH27" s="270"/>
      <c r="AI27" s="273" t="s">
        <v>928</v>
      </c>
    </row>
    <row r="28" spans="1:35" ht="34.5" customHeight="1" x14ac:dyDescent="0.2">
      <c r="A28" s="322"/>
      <c r="B28" s="10" t="s">
        <v>192</v>
      </c>
      <c r="C28" s="151" t="s">
        <v>929</v>
      </c>
      <c r="D28" s="150" t="s">
        <v>194</v>
      </c>
      <c r="E28" s="150" t="s">
        <v>195</v>
      </c>
      <c r="F28" s="152">
        <v>43101</v>
      </c>
      <c r="G28" s="130">
        <v>44958</v>
      </c>
      <c r="H28" s="153" t="s">
        <v>930</v>
      </c>
      <c r="I28" s="136">
        <v>0</v>
      </c>
      <c r="J28" s="150" t="s">
        <v>196</v>
      </c>
      <c r="K28" s="150" t="s">
        <v>610</v>
      </c>
      <c r="L28" s="277"/>
      <c r="M28" s="278"/>
      <c r="N28" s="224"/>
      <c r="O28" s="224"/>
      <c r="P28" s="224" t="s">
        <v>56</v>
      </c>
      <c r="Q28" s="224"/>
      <c r="R28" s="224"/>
      <c r="S28" s="217"/>
      <c r="T28" s="276" t="s">
        <v>931</v>
      </c>
      <c r="U28" s="270" t="s">
        <v>932</v>
      </c>
      <c r="V28" s="270" t="s">
        <v>933</v>
      </c>
      <c r="W28" s="270" t="s">
        <v>934</v>
      </c>
      <c r="X28" s="273"/>
      <c r="Y28" s="273"/>
      <c r="Z28" s="270" t="s">
        <v>935</v>
      </c>
      <c r="AA28" s="270"/>
      <c r="AB28" s="274"/>
      <c r="AC28" s="274"/>
      <c r="AD28" s="270"/>
      <c r="AE28" s="275"/>
      <c r="AF28" s="270" t="s">
        <v>936</v>
      </c>
      <c r="AG28" s="270"/>
      <c r="AH28" s="270" t="s">
        <v>811</v>
      </c>
      <c r="AI28" s="273" t="s">
        <v>937</v>
      </c>
    </row>
    <row r="29" spans="1:35" ht="34.5" customHeight="1" x14ac:dyDescent="0.2">
      <c r="A29" s="322"/>
      <c r="B29" s="10" t="s">
        <v>200</v>
      </c>
      <c r="C29" s="269" t="s">
        <v>938</v>
      </c>
      <c r="D29" s="270" t="s">
        <v>202</v>
      </c>
      <c r="E29" s="270" t="s">
        <v>203</v>
      </c>
      <c r="F29" s="271">
        <v>43101</v>
      </c>
      <c r="G29" s="130">
        <v>44958</v>
      </c>
      <c r="H29" s="222" t="s">
        <v>915</v>
      </c>
      <c r="I29" s="136">
        <v>0</v>
      </c>
      <c r="J29" s="270" t="s">
        <v>204</v>
      </c>
      <c r="K29" s="270" t="s">
        <v>205</v>
      </c>
      <c r="L29" s="277"/>
      <c r="M29" s="278"/>
      <c r="N29" s="224"/>
      <c r="O29" s="224" t="s">
        <v>56</v>
      </c>
      <c r="P29" s="224"/>
      <c r="Q29" s="224"/>
      <c r="R29" s="224"/>
      <c r="S29" s="217"/>
      <c r="T29" s="154" t="s">
        <v>939</v>
      </c>
      <c r="U29" s="270" t="s">
        <v>940</v>
      </c>
      <c r="V29" s="270"/>
      <c r="W29" s="270" t="s">
        <v>807</v>
      </c>
      <c r="X29" s="273"/>
      <c r="Y29" s="273" t="s">
        <v>941</v>
      </c>
      <c r="Z29" s="270" t="s">
        <v>942</v>
      </c>
      <c r="AA29" s="270" t="s">
        <v>943</v>
      </c>
      <c r="AB29" s="274"/>
      <c r="AC29" s="274"/>
      <c r="AD29" s="270"/>
      <c r="AE29" s="275"/>
      <c r="AF29" s="270" t="s">
        <v>944</v>
      </c>
      <c r="AG29" s="270"/>
      <c r="AH29" s="270" t="s">
        <v>811</v>
      </c>
      <c r="AI29" s="273" t="s">
        <v>945</v>
      </c>
    </row>
    <row r="30" spans="1:35" ht="34.5" customHeight="1" x14ac:dyDescent="0.2">
      <c r="A30" s="322"/>
      <c r="B30" s="10" t="s">
        <v>208</v>
      </c>
      <c r="C30" s="269" t="s">
        <v>946</v>
      </c>
      <c r="D30" s="270" t="s">
        <v>210</v>
      </c>
      <c r="E30" s="270" t="s">
        <v>211</v>
      </c>
      <c r="F30" s="271">
        <v>43101</v>
      </c>
      <c r="G30" s="271">
        <v>43466</v>
      </c>
      <c r="H30" s="222" t="s">
        <v>947</v>
      </c>
      <c r="I30" s="136">
        <v>0</v>
      </c>
      <c r="J30" s="270" t="s">
        <v>750</v>
      </c>
      <c r="K30" s="270" t="s">
        <v>610</v>
      </c>
      <c r="L30" s="277"/>
      <c r="M30" s="278"/>
      <c r="N30" s="224"/>
      <c r="O30" s="224" t="s">
        <v>56</v>
      </c>
      <c r="P30" s="224"/>
      <c r="Q30" s="224"/>
      <c r="R30" s="224"/>
      <c r="S30" s="217"/>
      <c r="T30" s="134" t="s">
        <v>948</v>
      </c>
      <c r="U30" s="270" t="s">
        <v>949</v>
      </c>
      <c r="V30" s="270" t="s">
        <v>950</v>
      </c>
      <c r="W30" s="270" t="s">
        <v>951</v>
      </c>
      <c r="X30" s="134" t="s">
        <v>952</v>
      </c>
      <c r="Y30" s="273" t="s">
        <v>953</v>
      </c>
      <c r="Z30" s="270"/>
      <c r="AA30" s="270" t="s">
        <v>943</v>
      </c>
      <c r="AB30" s="274"/>
      <c r="AC30" s="274" t="s">
        <v>926</v>
      </c>
      <c r="AD30" s="270" t="s">
        <v>954</v>
      </c>
      <c r="AE30" s="275"/>
      <c r="AF30" s="270" t="s">
        <v>955</v>
      </c>
      <c r="AG30" s="270"/>
      <c r="AH30" s="270" t="s">
        <v>811</v>
      </c>
      <c r="AI30" s="273" t="s">
        <v>956</v>
      </c>
    </row>
    <row r="31" spans="1:35" ht="34.5" customHeight="1" x14ac:dyDescent="0.2">
      <c r="A31" s="322"/>
      <c r="B31" s="10" t="s">
        <v>218</v>
      </c>
      <c r="C31" s="269" t="s">
        <v>957</v>
      </c>
      <c r="D31" s="270" t="s">
        <v>220</v>
      </c>
      <c r="E31" s="270" t="s">
        <v>221</v>
      </c>
      <c r="F31" s="271">
        <v>43101</v>
      </c>
      <c r="G31" s="271">
        <v>43160</v>
      </c>
      <c r="H31" s="18" t="s">
        <v>900</v>
      </c>
      <c r="I31" s="136">
        <v>0</v>
      </c>
      <c r="J31" s="270" t="s">
        <v>222</v>
      </c>
      <c r="K31" s="270" t="s">
        <v>958</v>
      </c>
      <c r="L31" s="277"/>
      <c r="M31" s="278"/>
      <c r="N31" s="224"/>
      <c r="O31" s="224" t="s">
        <v>56</v>
      </c>
      <c r="P31" s="224"/>
      <c r="Q31" s="224"/>
      <c r="R31" s="224"/>
      <c r="S31" s="217"/>
      <c r="T31" s="134" t="s">
        <v>959</v>
      </c>
      <c r="U31" s="270" t="s">
        <v>960</v>
      </c>
      <c r="V31" s="131" t="s">
        <v>961</v>
      </c>
      <c r="W31" s="131" t="s">
        <v>163</v>
      </c>
      <c r="X31" s="273"/>
      <c r="Y31" s="273" t="s">
        <v>962</v>
      </c>
      <c r="Z31" s="270"/>
      <c r="AA31" s="270"/>
      <c r="AB31" s="274"/>
      <c r="AC31" s="274" t="s">
        <v>926</v>
      </c>
      <c r="AD31" s="270"/>
      <c r="AE31" s="275"/>
      <c r="AF31" s="270" t="s">
        <v>963</v>
      </c>
      <c r="AG31" s="270"/>
      <c r="AH31" s="270" t="s">
        <v>958</v>
      </c>
      <c r="AI31" s="273" t="s">
        <v>964</v>
      </c>
    </row>
    <row r="32" spans="1:35" ht="34.5" customHeight="1" x14ac:dyDescent="0.2">
      <c r="A32" s="322"/>
      <c r="B32" s="10" t="s">
        <v>225</v>
      </c>
      <c r="C32" s="269" t="s">
        <v>965</v>
      </c>
      <c r="D32" s="270" t="s">
        <v>227</v>
      </c>
      <c r="E32" s="270" t="s">
        <v>228</v>
      </c>
      <c r="F32" s="271">
        <v>43101</v>
      </c>
      <c r="G32" s="271">
        <v>43466</v>
      </c>
      <c r="H32" s="222" t="s">
        <v>966</v>
      </c>
      <c r="I32" s="136">
        <v>0</v>
      </c>
      <c r="J32" s="270" t="s">
        <v>967</v>
      </c>
      <c r="K32" s="270" t="s">
        <v>968</v>
      </c>
      <c r="L32" s="277"/>
      <c r="M32" s="278"/>
      <c r="N32" s="224"/>
      <c r="O32" s="224" t="s">
        <v>56</v>
      </c>
      <c r="P32" s="224"/>
      <c r="Q32" s="224"/>
      <c r="R32" s="224"/>
      <c r="S32" s="217"/>
      <c r="T32" s="273" t="s">
        <v>969</v>
      </c>
      <c r="U32" s="270"/>
      <c r="V32" s="270" t="s">
        <v>970</v>
      </c>
      <c r="W32" s="270" t="s">
        <v>971</v>
      </c>
      <c r="X32" s="273"/>
      <c r="Y32" s="273"/>
      <c r="Z32" s="270"/>
      <c r="AA32" s="270"/>
      <c r="AB32" s="274"/>
      <c r="AC32" s="274" t="s">
        <v>919</v>
      </c>
      <c r="AD32" s="270" t="s">
        <v>972</v>
      </c>
      <c r="AE32" s="275"/>
      <c r="AF32" s="270"/>
      <c r="AG32" s="270" t="s">
        <v>973</v>
      </c>
      <c r="AH32" s="270" t="s">
        <v>811</v>
      </c>
      <c r="AI32" s="273"/>
    </row>
    <row r="33" spans="1:35" ht="34.5" customHeight="1" x14ac:dyDescent="0.2">
      <c r="A33" s="322"/>
      <c r="B33" s="10" t="s">
        <v>233</v>
      </c>
      <c r="C33" s="269" t="s">
        <v>974</v>
      </c>
      <c r="D33" s="270" t="s">
        <v>235</v>
      </c>
      <c r="E33" s="270" t="s">
        <v>108</v>
      </c>
      <c r="F33" s="130">
        <v>43109</v>
      </c>
      <c r="G33" s="130">
        <v>43709</v>
      </c>
      <c r="H33" s="222" t="s">
        <v>975</v>
      </c>
      <c r="I33" s="272">
        <v>100000</v>
      </c>
      <c r="J33" s="270" t="s">
        <v>236</v>
      </c>
      <c r="K33" s="270" t="s">
        <v>976</v>
      </c>
      <c r="L33" s="277"/>
      <c r="M33" s="278"/>
      <c r="N33" s="224"/>
      <c r="O33" s="224"/>
      <c r="P33" s="224"/>
      <c r="Q33" s="224"/>
      <c r="R33" s="224" t="s">
        <v>56</v>
      </c>
      <c r="S33" s="217"/>
      <c r="T33" s="134" t="s">
        <v>977</v>
      </c>
      <c r="U33" s="131" t="s">
        <v>676</v>
      </c>
      <c r="V33" s="270"/>
      <c r="W33" s="270" t="s">
        <v>238</v>
      </c>
      <c r="X33" s="273"/>
      <c r="Y33" s="273"/>
      <c r="Z33" s="270"/>
      <c r="AA33" s="270"/>
      <c r="AB33" s="274"/>
      <c r="AC33" s="274"/>
      <c r="AD33" s="270"/>
      <c r="AE33" s="275"/>
      <c r="AF33" s="270"/>
      <c r="AG33" s="270"/>
      <c r="AH33" s="270" t="s">
        <v>976</v>
      </c>
      <c r="AI33" s="273"/>
    </row>
    <row r="34" spans="1:35" ht="34.5" customHeight="1" x14ac:dyDescent="0.2">
      <c r="A34" s="322"/>
      <c r="B34" s="10" t="s">
        <v>239</v>
      </c>
      <c r="C34" s="269" t="s">
        <v>978</v>
      </c>
      <c r="D34" s="270" t="s">
        <v>241</v>
      </c>
      <c r="E34" s="270" t="s">
        <v>242</v>
      </c>
      <c r="F34" s="271">
        <v>43101</v>
      </c>
      <c r="G34" s="130">
        <v>44958</v>
      </c>
      <c r="H34" s="222" t="s">
        <v>979</v>
      </c>
      <c r="I34" s="272">
        <v>60000</v>
      </c>
      <c r="J34" s="270" t="s">
        <v>244</v>
      </c>
      <c r="K34" s="270" t="s">
        <v>980</v>
      </c>
      <c r="L34" s="277"/>
      <c r="M34" s="278"/>
      <c r="N34" s="224"/>
      <c r="O34" s="224" t="s">
        <v>56</v>
      </c>
      <c r="P34" s="224"/>
      <c r="Q34" s="224"/>
      <c r="R34" s="224"/>
      <c r="S34" s="217" t="s">
        <v>10</v>
      </c>
      <c r="T34" s="134" t="s">
        <v>981</v>
      </c>
      <c r="U34" s="270"/>
      <c r="V34" s="270" t="s">
        <v>982</v>
      </c>
      <c r="W34" s="270" t="s">
        <v>983</v>
      </c>
      <c r="X34" s="273"/>
      <c r="Y34" s="273"/>
      <c r="Z34" s="270"/>
      <c r="AA34" s="270"/>
      <c r="AB34" s="274"/>
      <c r="AC34" s="274"/>
      <c r="AD34" s="270"/>
      <c r="AE34" s="275"/>
      <c r="AF34" s="270"/>
      <c r="AG34" s="270"/>
      <c r="AH34" s="270"/>
      <c r="AI34" s="273"/>
    </row>
    <row r="35" spans="1:35" ht="34.5" customHeight="1" x14ac:dyDescent="0.2">
      <c r="A35" s="322"/>
      <c r="B35" s="10" t="s">
        <v>248</v>
      </c>
      <c r="C35" s="269" t="s">
        <v>984</v>
      </c>
      <c r="D35" s="270" t="s">
        <v>107</v>
      </c>
      <c r="E35" s="270" t="s">
        <v>250</v>
      </c>
      <c r="F35" s="271">
        <v>43101</v>
      </c>
      <c r="G35" s="130">
        <v>44958</v>
      </c>
      <c r="H35" s="222" t="s">
        <v>855</v>
      </c>
      <c r="I35" s="136">
        <v>0</v>
      </c>
      <c r="J35" s="270" t="s">
        <v>985</v>
      </c>
      <c r="K35" s="270" t="s">
        <v>252</v>
      </c>
      <c r="L35" s="270"/>
      <c r="M35" s="279" t="s">
        <v>253</v>
      </c>
      <c r="N35" s="224"/>
      <c r="O35" s="224"/>
      <c r="P35" s="224" t="s">
        <v>56</v>
      </c>
      <c r="Q35" s="224"/>
      <c r="R35" s="224"/>
      <c r="S35" s="217"/>
      <c r="T35" s="134" t="s">
        <v>986</v>
      </c>
      <c r="U35" s="270"/>
      <c r="V35" s="270" t="s">
        <v>987</v>
      </c>
      <c r="W35" s="270" t="s">
        <v>988</v>
      </c>
      <c r="X35" s="273"/>
      <c r="Y35" s="134" t="s">
        <v>989</v>
      </c>
      <c r="Z35" s="270"/>
      <c r="AA35" s="270"/>
      <c r="AB35" s="274"/>
      <c r="AC35" s="274"/>
      <c r="AD35" s="270"/>
      <c r="AE35" s="275"/>
      <c r="AF35" s="270"/>
      <c r="AG35" s="270" t="s">
        <v>990</v>
      </c>
      <c r="AH35" s="270" t="s">
        <v>811</v>
      </c>
      <c r="AI35" s="273" t="s">
        <v>369</v>
      </c>
    </row>
    <row r="36" spans="1:35" ht="34.5" customHeight="1" x14ac:dyDescent="0.2">
      <c r="A36" s="322"/>
      <c r="B36" s="10" t="s">
        <v>255</v>
      </c>
      <c r="C36" s="269" t="s">
        <v>991</v>
      </c>
      <c r="D36" s="270" t="s">
        <v>257</v>
      </c>
      <c r="E36" s="270" t="s">
        <v>258</v>
      </c>
      <c r="F36" s="271">
        <v>43101</v>
      </c>
      <c r="G36" s="130">
        <v>44958</v>
      </c>
      <c r="H36" s="222" t="s">
        <v>992</v>
      </c>
      <c r="I36" s="272">
        <v>20000</v>
      </c>
      <c r="J36" s="270" t="s">
        <v>260</v>
      </c>
      <c r="K36" s="270" t="s">
        <v>683</v>
      </c>
      <c r="L36" s="270"/>
      <c r="M36" s="273"/>
      <c r="N36" s="224"/>
      <c r="O36" s="224"/>
      <c r="P36" s="224" t="s">
        <v>56</v>
      </c>
      <c r="Q36" s="224"/>
      <c r="R36" s="224"/>
      <c r="S36" s="217"/>
      <c r="T36" s="134" t="s">
        <v>993</v>
      </c>
      <c r="U36" s="270"/>
      <c r="V36" s="270" t="s">
        <v>994</v>
      </c>
      <c r="W36" s="131" t="s">
        <v>706</v>
      </c>
      <c r="X36" s="273"/>
      <c r="Y36" s="273"/>
      <c r="Z36" s="270"/>
      <c r="AA36" s="270"/>
      <c r="AB36" s="274"/>
      <c r="AC36" s="274"/>
      <c r="AD36" s="270"/>
      <c r="AE36" s="275"/>
      <c r="AF36" s="270" t="s">
        <v>995</v>
      </c>
      <c r="AG36" s="270"/>
      <c r="AH36" s="270" t="s">
        <v>683</v>
      </c>
      <c r="AI36" s="273"/>
    </row>
    <row r="37" spans="1:35" ht="34.5" customHeight="1" x14ac:dyDescent="0.2">
      <c r="A37" s="322"/>
      <c r="B37" s="10" t="s">
        <v>262</v>
      </c>
      <c r="C37" s="269" t="s">
        <v>996</v>
      </c>
      <c r="D37" s="270" t="s">
        <v>264</v>
      </c>
      <c r="E37" s="270" t="s">
        <v>258</v>
      </c>
      <c r="F37" s="271">
        <v>43101</v>
      </c>
      <c r="G37" s="130">
        <v>44958</v>
      </c>
      <c r="H37" s="222" t="s">
        <v>992</v>
      </c>
      <c r="I37" s="272">
        <v>20000</v>
      </c>
      <c r="J37" s="270" t="s">
        <v>265</v>
      </c>
      <c r="K37" s="270" t="s">
        <v>997</v>
      </c>
      <c r="L37" s="270"/>
      <c r="M37" s="273"/>
      <c r="N37" s="224"/>
      <c r="O37" s="224" t="s">
        <v>56</v>
      </c>
      <c r="P37" s="224"/>
      <c r="Q37" s="224"/>
      <c r="R37" s="224"/>
      <c r="S37" s="217"/>
      <c r="T37" s="134" t="s">
        <v>998</v>
      </c>
      <c r="U37" s="270"/>
      <c r="V37" s="131" t="s">
        <v>999</v>
      </c>
      <c r="W37" s="131" t="s">
        <v>706</v>
      </c>
      <c r="X37" s="273"/>
      <c r="Y37" s="134" t="s">
        <v>1000</v>
      </c>
      <c r="Z37" s="270"/>
      <c r="AA37" s="270"/>
      <c r="AB37" s="274"/>
      <c r="AC37" s="274"/>
      <c r="AD37" s="270"/>
      <c r="AE37" s="275"/>
      <c r="AF37" s="270" t="s">
        <v>1001</v>
      </c>
      <c r="AG37" s="270" t="s">
        <v>1002</v>
      </c>
      <c r="AH37" s="270" t="s">
        <v>997</v>
      </c>
      <c r="AI37" s="273" t="s">
        <v>1003</v>
      </c>
    </row>
    <row r="38" spans="1:35" ht="34.5" customHeight="1" x14ac:dyDescent="0.2">
      <c r="A38" s="322"/>
      <c r="B38" s="10" t="s">
        <v>269</v>
      </c>
      <c r="C38" s="269" t="s">
        <v>1004</v>
      </c>
      <c r="D38" s="270" t="s">
        <v>107</v>
      </c>
      <c r="E38" s="270" t="s">
        <v>271</v>
      </c>
      <c r="F38" s="271">
        <v>43101</v>
      </c>
      <c r="G38" s="130">
        <v>44958</v>
      </c>
      <c r="H38" s="222" t="s">
        <v>1005</v>
      </c>
      <c r="I38" s="136">
        <v>0</v>
      </c>
      <c r="J38" s="270" t="s">
        <v>273</v>
      </c>
      <c r="K38" s="270" t="s">
        <v>1006</v>
      </c>
      <c r="L38" s="270" t="s">
        <v>1007</v>
      </c>
      <c r="M38" s="273"/>
      <c r="N38" s="224"/>
      <c r="O38" s="224" t="s">
        <v>56</v>
      </c>
      <c r="P38" s="224"/>
      <c r="Q38" s="224"/>
      <c r="R38" s="224"/>
      <c r="S38" s="217"/>
      <c r="T38" s="273" t="s">
        <v>1008</v>
      </c>
      <c r="U38" s="270"/>
      <c r="V38" s="270" t="s">
        <v>1009</v>
      </c>
      <c r="W38" s="131" t="s">
        <v>272</v>
      </c>
      <c r="X38" s="134" t="s">
        <v>1010</v>
      </c>
      <c r="Y38" s="273"/>
      <c r="Z38" s="270"/>
      <c r="AA38" s="270"/>
      <c r="AB38" s="274"/>
      <c r="AC38" s="274"/>
      <c r="AD38" s="270"/>
      <c r="AE38" s="275"/>
      <c r="AF38" s="270" t="s">
        <v>1011</v>
      </c>
      <c r="AG38" s="270"/>
      <c r="AH38" s="270"/>
      <c r="AI38" s="273" t="s">
        <v>1012</v>
      </c>
    </row>
    <row r="39" spans="1:35" ht="34.5" customHeight="1" x14ac:dyDescent="0.2">
      <c r="A39" s="322"/>
      <c r="B39" s="10" t="s">
        <v>276</v>
      </c>
      <c r="C39" s="269" t="s">
        <v>1013</v>
      </c>
      <c r="D39" s="270" t="s">
        <v>107</v>
      </c>
      <c r="E39" s="270" t="s">
        <v>278</v>
      </c>
      <c r="F39" s="271">
        <v>43101</v>
      </c>
      <c r="G39" s="130">
        <v>44958</v>
      </c>
      <c r="H39" s="222" t="s">
        <v>1005</v>
      </c>
      <c r="I39" s="136">
        <v>0</v>
      </c>
      <c r="J39" s="270" t="s">
        <v>279</v>
      </c>
      <c r="K39" s="270" t="s">
        <v>1006</v>
      </c>
      <c r="L39" s="270" t="s">
        <v>1007</v>
      </c>
      <c r="M39" s="273"/>
      <c r="N39" s="224"/>
      <c r="O39" s="224"/>
      <c r="P39" s="224" t="s">
        <v>56</v>
      </c>
      <c r="Q39" s="224"/>
      <c r="R39" s="224"/>
      <c r="S39" s="217"/>
      <c r="T39" s="273" t="s">
        <v>1014</v>
      </c>
      <c r="U39" s="270"/>
      <c r="V39" s="270" t="s">
        <v>1015</v>
      </c>
      <c r="W39" s="131" t="s">
        <v>272</v>
      </c>
      <c r="X39" s="273" t="s">
        <v>1016</v>
      </c>
      <c r="Y39" s="273"/>
      <c r="Z39" s="270"/>
      <c r="AA39" s="270"/>
      <c r="AB39" s="274"/>
      <c r="AC39" s="274"/>
      <c r="AD39" s="270"/>
      <c r="AE39" s="275"/>
      <c r="AF39" s="270" t="s">
        <v>1017</v>
      </c>
      <c r="AG39" s="270"/>
      <c r="AH39" s="270"/>
      <c r="AI39" s="273" t="s">
        <v>1018</v>
      </c>
    </row>
    <row r="40" spans="1:35" ht="34.5" customHeight="1" x14ac:dyDescent="0.2">
      <c r="A40" s="313"/>
      <c r="B40" s="10" t="s">
        <v>280</v>
      </c>
      <c r="C40" s="269" t="s">
        <v>1019</v>
      </c>
      <c r="D40" s="270" t="s">
        <v>282</v>
      </c>
      <c r="E40" s="270" t="s">
        <v>283</v>
      </c>
      <c r="F40" s="271">
        <v>43101</v>
      </c>
      <c r="G40" s="271">
        <v>43435</v>
      </c>
      <c r="H40" s="222" t="s">
        <v>1020</v>
      </c>
      <c r="I40" s="136">
        <v>0</v>
      </c>
      <c r="J40" s="270" t="s">
        <v>750</v>
      </c>
      <c r="K40" s="270" t="s">
        <v>1021</v>
      </c>
      <c r="L40" s="270"/>
      <c r="M40" s="278"/>
      <c r="N40" s="224"/>
      <c r="O40" s="224"/>
      <c r="P40" s="224"/>
      <c r="Q40" s="224"/>
      <c r="R40" s="224" t="s">
        <v>56</v>
      </c>
      <c r="S40" s="217"/>
      <c r="T40" s="273" t="s">
        <v>1022</v>
      </c>
      <c r="U40" s="270"/>
      <c r="V40" s="270"/>
      <c r="W40" s="270"/>
      <c r="X40" s="273"/>
      <c r="Y40" s="273"/>
      <c r="Z40" s="270"/>
      <c r="AA40" s="270"/>
      <c r="AB40" s="274"/>
      <c r="AC40" s="274"/>
      <c r="AD40" s="270"/>
      <c r="AE40" s="275"/>
      <c r="AF40" s="270"/>
      <c r="AG40" s="270"/>
      <c r="AH40" s="270" t="s">
        <v>811</v>
      </c>
      <c r="AI40" s="273"/>
    </row>
    <row r="41" spans="1:35" ht="34.5" customHeight="1" x14ac:dyDescent="0.2">
      <c r="A41" s="377" t="s">
        <v>1023</v>
      </c>
      <c r="B41" s="10" t="s">
        <v>290</v>
      </c>
      <c r="C41" s="132" t="s">
        <v>1024</v>
      </c>
      <c r="D41" s="131" t="s">
        <v>292</v>
      </c>
      <c r="E41" s="131" t="s">
        <v>293</v>
      </c>
      <c r="F41" s="271">
        <v>43101</v>
      </c>
      <c r="G41" s="130">
        <v>44958</v>
      </c>
      <c r="H41" s="18" t="s">
        <v>1025</v>
      </c>
      <c r="I41" s="136">
        <v>0</v>
      </c>
      <c r="J41" s="131" t="s">
        <v>294</v>
      </c>
      <c r="K41" s="131" t="s">
        <v>610</v>
      </c>
      <c r="L41" s="138"/>
      <c r="M41" s="155"/>
      <c r="N41" s="224"/>
      <c r="O41" s="224" t="s">
        <v>56</v>
      </c>
      <c r="P41" s="224"/>
      <c r="Q41" s="224"/>
      <c r="R41" s="224"/>
      <c r="S41" s="217"/>
      <c r="T41" s="273" t="s">
        <v>1026</v>
      </c>
      <c r="U41" s="131"/>
      <c r="V41" s="131" t="s">
        <v>1027</v>
      </c>
      <c r="W41" s="131" t="s">
        <v>807</v>
      </c>
      <c r="X41" s="134"/>
      <c r="Y41" s="134"/>
      <c r="Z41" s="131"/>
      <c r="AA41" s="131"/>
      <c r="AB41" s="135"/>
      <c r="AC41" s="135"/>
      <c r="AD41" s="131"/>
      <c r="AE41" s="17"/>
      <c r="AF41" s="131" t="s">
        <v>1028</v>
      </c>
      <c r="AG41" s="131"/>
      <c r="AH41" s="131" t="s">
        <v>811</v>
      </c>
      <c r="AI41" s="134"/>
    </row>
    <row r="42" spans="1:35" ht="34.5" customHeight="1" x14ac:dyDescent="0.2">
      <c r="A42" s="322"/>
      <c r="B42" s="10" t="s">
        <v>297</v>
      </c>
      <c r="C42" s="132" t="s">
        <v>1029</v>
      </c>
      <c r="D42" s="131" t="s">
        <v>299</v>
      </c>
      <c r="E42" s="131" t="s">
        <v>300</v>
      </c>
      <c r="F42" s="130">
        <v>43101</v>
      </c>
      <c r="G42" s="130">
        <v>43435</v>
      </c>
      <c r="H42" s="18" t="s">
        <v>849</v>
      </c>
      <c r="I42" s="272">
        <v>50000</v>
      </c>
      <c r="J42" s="131" t="s">
        <v>1030</v>
      </c>
      <c r="K42" s="131" t="s">
        <v>610</v>
      </c>
      <c r="L42" s="156"/>
      <c r="M42" s="155"/>
      <c r="N42" s="224"/>
      <c r="O42" s="224" t="s">
        <v>56</v>
      </c>
      <c r="P42" s="224"/>
      <c r="Q42" s="224"/>
      <c r="R42" s="224"/>
      <c r="S42" s="217"/>
      <c r="T42" s="279" t="s">
        <v>1031</v>
      </c>
      <c r="U42" s="131" t="s">
        <v>1032</v>
      </c>
      <c r="V42" s="131"/>
      <c r="W42" s="131" t="s">
        <v>118</v>
      </c>
      <c r="X42" s="134"/>
      <c r="Y42" s="134"/>
      <c r="Z42" s="131"/>
      <c r="AA42" s="131"/>
      <c r="AB42" s="135"/>
      <c r="AC42" s="135">
        <v>44531</v>
      </c>
      <c r="AD42" s="131"/>
      <c r="AE42" s="17"/>
      <c r="AF42" s="131"/>
      <c r="AG42" s="131"/>
      <c r="AH42" s="131" t="s">
        <v>811</v>
      </c>
      <c r="AI42" s="134"/>
    </row>
    <row r="43" spans="1:35" ht="34.5" customHeight="1" x14ac:dyDescent="0.2">
      <c r="A43" s="322"/>
      <c r="B43" s="10" t="s">
        <v>303</v>
      </c>
      <c r="C43" s="132" t="s">
        <v>1033</v>
      </c>
      <c r="D43" s="131" t="s">
        <v>305</v>
      </c>
      <c r="E43" s="131" t="s">
        <v>306</v>
      </c>
      <c r="F43" s="130">
        <v>43101</v>
      </c>
      <c r="G43" s="130">
        <v>43435</v>
      </c>
      <c r="H43" s="18" t="s">
        <v>1034</v>
      </c>
      <c r="I43" s="272">
        <v>50000</v>
      </c>
      <c r="J43" s="131" t="s">
        <v>308</v>
      </c>
      <c r="K43" s="131" t="s">
        <v>610</v>
      </c>
      <c r="L43" s="138"/>
      <c r="M43" s="155"/>
      <c r="N43" s="224"/>
      <c r="O43" s="224" t="s">
        <v>56</v>
      </c>
      <c r="P43" s="224"/>
      <c r="Q43" s="224"/>
      <c r="R43" s="224"/>
      <c r="S43" s="217"/>
      <c r="T43" s="134" t="s">
        <v>1035</v>
      </c>
      <c r="U43" s="131"/>
      <c r="V43" s="131" t="s">
        <v>1036</v>
      </c>
      <c r="W43" s="131" t="s">
        <v>700</v>
      </c>
      <c r="X43" s="134"/>
      <c r="Y43" s="134"/>
      <c r="Z43" s="131"/>
      <c r="AA43" s="131"/>
      <c r="AB43" s="135"/>
      <c r="AC43" s="135">
        <v>44958</v>
      </c>
      <c r="AD43" s="131"/>
      <c r="AE43" s="17"/>
      <c r="AF43" s="131"/>
      <c r="AG43" s="131"/>
      <c r="AH43" s="131" t="s">
        <v>811</v>
      </c>
      <c r="AI43" s="134"/>
    </row>
    <row r="44" spans="1:35" ht="34.5" customHeight="1" x14ac:dyDescent="0.2">
      <c r="A44" s="322"/>
      <c r="B44" s="10" t="s">
        <v>310</v>
      </c>
      <c r="C44" s="132" t="s">
        <v>1037</v>
      </c>
      <c r="D44" s="270" t="s">
        <v>312</v>
      </c>
      <c r="E44" s="270" t="s">
        <v>313</v>
      </c>
      <c r="F44" s="271">
        <v>43466</v>
      </c>
      <c r="G44" s="130">
        <v>44958</v>
      </c>
      <c r="H44" s="18" t="s">
        <v>1038</v>
      </c>
      <c r="I44" s="272">
        <v>400000</v>
      </c>
      <c r="J44" s="157" t="s">
        <v>315</v>
      </c>
      <c r="K44" s="270" t="s">
        <v>610</v>
      </c>
      <c r="L44" s="277"/>
      <c r="M44" s="278"/>
      <c r="N44" s="224"/>
      <c r="O44" s="224" t="s">
        <v>56</v>
      </c>
      <c r="P44" s="224"/>
      <c r="Q44" s="224"/>
      <c r="R44" s="224"/>
      <c r="S44" s="217"/>
      <c r="T44" s="273" t="s">
        <v>1039</v>
      </c>
      <c r="U44" s="270"/>
      <c r="V44" s="270" t="s">
        <v>1040</v>
      </c>
      <c r="W44" s="270" t="s">
        <v>272</v>
      </c>
      <c r="X44" s="273"/>
      <c r="Y44" s="273"/>
      <c r="Z44" s="270"/>
      <c r="AA44" s="270"/>
      <c r="AB44" s="274"/>
      <c r="AC44" s="274"/>
      <c r="AD44" s="270"/>
      <c r="AE44" s="275"/>
      <c r="AF44" s="270" t="s">
        <v>1041</v>
      </c>
      <c r="AG44" s="270"/>
      <c r="AH44" s="270" t="s">
        <v>811</v>
      </c>
      <c r="AI44" s="273"/>
    </row>
    <row r="45" spans="1:35" ht="34.5" customHeight="1" x14ac:dyDescent="0.2">
      <c r="A45" s="322"/>
      <c r="B45" s="10" t="s">
        <v>317</v>
      </c>
      <c r="C45" s="269" t="s">
        <v>1042</v>
      </c>
      <c r="D45" s="270" t="s">
        <v>319</v>
      </c>
      <c r="E45" s="270" t="s">
        <v>320</v>
      </c>
      <c r="F45" s="271">
        <v>43101</v>
      </c>
      <c r="G45" s="130">
        <v>44958</v>
      </c>
      <c r="H45" s="222" t="s">
        <v>992</v>
      </c>
      <c r="I45" s="272">
        <v>1000000</v>
      </c>
      <c r="J45" s="270" t="s">
        <v>321</v>
      </c>
      <c r="K45" s="270" t="s">
        <v>1043</v>
      </c>
      <c r="L45" s="277"/>
      <c r="M45" s="278"/>
      <c r="N45" s="224"/>
      <c r="O45" s="224"/>
      <c r="P45" s="224"/>
      <c r="Q45" s="224" t="s">
        <v>56</v>
      </c>
      <c r="R45" s="224"/>
      <c r="S45" s="217"/>
      <c r="T45" s="273" t="s">
        <v>1044</v>
      </c>
      <c r="U45" s="270" t="s">
        <v>1045</v>
      </c>
      <c r="V45" s="270"/>
      <c r="W45" s="270" t="s">
        <v>706</v>
      </c>
      <c r="X45" s="273" t="s">
        <v>1046</v>
      </c>
      <c r="Y45" s="273" t="s">
        <v>1047</v>
      </c>
      <c r="Z45" s="270"/>
      <c r="AA45" s="270"/>
      <c r="AB45" s="274"/>
      <c r="AC45" s="274"/>
      <c r="AD45" s="270"/>
      <c r="AE45" s="275"/>
      <c r="AF45" s="270"/>
      <c r="AG45" s="270"/>
      <c r="AH45" s="270" t="s">
        <v>1048</v>
      </c>
      <c r="AI45" s="273"/>
    </row>
    <row r="46" spans="1:35" ht="34.5" customHeight="1" x14ac:dyDescent="0.2">
      <c r="A46" s="322"/>
      <c r="B46" s="10" t="s">
        <v>324</v>
      </c>
      <c r="C46" s="148" t="s">
        <v>1049</v>
      </c>
      <c r="D46" s="270" t="s">
        <v>326</v>
      </c>
      <c r="E46" s="270" t="s">
        <v>327</v>
      </c>
      <c r="F46" s="271">
        <v>43101</v>
      </c>
      <c r="G46" s="271">
        <v>44197</v>
      </c>
      <c r="H46" s="222" t="s">
        <v>1050</v>
      </c>
      <c r="I46" s="136">
        <v>0</v>
      </c>
      <c r="J46" s="270" t="s">
        <v>1051</v>
      </c>
      <c r="K46" s="270" t="s">
        <v>610</v>
      </c>
      <c r="L46" s="277"/>
      <c r="M46" s="278"/>
      <c r="N46" s="224"/>
      <c r="O46" s="224" t="s">
        <v>56</v>
      </c>
      <c r="P46" s="224"/>
      <c r="Q46" s="224"/>
      <c r="R46" s="224"/>
      <c r="S46" s="217"/>
      <c r="T46" s="273" t="s">
        <v>1052</v>
      </c>
      <c r="U46" s="270"/>
      <c r="V46" s="270" t="s">
        <v>1053</v>
      </c>
      <c r="W46" s="270" t="s">
        <v>331</v>
      </c>
      <c r="X46" s="273" t="s">
        <v>1054</v>
      </c>
      <c r="Y46" s="273" t="s">
        <v>1055</v>
      </c>
      <c r="Z46" s="270" t="s">
        <v>1056</v>
      </c>
      <c r="AA46" s="270" t="s">
        <v>1057</v>
      </c>
      <c r="AB46" s="274"/>
      <c r="AC46" s="271">
        <v>44958</v>
      </c>
      <c r="AD46" s="270" t="s">
        <v>1058</v>
      </c>
      <c r="AE46" s="275"/>
      <c r="AF46" s="270" t="s">
        <v>1059</v>
      </c>
      <c r="AG46" s="270"/>
      <c r="AH46" s="270" t="s">
        <v>811</v>
      </c>
      <c r="AI46" s="273" t="s">
        <v>1060</v>
      </c>
    </row>
    <row r="47" spans="1:35" ht="34.5" customHeight="1" x14ac:dyDescent="0.2">
      <c r="A47" s="322"/>
      <c r="B47" s="10" t="s">
        <v>332</v>
      </c>
      <c r="C47" s="132" t="s">
        <v>1061</v>
      </c>
      <c r="D47" s="270" t="s">
        <v>334</v>
      </c>
      <c r="E47" s="270" t="s">
        <v>335</v>
      </c>
      <c r="F47" s="130">
        <v>43101</v>
      </c>
      <c r="G47" s="130">
        <v>44958</v>
      </c>
      <c r="H47" s="222" t="s">
        <v>1062</v>
      </c>
      <c r="I47" s="272">
        <v>50000</v>
      </c>
      <c r="J47" s="270" t="s">
        <v>337</v>
      </c>
      <c r="K47" s="270" t="s">
        <v>610</v>
      </c>
      <c r="L47" s="277"/>
      <c r="M47" s="278"/>
      <c r="N47" s="224"/>
      <c r="O47" s="224"/>
      <c r="P47" s="224"/>
      <c r="Q47" s="224" t="s">
        <v>56</v>
      </c>
      <c r="R47" s="224"/>
      <c r="S47" s="280" t="s">
        <v>6</v>
      </c>
      <c r="T47" s="273" t="s">
        <v>1063</v>
      </c>
      <c r="U47" s="270"/>
      <c r="V47" s="270"/>
      <c r="W47" s="270" t="s">
        <v>336</v>
      </c>
      <c r="X47" s="273" t="s">
        <v>1064</v>
      </c>
      <c r="Y47" s="273"/>
      <c r="Z47" s="270"/>
      <c r="AA47" s="270"/>
      <c r="AB47" s="274"/>
      <c r="AC47" s="274"/>
      <c r="AD47" s="270"/>
      <c r="AE47" s="275"/>
      <c r="AF47" s="270"/>
      <c r="AG47" s="270"/>
      <c r="AH47" s="270"/>
      <c r="AI47" s="273"/>
    </row>
    <row r="48" spans="1:35" ht="34.5" customHeight="1" x14ac:dyDescent="0.2">
      <c r="A48" s="322"/>
      <c r="B48" s="158" t="s">
        <v>340</v>
      </c>
      <c r="C48" s="148" t="s">
        <v>1065</v>
      </c>
      <c r="D48" s="150" t="s">
        <v>342</v>
      </c>
      <c r="E48" s="150" t="s">
        <v>343</v>
      </c>
      <c r="F48" s="146">
        <v>43101</v>
      </c>
      <c r="G48" s="146">
        <v>44958</v>
      </c>
      <c r="H48" s="153" t="s">
        <v>1066</v>
      </c>
      <c r="I48" s="272">
        <v>50000</v>
      </c>
      <c r="J48" s="150" t="s">
        <v>345</v>
      </c>
      <c r="K48" s="150" t="s">
        <v>346</v>
      </c>
      <c r="L48" s="277"/>
      <c r="M48" s="278"/>
      <c r="N48" s="224"/>
      <c r="O48" s="224" t="s">
        <v>56</v>
      </c>
      <c r="P48" s="224"/>
      <c r="Q48" s="224"/>
      <c r="R48" s="224"/>
      <c r="S48" s="217"/>
      <c r="T48" s="273" t="s">
        <v>1067</v>
      </c>
      <c r="U48" s="270"/>
      <c r="V48" s="270" t="s">
        <v>1068</v>
      </c>
      <c r="W48" s="270" t="s">
        <v>1069</v>
      </c>
      <c r="X48" s="273" t="s">
        <v>1070</v>
      </c>
      <c r="Y48" s="273" t="s">
        <v>1071</v>
      </c>
      <c r="Z48" s="270" t="s">
        <v>1072</v>
      </c>
      <c r="AA48" s="270" t="s">
        <v>1073</v>
      </c>
      <c r="AB48" s="274"/>
      <c r="AC48" s="271">
        <v>44256</v>
      </c>
      <c r="AD48" s="270" t="s">
        <v>1058</v>
      </c>
      <c r="AE48" s="275"/>
      <c r="AF48" s="270" t="s">
        <v>1074</v>
      </c>
      <c r="AG48" s="270"/>
      <c r="AH48" s="270" t="s">
        <v>818</v>
      </c>
      <c r="AI48" s="159"/>
    </row>
    <row r="49" spans="1:35" ht="34.5" customHeight="1" x14ac:dyDescent="0.2">
      <c r="A49" s="322"/>
      <c r="B49" s="10" t="s">
        <v>349</v>
      </c>
      <c r="C49" s="132" t="s">
        <v>1075</v>
      </c>
      <c r="D49" s="270" t="s">
        <v>351</v>
      </c>
      <c r="E49" s="270" t="s">
        <v>352</v>
      </c>
      <c r="F49" s="130">
        <v>43101</v>
      </c>
      <c r="G49" s="130">
        <v>44166</v>
      </c>
      <c r="H49" s="222" t="s">
        <v>1050</v>
      </c>
      <c r="I49" s="272">
        <v>50000</v>
      </c>
      <c r="J49" s="270" t="s">
        <v>1076</v>
      </c>
      <c r="K49" s="270" t="s">
        <v>610</v>
      </c>
      <c r="L49" s="277"/>
      <c r="M49" s="278"/>
      <c r="N49" s="224"/>
      <c r="O49" s="224"/>
      <c r="P49" s="224"/>
      <c r="Q49" s="224" t="s">
        <v>56</v>
      </c>
      <c r="R49" s="224"/>
      <c r="S49" s="217"/>
      <c r="T49" s="273" t="s">
        <v>1077</v>
      </c>
      <c r="U49" s="270"/>
      <c r="V49" s="270"/>
      <c r="W49" s="270" t="s">
        <v>238</v>
      </c>
      <c r="X49" s="273"/>
      <c r="Y49" s="273" t="s">
        <v>1078</v>
      </c>
      <c r="Z49" s="270"/>
      <c r="AA49" s="270"/>
      <c r="AB49" s="274"/>
      <c r="AC49" s="271">
        <v>44958</v>
      </c>
      <c r="AD49" s="270" t="s">
        <v>1079</v>
      </c>
      <c r="AE49" s="275"/>
      <c r="AF49" s="270" t="s">
        <v>1080</v>
      </c>
      <c r="AG49" s="270"/>
      <c r="AH49" s="270" t="s">
        <v>811</v>
      </c>
      <c r="AI49" s="273"/>
    </row>
    <row r="50" spans="1:35" ht="34.5" customHeight="1" x14ac:dyDescent="0.2">
      <c r="A50" s="322"/>
      <c r="B50" s="10" t="s">
        <v>355</v>
      </c>
      <c r="C50" s="132" t="s">
        <v>1081</v>
      </c>
      <c r="D50" s="270" t="s">
        <v>357</v>
      </c>
      <c r="E50" s="270" t="s">
        <v>358</v>
      </c>
      <c r="F50" s="130">
        <v>44197</v>
      </c>
      <c r="G50" s="130">
        <v>44958</v>
      </c>
      <c r="H50" s="222" t="s">
        <v>1050</v>
      </c>
      <c r="I50" s="272">
        <v>200000</v>
      </c>
      <c r="J50" s="270" t="s">
        <v>1076</v>
      </c>
      <c r="K50" s="270" t="s">
        <v>1082</v>
      </c>
      <c r="L50" s="277"/>
      <c r="M50" s="278"/>
      <c r="N50" s="224" t="s">
        <v>56</v>
      </c>
      <c r="O50" s="224"/>
      <c r="P50" s="224"/>
      <c r="Q50" s="224"/>
      <c r="R50" s="224"/>
      <c r="S50" s="217"/>
      <c r="T50" s="273" t="s">
        <v>1083</v>
      </c>
      <c r="U50" s="270"/>
      <c r="V50" s="270"/>
      <c r="W50" s="270"/>
      <c r="X50" s="273"/>
      <c r="Y50" s="273" t="s">
        <v>1084</v>
      </c>
      <c r="Z50" s="270"/>
      <c r="AA50" s="270"/>
      <c r="AB50" s="274"/>
      <c r="AC50" s="274"/>
      <c r="AD50" s="270" t="s">
        <v>1079</v>
      </c>
      <c r="AE50" s="275"/>
      <c r="AF50" s="270" t="s">
        <v>1085</v>
      </c>
      <c r="AG50" s="270" t="s">
        <v>610</v>
      </c>
      <c r="AH50" s="270" t="s">
        <v>811</v>
      </c>
      <c r="AI50" s="273"/>
    </row>
    <row r="51" spans="1:35" ht="34.5" customHeight="1" x14ac:dyDescent="0.25">
      <c r="A51" s="322"/>
      <c r="B51" s="10" t="s">
        <v>361</v>
      </c>
      <c r="C51" s="132" t="s">
        <v>1086</v>
      </c>
      <c r="D51" s="270" t="s">
        <v>363</v>
      </c>
      <c r="E51" s="270" t="s">
        <v>364</v>
      </c>
      <c r="F51" s="130">
        <v>43101</v>
      </c>
      <c r="G51" s="130">
        <v>44958</v>
      </c>
      <c r="H51" s="153" t="s">
        <v>1066</v>
      </c>
      <c r="I51" s="21">
        <v>100000</v>
      </c>
      <c r="J51" s="270" t="s">
        <v>366</v>
      </c>
      <c r="K51" s="157" t="s">
        <v>1087</v>
      </c>
      <c r="L51" s="270"/>
      <c r="M51" s="134" t="s">
        <v>368</v>
      </c>
      <c r="N51" s="224"/>
      <c r="O51" s="224" t="s">
        <v>56</v>
      </c>
      <c r="P51" s="224"/>
      <c r="Q51" s="224"/>
      <c r="R51" s="224"/>
      <c r="S51" s="217"/>
      <c r="T51" s="273" t="s">
        <v>1088</v>
      </c>
      <c r="U51" s="270"/>
      <c r="V51" s="270" t="s">
        <v>1089</v>
      </c>
      <c r="W51" s="270" t="s">
        <v>1069</v>
      </c>
      <c r="X51" s="273"/>
      <c r="Y51" s="273" t="s">
        <v>1090</v>
      </c>
      <c r="Z51" s="270"/>
      <c r="AA51" s="160" t="s">
        <v>1091</v>
      </c>
      <c r="AB51" s="274"/>
      <c r="AC51" s="274"/>
      <c r="AD51" s="270"/>
      <c r="AE51" s="275"/>
      <c r="AF51" s="270"/>
      <c r="AG51" s="270" t="s">
        <v>610</v>
      </c>
      <c r="AH51" s="270" t="s">
        <v>811</v>
      </c>
      <c r="AI51" s="273" t="s">
        <v>1092</v>
      </c>
    </row>
    <row r="52" spans="1:35" ht="34.5" customHeight="1" x14ac:dyDescent="0.2">
      <c r="A52" s="322"/>
      <c r="B52" s="10" t="s">
        <v>371</v>
      </c>
      <c r="C52" s="132" t="s">
        <v>372</v>
      </c>
      <c r="D52" s="270" t="s">
        <v>326</v>
      </c>
      <c r="E52" s="131" t="s">
        <v>373</v>
      </c>
      <c r="F52" s="130">
        <v>43101</v>
      </c>
      <c r="G52" s="130">
        <v>44958</v>
      </c>
      <c r="H52" s="18" t="s">
        <v>855</v>
      </c>
      <c r="I52" s="136">
        <v>0</v>
      </c>
      <c r="J52" s="270" t="s">
        <v>1093</v>
      </c>
      <c r="K52" s="270" t="s">
        <v>610</v>
      </c>
      <c r="L52" s="277"/>
      <c r="M52" s="224"/>
      <c r="N52" s="224"/>
      <c r="O52" s="224"/>
      <c r="P52" s="224"/>
      <c r="Q52" s="224" t="s">
        <v>56</v>
      </c>
      <c r="R52" s="224"/>
      <c r="S52" s="217"/>
      <c r="T52" s="273" t="s">
        <v>1094</v>
      </c>
      <c r="U52" s="270"/>
      <c r="V52" s="270"/>
      <c r="W52" s="270" t="s">
        <v>807</v>
      </c>
      <c r="X52" s="273"/>
      <c r="Y52" s="273" t="s">
        <v>1095</v>
      </c>
      <c r="Z52" s="270"/>
      <c r="AA52" s="270"/>
      <c r="AB52" s="274"/>
      <c r="AC52" s="274"/>
      <c r="AD52" s="270"/>
      <c r="AE52" s="275"/>
      <c r="AF52" s="270"/>
      <c r="AG52" s="270"/>
      <c r="AH52" s="270" t="s">
        <v>811</v>
      </c>
      <c r="AI52" s="273"/>
    </row>
    <row r="53" spans="1:35" ht="34.5" customHeight="1" x14ac:dyDescent="0.2">
      <c r="A53" s="322"/>
      <c r="B53" s="10" t="s">
        <v>376</v>
      </c>
      <c r="C53" s="161" t="s">
        <v>1096</v>
      </c>
      <c r="D53" s="131" t="s">
        <v>326</v>
      </c>
      <c r="E53" s="131" t="s">
        <v>373</v>
      </c>
      <c r="F53" s="130">
        <v>43101</v>
      </c>
      <c r="G53" s="130">
        <v>44958</v>
      </c>
      <c r="H53" s="18" t="s">
        <v>855</v>
      </c>
      <c r="I53" s="136">
        <v>0</v>
      </c>
      <c r="J53" s="157" t="s">
        <v>1093</v>
      </c>
      <c r="K53" s="270" t="s">
        <v>610</v>
      </c>
      <c r="L53" s="277"/>
      <c r="M53" s="224"/>
      <c r="N53" s="224"/>
      <c r="O53" s="224"/>
      <c r="P53" s="224"/>
      <c r="Q53" s="224" t="s">
        <v>56</v>
      </c>
      <c r="R53" s="224"/>
      <c r="S53" s="217" t="s">
        <v>6</v>
      </c>
      <c r="T53" s="273" t="s">
        <v>1097</v>
      </c>
      <c r="U53" s="270"/>
      <c r="V53" s="270"/>
      <c r="W53" s="270" t="s">
        <v>807</v>
      </c>
      <c r="X53" s="273"/>
      <c r="Y53" s="273"/>
      <c r="Z53" s="270"/>
      <c r="AA53" s="270"/>
      <c r="AB53" s="274"/>
      <c r="AC53" s="274"/>
      <c r="AD53" s="270"/>
      <c r="AE53" s="275"/>
      <c r="AF53" s="270"/>
      <c r="AG53" s="270"/>
      <c r="AH53" s="270"/>
      <c r="AI53" s="273"/>
    </row>
    <row r="54" spans="1:35" ht="34.5" customHeight="1" x14ac:dyDescent="0.2">
      <c r="A54" s="322"/>
      <c r="B54" s="10" t="s">
        <v>378</v>
      </c>
      <c r="C54" s="132" t="s">
        <v>1098</v>
      </c>
      <c r="D54" s="131" t="s">
        <v>1099</v>
      </c>
      <c r="E54" s="131" t="s">
        <v>381</v>
      </c>
      <c r="F54" s="130">
        <v>43101</v>
      </c>
      <c r="G54" s="130">
        <v>44958</v>
      </c>
      <c r="H54" s="18" t="s">
        <v>1100</v>
      </c>
      <c r="I54" s="21">
        <v>50000</v>
      </c>
      <c r="J54" s="131" t="s">
        <v>1101</v>
      </c>
      <c r="K54" s="157" t="s">
        <v>1102</v>
      </c>
      <c r="L54" s="277"/>
      <c r="M54" s="224"/>
      <c r="N54" s="224"/>
      <c r="O54" s="224"/>
      <c r="P54" s="224" t="s">
        <v>56</v>
      </c>
      <c r="Q54" s="224"/>
      <c r="R54" s="224"/>
      <c r="S54" s="217"/>
      <c r="T54" s="273" t="s">
        <v>1103</v>
      </c>
      <c r="U54" s="270"/>
      <c r="V54" s="270" t="s">
        <v>1104</v>
      </c>
      <c r="W54" s="270" t="s">
        <v>238</v>
      </c>
      <c r="X54" s="273" t="s">
        <v>1105</v>
      </c>
      <c r="Y54" s="273" t="s">
        <v>1106</v>
      </c>
      <c r="Z54" s="270" t="s">
        <v>1107</v>
      </c>
      <c r="AA54" s="270" t="s">
        <v>1108</v>
      </c>
      <c r="AB54" s="274"/>
      <c r="AC54" s="274"/>
      <c r="AD54" s="270"/>
      <c r="AE54" s="275"/>
      <c r="AF54" s="270" t="s">
        <v>1109</v>
      </c>
      <c r="AG54" s="270"/>
      <c r="AH54" s="270" t="s">
        <v>818</v>
      </c>
      <c r="AI54" s="273" t="s">
        <v>1110</v>
      </c>
    </row>
    <row r="55" spans="1:35" ht="34.5" customHeight="1" x14ac:dyDescent="0.2">
      <c r="A55" s="322"/>
      <c r="B55" s="10" t="s">
        <v>385</v>
      </c>
      <c r="C55" s="134" t="s">
        <v>1111</v>
      </c>
      <c r="D55" s="131" t="s">
        <v>387</v>
      </c>
      <c r="E55" s="131" t="s">
        <v>388</v>
      </c>
      <c r="F55" s="130">
        <v>44197</v>
      </c>
      <c r="G55" s="130">
        <v>44958</v>
      </c>
      <c r="H55" s="18" t="s">
        <v>1100</v>
      </c>
      <c r="I55" s="21">
        <v>100000</v>
      </c>
      <c r="J55" s="131" t="s">
        <v>1112</v>
      </c>
      <c r="K55" s="157" t="s">
        <v>1113</v>
      </c>
      <c r="L55" s="277"/>
      <c r="M55" s="224"/>
      <c r="N55" s="224"/>
      <c r="O55" s="224" t="s">
        <v>56</v>
      </c>
      <c r="P55" s="224"/>
      <c r="Q55" s="224"/>
      <c r="R55" s="224"/>
      <c r="S55" s="217" t="s">
        <v>10</v>
      </c>
      <c r="T55" s="273" t="s">
        <v>1114</v>
      </c>
      <c r="U55" s="270"/>
      <c r="V55" s="270" t="s">
        <v>1115</v>
      </c>
      <c r="W55" s="270"/>
      <c r="X55" s="273"/>
      <c r="Y55" s="273"/>
      <c r="Z55" s="270"/>
      <c r="AA55" s="270"/>
      <c r="AB55" s="274"/>
      <c r="AC55" s="274"/>
      <c r="AD55" s="270"/>
      <c r="AE55" s="275"/>
      <c r="AF55" s="270"/>
      <c r="AG55" s="270"/>
      <c r="AH55" s="270"/>
      <c r="AI55" s="273" t="s">
        <v>1116</v>
      </c>
    </row>
    <row r="56" spans="1:35" ht="34.5" customHeight="1" x14ac:dyDescent="0.2">
      <c r="A56" s="322"/>
      <c r="B56" s="10" t="s">
        <v>391</v>
      </c>
      <c r="C56" s="132" t="s">
        <v>1117</v>
      </c>
      <c r="D56" s="131" t="s">
        <v>387</v>
      </c>
      <c r="E56" s="131" t="s">
        <v>388</v>
      </c>
      <c r="F56" s="130">
        <v>43101</v>
      </c>
      <c r="G56" s="130">
        <v>44958</v>
      </c>
      <c r="H56" s="18" t="s">
        <v>1100</v>
      </c>
      <c r="I56" s="21">
        <v>100000</v>
      </c>
      <c r="J56" s="131" t="s">
        <v>1118</v>
      </c>
      <c r="K56" s="157" t="s">
        <v>1113</v>
      </c>
      <c r="L56" s="277"/>
      <c r="M56" s="224"/>
      <c r="N56" s="224"/>
      <c r="O56" s="224"/>
      <c r="P56" s="224" t="s">
        <v>56</v>
      </c>
      <c r="Q56" s="224"/>
      <c r="R56" s="224"/>
      <c r="S56" s="217"/>
      <c r="T56" s="273" t="s">
        <v>1119</v>
      </c>
      <c r="U56" s="270"/>
      <c r="V56" s="270" t="s">
        <v>1120</v>
      </c>
      <c r="W56" s="270" t="s">
        <v>238</v>
      </c>
      <c r="X56" s="273"/>
      <c r="Y56" s="273"/>
      <c r="Z56" s="270"/>
      <c r="AA56" s="270"/>
      <c r="AB56" s="274"/>
      <c r="AC56" s="274"/>
      <c r="AD56" s="270"/>
      <c r="AE56" s="275"/>
      <c r="AF56" s="270" t="s">
        <v>1121</v>
      </c>
      <c r="AG56" s="270"/>
      <c r="AH56" s="270" t="s">
        <v>1122</v>
      </c>
      <c r="AI56" s="273"/>
    </row>
    <row r="57" spans="1:35" ht="34.5" customHeight="1" x14ac:dyDescent="0.2">
      <c r="A57" s="322"/>
      <c r="B57" s="10" t="s">
        <v>394</v>
      </c>
      <c r="C57" s="132" t="s">
        <v>1123</v>
      </c>
      <c r="D57" s="131" t="s">
        <v>396</v>
      </c>
      <c r="E57" s="131" t="s">
        <v>397</v>
      </c>
      <c r="F57" s="130">
        <v>43101</v>
      </c>
      <c r="G57" s="130">
        <v>44958</v>
      </c>
      <c r="H57" s="18" t="s">
        <v>1124</v>
      </c>
      <c r="I57" s="21">
        <v>20000</v>
      </c>
      <c r="J57" s="131" t="s">
        <v>399</v>
      </c>
      <c r="K57" s="131" t="s">
        <v>400</v>
      </c>
      <c r="L57" s="277"/>
      <c r="M57" s="224"/>
      <c r="N57" s="224"/>
      <c r="O57" s="224"/>
      <c r="P57" s="224"/>
      <c r="Q57" s="224" t="s">
        <v>56</v>
      </c>
      <c r="R57" s="224"/>
      <c r="S57" s="217" t="s">
        <v>6</v>
      </c>
      <c r="T57" s="273" t="s">
        <v>1125</v>
      </c>
      <c r="U57" s="270"/>
      <c r="V57" s="270"/>
      <c r="W57" s="270" t="s">
        <v>398</v>
      </c>
      <c r="X57" s="273"/>
      <c r="Y57" s="273"/>
      <c r="Z57" s="270"/>
      <c r="AA57" s="270"/>
      <c r="AB57" s="274"/>
      <c r="AC57" s="274"/>
      <c r="AD57" s="270"/>
      <c r="AE57" s="275"/>
      <c r="AF57" s="270"/>
      <c r="AG57" s="270"/>
      <c r="AH57" s="270"/>
      <c r="AI57" s="273"/>
    </row>
    <row r="58" spans="1:35" ht="34.5" customHeight="1" x14ac:dyDescent="0.2">
      <c r="A58" s="322"/>
      <c r="B58" s="10" t="s">
        <v>402</v>
      </c>
      <c r="C58" s="132" t="s">
        <v>1126</v>
      </c>
      <c r="D58" s="131" t="s">
        <v>404</v>
      </c>
      <c r="E58" s="131" t="s">
        <v>405</v>
      </c>
      <c r="F58" s="130">
        <v>43101</v>
      </c>
      <c r="G58" s="130">
        <v>44958</v>
      </c>
      <c r="H58" s="222" t="s">
        <v>1127</v>
      </c>
      <c r="I58" s="21">
        <v>200000</v>
      </c>
      <c r="J58" s="131" t="s">
        <v>1128</v>
      </c>
      <c r="K58" s="131" t="s">
        <v>1129</v>
      </c>
      <c r="L58" s="277"/>
      <c r="M58" s="224"/>
      <c r="N58" s="224"/>
      <c r="O58" s="224"/>
      <c r="P58" s="224" t="s">
        <v>56</v>
      </c>
      <c r="Q58" s="224"/>
      <c r="R58" s="224"/>
      <c r="S58" s="217"/>
      <c r="T58" s="134" t="s">
        <v>1130</v>
      </c>
      <c r="U58" s="270"/>
      <c r="V58" s="270" t="s">
        <v>1131</v>
      </c>
      <c r="W58" s="270" t="s">
        <v>66</v>
      </c>
      <c r="X58" s="273"/>
      <c r="Y58" s="273"/>
      <c r="Z58" s="270"/>
      <c r="AA58" s="270"/>
      <c r="AB58" s="274"/>
      <c r="AC58" s="274"/>
      <c r="AD58" s="270"/>
      <c r="AE58" s="275"/>
      <c r="AF58" s="270" t="s">
        <v>1132</v>
      </c>
      <c r="AG58" s="270"/>
      <c r="AH58" s="270" t="s">
        <v>1133</v>
      </c>
      <c r="AI58" s="273"/>
    </row>
    <row r="59" spans="1:35" ht="34.5" customHeight="1" x14ac:dyDescent="0.2">
      <c r="A59" s="322"/>
      <c r="B59" s="10" t="s">
        <v>410</v>
      </c>
      <c r="C59" s="132" t="s">
        <v>1134</v>
      </c>
      <c r="D59" s="131" t="s">
        <v>404</v>
      </c>
      <c r="E59" s="131" t="s">
        <v>405</v>
      </c>
      <c r="F59" s="130">
        <v>43101</v>
      </c>
      <c r="G59" s="130">
        <v>44958</v>
      </c>
      <c r="H59" s="18" t="s">
        <v>1100</v>
      </c>
      <c r="I59" s="21">
        <v>100000</v>
      </c>
      <c r="J59" s="131" t="s">
        <v>1135</v>
      </c>
      <c r="K59" s="131" t="s">
        <v>733</v>
      </c>
      <c r="L59" s="277"/>
      <c r="M59" s="224"/>
      <c r="N59" s="224"/>
      <c r="O59" s="224"/>
      <c r="P59" s="224"/>
      <c r="Q59" s="224" t="s">
        <v>56</v>
      </c>
      <c r="R59" s="224"/>
      <c r="S59" s="217"/>
      <c r="T59" s="273" t="s">
        <v>1136</v>
      </c>
      <c r="U59" s="270"/>
      <c r="V59" s="270"/>
      <c r="W59" s="270" t="s">
        <v>238</v>
      </c>
      <c r="X59" s="273"/>
      <c r="Y59" s="273"/>
      <c r="Z59" s="270"/>
      <c r="AA59" s="270"/>
      <c r="AB59" s="274"/>
      <c r="AC59" s="274"/>
      <c r="AD59" s="270"/>
      <c r="AE59" s="275"/>
      <c r="AF59" s="270" t="s">
        <v>1137</v>
      </c>
      <c r="AG59" s="270"/>
      <c r="AH59" s="270" t="s">
        <v>1138</v>
      </c>
      <c r="AI59" s="273"/>
    </row>
    <row r="60" spans="1:35" ht="34.5" customHeight="1" x14ac:dyDescent="0.2">
      <c r="A60" s="322"/>
      <c r="B60" s="10" t="s">
        <v>417</v>
      </c>
      <c r="C60" s="132" t="s">
        <v>1139</v>
      </c>
      <c r="D60" s="131" t="s">
        <v>419</v>
      </c>
      <c r="E60" s="131" t="s">
        <v>420</v>
      </c>
      <c r="F60" s="130">
        <v>43101</v>
      </c>
      <c r="G60" s="130">
        <v>44958</v>
      </c>
      <c r="H60" s="18" t="s">
        <v>1140</v>
      </c>
      <c r="I60" s="21">
        <v>200000</v>
      </c>
      <c r="J60" s="131" t="s">
        <v>1141</v>
      </c>
      <c r="K60" s="131" t="s">
        <v>423</v>
      </c>
      <c r="L60" s="277"/>
      <c r="M60" s="224"/>
      <c r="N60" s="224"/>
      <c r="O60" s="224"/>
      <c r="P60" s="224" t="s">
        <v>56</v>
      </c>
      <c r="Q60" s="224"/>
      <c r="R60" s="224"/>
      <c r="S60" s="217"/>
      <c r="T60" s="273" t="s">
        <v>1142</v>
      </c>
      <c r="U60" s="270"/>
      <c r="V60" s="270" t="s">
        <v>1143</v>
      </c>
      <c r="W60" s="270" t="s">
        <v>421</v>
      </c>
      <c r="X60" s="273" t="s">
        <v>1144</v>
      </c>
      <c r="Y60" s="273"/>
      <c r="Z60" s="270"/>
      <c r="AA60" s="270"/>
      <c r="AB60" s="274"/>
      <c r="AC60" s="274"/>
      <c r="AD60" s="270"/>
      <c r="AE60" s="275"/>
      <c r="AF60" s="270"/>
      <c r="AG60" s="270"/>
      <c r="AH60" s="270" t="s">
        <v>1133</v>
      </c>
      <c r="AI60" s="273"/>
    </row>
    <row r="61" spans="1:35" ht="34.5" customHeight="1" x14ac:dyDescent="0.2">
      <c r="A61" s="322"/>
      <c r="B61" s="10" t="s">
        <v>426</v>
      </c>
      <c r="C61" s="132" t="s">
        <v>1145</v>
      </c>
      <c r="D61" s="131" t="s">
        <v>428</v>
      </c>
      <c r="E61" s="131" t="s">
        <v>429</v>
      </c>
      <c r="F61" s="130">
        <v>43101</v>
      </c>
      <c r="G61" s="130">
        <v>44958</v>
      </c>
      <c r="H61" s="131" t="s">
        <v>992</v>
      </c>
      <c r="I61" s="21">
        <v>50000</v>
      </c>
      <c r="J61" s="131" t="s">
        <v>431</v>
      </c>
      <c r="K61" s="131" t="s">
        <v>432</v>
      </c>
      <c r="L61" s="277"/>
      <c r="M61" s="224"/>
      <c r="N61" s="224"/>
      <c r="O61" s="224"/>
      <c r="P61" s="224"/>
      <c r="Q61" s="224"/>
      <c r="R61" s="224" t="s">
        <v>56</v>
      </c>
      <c r="S61" s="217"/>
      <c r="T61" s="273" t="s">
        <v>1146</v>
      </c>
      <c r="U61" s="270" t="s">
        <v>1147</v>
      </c>
      <c r="V61" s="270"/>
      <c r="W61" s="270" t="s">
        <v>706</v>
      </c>
      <c r="X61" s="273"/>
      <c r="Y61" s="273"/>
      <c r="Z61" s="270"/>
      <c r="AA61" s="270"/>
      <c r="AB61" s="274"/>
      <c r="AC61" s="274"/>
      <c r="AD61" s="270"/>
      <c r="AE61" s="275"/>
      <c r="AF61" s="270"/>
      <c r="AG61" s="270"/>
      <c r="AH61" s="270" t="s">
        <v>811</v>
      </c>
      <c r="AI61" s="273"/>
    </row>
    <row r="62" spans="1:35" ht="34.5" customHeight="1" x14ac:dyDescent="0.2">
      <c r="A62" s="322"/>
      <c r="B62" s="10" t="s">
        <v>773</v>
      </c>
      <c r="C62" s="132" t="s">
        <v>1148</v>
      </c>
      <c r="D62" s="131" t="s">
        <v>319</v>
      </c>
      <c r="E62" s="131" t="s">
        <v>775</v>
      </c>
      <c r="F62" s="130">
        <v>43831</v>
      </c>
      <c r="G62" s="130">
        <v>44958</v>
      </c>
      <c r="H62" s="131" t="s">
        <v>992</v>
      </c>
      <c r="I62" s="21">
        <v>500000</v>
      </c>
      <c r="J62" s="270" t="s">
        <v>1149</v>
      </c>
      <c r="K62" s="270" t="s">
        <v>1043</v>
      </c>
      <c r="L62" s="270"/>
      <c r="M62" s="269" t="s">
        <v>1150</v>
      </c>
      <c r="N62" s="224"/>
      <c r="O62" s="224" t="s">
        <v>56</v>
      </c>
      <c r="P62" s="224"/>
      <c r="Q62" s="224"/>
      <c r="R62" s="224"/>
      <c r="S62" s="217"/>
      <c r="T62" s="273" t="s">
        <v>1151</v>
      </c>
      <c r="U62" s="270"/>
      <c r="V62" s="270" t="s">
        <v>1152</v>
      </c>
      <c r="W62" s="270" t="s">
        <v>109</v>
      </c>
      <c r="X62" s="273"/>
      <c r="Y62" s="273"/>
      <c r="Z62" s="270"/>
      <c r="AA62" s="270"/>
      <c r="AB62" s="274"/>
      <c r="AC62" s="274"/>
      <c r="AD62" s="270"/>
      <c r="AE62" s="275"/>
      <c r="AF62" s="270"/>
      <c r="AG62" s="270"/>
      <c r="AH62" s="270" t="s">
        <v>1133</v>
      </c>
      <c r="AI62" s="273"/>
    </row>
    <row r="63" spans="1:35" ht="34.5" customHeight="1" x14ac:dyDescent="0.2">
      <c r="A63" s="322"/>
      <c r="B63" s="10" t="s">
        <v>778</v>
      </c>
      <c r="C63" s="132" t="s">
        <v>1153</v>
      </c>
      <c r="D63" s="131" t="s">
        <v>780</v>
      </c>
      <c r="E63" s="131" t="s">
        <v>781</v>
      </c>
      <c r="F63" s="130">
        <v>43647</v>
      </c>
      <c r="G63" s="130">
        <v>44958</v>
      </c>
      <c r="H63" s="18" t="s">
        <v>1154</v>
      </c>
      <c r="I63" s="21">
        <v>250000</v>
      </c>
      <c r="J63" s="131" t="s">
        <v>783</v>
      </c>
      <c r="K63" s="131" t="s">
        <v>784</v>
      </c>
      <c r="L63" s="131"/>
      <c r="M63" s="132"/>
      <c r="N63" s="224"/>
      <c r="O63" s="224"/>
      <c r="P63" s="224"/>
      <c r="Q63" s="224" t="s">
        <v>56</v>
      </c>
      <c r="R63" s="224"/>
      <c r="S63" s="217"/>
      <c r="T63" s="273" t="s">
        <v>1155</v>
      </c>
      <c r="U63" s="270" t="s">
        <v>1156</v>
      </c>
      <c r="V63" s="270" t="s">
        <v>1157</v>
      </c>
      <c r="W63" s="131" t="s">
        <v>983</v>
      </c>
      <c r="X63" s="273"/>
      <c r="Y63" s="162" t="s">
        <v>1158</v>
      </c>
      <c r="Z63" s="270"/>
      <c r="AA63" s="270"/>
      <c r="AB63" s="274"/>
      <c r="AC63" s="274"/>
      <c r="AD63" s="270"/>
      <c r="AE63" s="275"/>
      <c r="AF63" s="270" t="s">
        <v>1159</v>
      </c>
      <c r="AG63" s="270"/>
      <c r="AH63" s="270" t="s">
        <v>1160</v>
      </c>
      <c r="AI63" s="273" t="s">
        <v>1161</v>
      </c>
    </row>
    <row r="64" spans="1:35" ht="34.5" customHeight="1" x14ac:dyDescent="0.2">
      <c r="A64" s="313"/>
      <c r="B64" s="10" t="s">
        <v>785</v>
      </c>
      <c r="C64" s="132" t="s">
        <v>786</v>
      </c>
      <c r="D64" s="131" t="s">
        <v>787</v>
      </c>
      <c r="E64" s="131" t="s">
        <v>1162</v>
      </c>
      <c r="F64" s="130">
        <v>43678</v>
      </c>
      <c r="G64" s="130">
        <v>44958</v>
      </c>
      <c r="H64" s="18" t="s">
        <v>1154</v>
      </c>
      <c r="I64" s="21">
        <v>20000</v>
      </c>
      <c r="J64" s="131" t="s">
        <v>1163</v>
      </c>
      <c r="K64" s="131" t="s">
        <v>791</v>
      </c>
      <c r="L64" s="131"/>
      <c r="M64" s="163" t="s">
        <v>1164</v>
      </c>
      <c r="N64" s="224"/>
      <c r="O64" s="224"/>
      <c r="P64" s="224"/>
      <c r="Q64" s="224" t="s">
        <v>56</v>
      </c>
      <c r="R64" s="224"/>
      <c r="S64" s="217"/>
      <c r="T64" s="134" t="s">
        <v>1165</v>
      </c>
      <c r="U64" s="270"/>
      <c r="V64" s="270"/>
      <c r="W64" s="131" t="s">
        <v>983</v>
      </c>
      <c r="X64" s="273"/>
      <c r="Y64" s="273" t="s">
        <v>1166</v>
      </c>
      <c r="Z64" s="270"/>
      <c r="AA64" s="270"/>
      <c r="AB64" s="274"/>
      <c r="AC64" s="274"/>
      <c r="AD64" s="270"/>
      <c r="AE64" s="275"/>
      <c r="AF64" s="270" t="s">
        <v>1167</v>
      </c>
      <c r="AG64" s="270"/>
      <c r="AH64" s="270" t="s">
        <v>791</v>
      </c>
      <c r="AI64" s="273"/>
    </row>
    <row r="65" spans="1:35" ht="34.5" customHeight="1" x14ac:dyDescent="0.2">
      <c r="A65" s="377" t="s">
        <v>1168</v>
      </c>
      <c r="B65" s="10" t="s">
        <v>435</v>
      </c>
      <c r="C65" s="132" t="s">
        <v>1169</v>
      </c>
      <c r="D65" s="131" t="s">
        <v>437</v>
      </c>
      <c r="E65" s="131" t="s">
        <v>1170</v>
      </c>
      <c r="F65" s="130">
        <v>43101</v>
      </c>
      <c r="G65" s="130">
        <v>44958</v>
      </c>
      <c r="H65" s="130" t="s">
        <v>1171</v>
      </c>
      <c r="I65" s="21">
        <v>200000</v>
      </c>
      <c r="J65" s="157" t="s">
        <v>440</v>
      </c>
      <c r="K65" s="157" t="s">
        <v>1172</v>
      </c>
      <c r="L65" s="138"/>
      <c r="M65" s="15"/>
      <c r="N65" s="224"/>
      <c r="O65" s="224" t="s">
        <v>56</v>
      </c>
      <c r="P65" s="224"/>
      <c r="Q65" s="224"/>
      <c r="R65" s="224"/>
      <c r="S65" s="217"/>
      <c r="T65" s="273" t="s">
        <v>1173</v>
      </c>
      <c r="U65" s="131"/>
      <c r="V65" s="131" t="s">
        <v>1174</v>
      </c>
      <c r="W65" s="131"/>
      <c r="X65" s="134"/>
      <c r="Y65" s="134" t="s">
        <v>1175</v>
      </c>
      <c r="Z65" s="131" t="s">
        <v>1176</v>
      </c>
      <c r="AA65" s="131" t="s">
        <v>1177</v>
      </c>
      <c r="AB65" s="135"/>
      <c r="AC65" s="135"/>
      <c r="AD65" s="131" t="s">
        <v>1178</v>
      </c>
      <c r="AE65" s="17"/>
      <c r="AF65" s="131" t="s">
        <v>1179</v>
      </c>
      <c r="AG65" s="131" t="s">
        <v>1180</v>
      </c>
      <c r="AH65" s="131" t="s">
        <v>811</v>
      </c>
      <c r="AI65" s="134"/>
    </row>
    <row r="66" spans="1:35" ht="34.5" customHeight="1" x14ac:dyDescent="0.2">
      <c r="A66" s="322"/>
      <c r="B66" s="10" t="s">
        <v>444</v>
      </c>
      <c r="C66" s="132" t="s">
        <v>1181</v>
      </c>
      <c r="D66" s="131" t="s">
        <v>437</v>
      </c>
      <c r="E66" s="131" t="s">
        <v>1182</v>
      </c>
      <c r="F66" s="130">
        <v>43101</v>
      </c>
      <c r="G66" s="130">
        <v>44958</v>
      </c>
      <c r="H66" s="18" t="s">
        <v>813</v>
      </c>
      <c r="I66" s="21" t="s">
        <v>448</v>
      </c>
      <c r="J66" s="131" t="s">
        <v>449</v>
      </c>
      <c r="K66" s="131" t="s">
        <v>1183</v>
      </c>
      <c r="L66" s="138"/>
      <c r="M66" s="15"/>
      <c r="N66" s="224"/>
      <c r="O66" s="224"/>
      <c r="P66" s="224" t="s">
        <v>56</v>
      </c>
      <c r="Q66" s="224"/>
      <c r="R66" s="224"/>
      <c r="S66" s="217" t="s">
        <v>6</v>
      </c>
      <c r="T66" s="134" t="s">
        <v>1184</v>
      </c>
      <c r="U66" s="131"/>
      <c r="V66" s="131"/>
      <c r="W66" s="131" t="s">
        <v>66</v>
      </c>
      <c r="X66" s="134"/>
      <c r="Y66" s="134"/>
      <c r="Z66" s="131"/>
      <c r="AA66" s="131"/>
      <c r="AB66" s="135"/>
      <c r="AC66" s="135"/>
      <c r="AD66" s="131"/>
      <c r="AE66" s="17"/>
      <c r="AF66" s="131"/>
      <c r="AG66" s="131"/>
      <c r="AH66" s="131"/>
      <c r="AI66" s="134"/>
    </row>
    <row r="67" spans="1:35" ht="34.5" customHeight="1" x14ac:dyDescent="0.2">
      <c r="A67" s="322"/>
      <c r="B67" s="10" t="s">
        <v>452</v>
      </c>
      <c r="C67" s="161" t="s">
        <v>1185</v>
      </c>
      <c r="D67" s="131" t="s">
        <v>437</v>
      </c>
      <c r="E67" s="131" t="s">
        <v>1186</v>
      </c>
      <c r="F67" s="130">
        <v>43101</v>
      </c>
      <c r="G67" s="130">
        <v>44958</v>
      </c>
      <c r="H67" s="18" t="s">
        <v>1187</v>
      </c>
      <c r="I67" s="21" t="s">
        <v>456</v>
      </c>
      <c r="J67" s="157" t="s">
        <v>457</v>
      </c>
      <c r="K67" s="157" t="s">
        <v>1188</v>
      </c>
      <c r="L67" s="138"/>
      <c r="M67" s="15"/>
      <c r="N67" s="224"/>
      <c r="O67" s="224"/>
      <c r="P67" s="224" t="s">
        <v>56</v>
      </c>
      <c r="Q67" s="224"/>
      <c r="R67" s="224"/>
      <c r="S67" s="217" t="s">
        <v>6</v>
      </c>
      <c r="T67" s="273" t="s">
        <v>1189</v>
      </c>
      <c r="U67" s="131"/>
      <c r="V67" s="131"/>
      <c r="W67" s="131" t="s">
        <v>749</v>
      </c>
      <c r="X67" s="273" t="s">
        <v>1190</v>
      </c>
      <c r="Y67" s="134"/>
      <c r="Z67" s="131"/>
      <c r="AA67" s="131"/>
      <c r="AB67" s="135"/>
      <c r="AC67" s="135"/>
      <c r="AD67" s="131"/>
      <c r="AE67" s="17"/>
      <c r="AF67" s="131"/>
      <c r="AG67" s="131"/>
      <c r="AH67" s="131"/>
      <c r="AI67" s="134"/>
    </row>
    <row r="68" spans="1:35" ht="34.5" customHeight="1" x14ac:dyDescent="0.2">
      <c r="A68" s="322"/>
      <c r="B68" s="10" t="s">
        <v>459</v>
      </c>
      <c r="C68" s="164" t="s">
        <v>1191</v>
      </c>
      <c r="D68" s="145" t="s">
        <v>461</v>
      </c>
      <c r="E68" s="145" t="s">
        <v>462</v>
      </c>
      <c r="F68" s="146">
        <v>43101</v>
      </c>
      <c r="G68" s="130">
        <v>44958</v>
      </c>
      <c r="H68" s="165" t="s">
        <v>1192</v>
      </c>
      <c r="I68" s="136">
        <v>0</v>
      </c>
      <c r="J68" s="145" t="s">
        <v>1193</v>
      </c>
      <c r="K68" s="145" t="s">
        <v>610</v>
      </c>
      <c r="L68" s="138"/>
      <c r="M68" s="15"/>
      <c r="N68" s="224"/>
      <c r="O68" s="224" t="s">
        <v>56</v>
      </c>
      <c r="P68" s="224"/>
      <c r="Q68" s="224"/>
      <c r="R68" s="224"/>
      <c r="S68" s="217"/>
      <c r="T68" s="134" t="s">
        <v>1194</v>
      </c>
      <c r="U68" s="131"/>
      <c r="V68" s="131" t="s">
        <v>1195</v>
      </c>
      <c r="W68" s="145" t="s">
        <v>463</v>
      </c>
      <c r="X68" s="166" t="s">
        <v>753</v>
      </c>
      <c r="Y68" s="134"/>
      <c r="Z68" s="131"/>
      <c r="AA68" s="131"/>
      <c r="AB68" s="135"/>
      <c r="AC68" s="135"/>
      <c r="AD68" s="131" t="s">
        <v>1058</v>
      </c>
      <c r="AE68" s="17"/>
      <c r="AF68" s="131" t="s">
        <v>1196</v>
      </c>
      <c r="AG68" s="131"/>
      <c r="AH68" s="131" t="s">
        <v>818</v>
      </c>
      <c r="AI68" s="134" t="s">
        <v>1197</v>
      </c>
    </row>
    <row r="69" spans="1:35" ht="34.5" customHeight="1" x14ac:dyDescent="0.2">
      <c r="A69" s="322"/>
      <c r="B69" s="10" t="s">
        <v>470</v>
      </c>
      <c r="C69" s="132" t="s">
        <v>1198</v>
      </c>
      <c r="D69" s="131" t="s">
        <v>472</v>
      </c>
      <c r="E69" s="131" t="s">
        <v>1199</v>
      </c>
      <c r="F69" s="130">
        <v>43101</v>
      </c>
      <c r="G69" s="130">
        <v>44958</v>
      </c>
      <c r="H69" s="130" t="s">
        <v>1171</v>
      </c>
      <c r="I69" s="21">
        <v>200000</v>
      </c>
      <c r="J69" s="157" t="s">
        <v>1200</v>
      </c>
      <c r="K69" s="157" t="s">
        <v>475</v>
      </c>
      <c r="L69" s="138"/>
      <c r="M69" s="15"/>
      <c r="N69" s="224"/>
      <c r="O69" s="224" t="s">
        <v>56</v>
      </c>
      <c r="P69" s="224"/>
      <c r="Q69" s="224"/>
      <c r="R69" s="224"/>
      <c r="S69" s="217"/>
      <c r="T69" s="273" t="s">
        <v>1173</v>
      </c>
      <c r="U69" s="131"/>
      <c r="V69" s="131" t="s">
        <v>1174</v>
      </c>
      <c r="W69" s="131"/>
      <c r="X69" s="134"/>
      <c r="Y69" s="166" t="s">
        <v>1201</v>
      </c>
      <c r="Z69" s="131" t="s">
        <v>1176</v>
      </c>
      <c r="AA69" s="131" t="s">
        <v>1202</v>
      </c>
      <c r="AB69" s="135"/>
      <c r="AC69" s="135"/>
      <c r="AD69" s="131" t="s">
        <v>1058</v>
      </c>
      <c r="AE69" s="17"/>
      <c r="AF69" s="131" t="s">
        <v>1203</v>
      </c>
      <c r="AG69" s="131"/>
      <c r="AH69" s="131" t="s">
        <v>818</v>
      </c>
      <c r="AI69" s="134"/>
    </row>
    <row r="70" spans="1:35" ht="34.5" customHeight="1" x14ac:dyDescent="0.2">
      <c r="A70" s="322"/>
      <c r="B70" s="10" t="s">
        <v>477</v>
      </c>
      <c r="C70" s="161" t="s">
        <v>1204</v>
      </c>
      <c r="D70" s="131" t="s">
        <v>437</v>
      </c>
      <c r="E70" s="131" t="s">
        <v>1205</v>
      </c>
      <c r="F70" s="130">
        <v>43101</v>
      </c>
      <c r="G70" s="130">
        <v>44958</v>
      </c>
      <c r="H70" s="18" t="s">
        <v>1206</v>
      </c>
      <c r="I70" s="21">
        <v>800000</v>
      </c>
      <c r="J70" s="157" t="s">
        <v>481</v>
      </c>
      <c r="K70" s="157" t="s">
        <v>1207</v>
      </c>
      <c r="L70" s="138"/>
      <c r="M70" s="15"/>
      <c r="N70" s="224"/>
      <c r="O70" s="224"/>
      <c r="P70" s="224"/>
      <c r="Q70" s="224"/>
      <c r="R70" s="224"/>
      <c r="S70" s="217" t="s">
        <v>6</v>
      </c>
      <c r="T70" s="134" t="s">
        <v>1208</v>
      </c>
      <c r="U70" s="131"/>
      <c r="V70" s="131" t="s">
        <v>1209</v>
      </c>
      <c r="W70" s="131"/>
      <c r="X70" s="134"/>
      <c r="Y70" s="134"/>
      <c r="Z70" s="131"/>
      <c r="AA70" s="131"/>
      <c r="AB70" s="135"/>
      <c r="AC70" s="135"/>
      <c r="AD70" s="131"/>
      <c r="AE70" s="17"/>
      <c r="AF70" s="131"/>
      <c r="AG70" s="131"/>
      <c r="AH70" s="131"/>
      <c r="AI70" s="134"/>
    </row>
    <row r="71" spans="1:35" ht="34.5" customHeight="1" x14ac:dyDescent="0.2">
      <c r="A71" s="322"/>
      <c r="B71" s="10" t="s">
        <v>483</v>
      </c>
      <c r="C71" s="161" t="s">
        <v>1210</v>
      </c>
      <c r="D71" s="131" t="s">
        <v>437</v>
      </c>
      <c r="E71" s="131" t="s">
        <v>1211</v>
      </c>
      <c r="F71" s="130">
        <v>43101</v>
      </c>
      <c r="G71" s="130">
        <v>44958</v>
      </c>
      <c r="H71" s="18" t="s">
        <v>1206</v>
      </c>
      <c r="I71" s="21" t="s">
        <v>486</v>
      </c>
      <c r="J71" s="157" t="s">
        <v>487</v>
      </c>
      <c r="K71" s="157" t="s">
        <v>488</v>
      </c>
      <c r="L71" s="138"/>
      <c r="M71" s="15"/>
      <c r="N71" s="224"/>
      <c r="O71" s="224"/>
      <c r="P71" s="224"/>
      <c r="Q71" s="224"/>
      <c r="R71" s="224"/>
      <c r="S71" s="217" t="s">
        <v>6</v>
      </c>
      <c r="T71" s="134" t="s">
        <v>1208</v>
      </c>
      <c r="U71" s="131"/>
      <c r="V71" s="131" t="s">
        <v>1209</v>
      </c>
      <c r="W71" s="131"/>
      <c r="X71" s="134"/>
      <c r="Y71" s="134"/>
      <c r="Z71" s="131"/>
      <c r="AA71" s="131"/>
      <c r="AB71" s="135"/>
      <c r="AC71" s="135"/>
      <c r="AD71" s="131"/>
      <c r="AE71" s="17"/>
      <c r="AF71" s="131"/>
      <c r="AG71" s="131"/>
      <c r="AH71" s="131"/>
      <c r="AI71" s="134"/>
    </row>
    <row r="72" spans="1:35" ht="34.5" customHeight="1" x14ac:dyDescent="0.2">
      <c r="A72" s="322"/>
      <c r="B72" s="10" t="s">
        <v>489</v>
      </c>
      <c r="C72" s="132" t="s">
        <v>1212</v>
      </c>
      <c r="D72" s="131" t="s">
        <v>437</v>
      </c>
      <c r="E72" s="131" t="s">
        <v>491</v>
      </c>
      <c r="F72" s="130">
        <v>43101</v>
      </c>
      <c r="G72" s="130">
        <v>44958</v>
      </c>
      <c r="H72" s="18" t="s">
        <v>1213</v>
      </c>
      <c r="I72" s="21">
        <v>2000000</v>
      </c>
      <c r="J72" s="157" t="s">
        <v>493</v>
      </c>
      <c r="K72" s="157" t="s">
        <v>494</v>
      </c>
      <c r="L72" s="138"/>
      <c r="M72" s="15"/>
      <c r="N72" s="224"/>
      <c r="O72" s="224"/>
      <c r="P72" s="224"/>
      <c r="Q72" s="224" t="s">
        <v>56</v>
      </c>
      <c r="R72" s="224"/>
      <c r="S72" s="217"/>
      <c r="T72" s="134" t="s">
        <v>1214</v>
      </c>
      <c r="U72" s="131"/>
      <c r="V72" s="131" t="s">
        <v>1215</v>
      </c>
      <c r="W72" s="131" t="s">
        <v>492</v>
      </c>
      <c r="X72" s="134"/>
      <c r="Y72" s="134"/>
      <c r="Z72" s="131" t="s">
        <v>1216</v>
      </c>
      <c r="AA72" s="131"/>
      <c r="AB72" s="135"/>
      <c r="AC72" s="135"/>
      <c r="AD72" s="131"/>
      <c r="AE72" s="17"/>
      <c r="AF72" s="131" t="s">
        <v>1217</v>
      </c>
      <c r="AG72" s="131"/>
      <c r="AH72" s="131" t="s">
        <v>811</v>
      </c>
      <c r="AI72" s="281" t="s">
        <v>1218</v>
      </c>
    </row>
    <row r="73" spans="1:35" ht="34.5" customHeight="1" x14ac:dyDescent="0.2">
      <c r="A73" s="322"/>
      <c r="B73" s="10" t="s">
        <v>496</v>
      </c>
      <c r="C73" s="161" t="s">
        <v>1219</v>
      </c>
      <c r="D73" s="131" t="s">
        <v>498</v>
      </c>
      <c r="E73" s="131" t="s">
        <v>499</v>
      </c>
      <c r="F73" s="130">
        <v>43101</v>
      </c>
      <c r="G73" s="130">
        <v>44166</v>
      </c>
      <c r="H73" s="18" t="s">
        <v>900</v>
      </c>
      <c r="I73" s="21">
        <v>100000</v>
      </c>
      <c r="J73" s="157" t="s">
        <v>500</v>
      </c>
      <c r="K73" s="270" t="s">
        <v>610</v>
      </c>
      <c r="L73" s="277"/>
      <c r="M73" s="224"/>
      <c r="N73" s="224"/>
      <c r="O73" s="224"/>
      <c r="P73" s="224"/>
      <c r="Q73" s="224" t="s">
        <v>502</v>
      </c>
      <c r="R73" s="224"/>
      <c r="S73" s="217"/>
      <c r="T73" s="273" t="s">
        <v>1220</v>
      </c>
      <c r="U73" s="270" t="s">
        <v>1221</v>
      </c>
      <c r="V73" s="270"/>
      <c r="W73" s="270" t="s">
        <v>163</v>
      </c>
      <c r="X73" s="273"/>
      <c r="Y73" s="273" t="s">
        <v>1222</v>
      </c>
      <c r="Z73" s="131" t="s">
        <v>1223</v>
      </c>
      <c r="AA73" s="270" t="s">
        <v>1224</v>
      </c>
      <c r="AB73" s="271">
        <v>44105</v>
      </c>
      <c r="AC73" s="271">
        <v>44958</v>
      </c>
      <c r="AD73" s="131" t="s">
        <v>1225</v>
      </c>
      <c r="AE73" s="167">
        <v>1000000</v>
      </c>
      <c r="AF73" s="131" t="s">
        <v>1226</v>
      </c>
      <c r="AG73" s="138" t="s">
        <v>610</v>
      </c>
      <c r="AH73" s="282" t="s">
        <v>811</v>
      </c>
      <c r="AI73" s="134" t="s">
        <v>1227</v>
      </c>
    </row>
    <row r="74" spans="1:35" ht="34.5" customHeight="1" x14ac:dyDescent="0.2">
      <c r="A74" s="322"/>
      <c r="B74" s="10" t="s">
        <v>505</v>
      </c>
      <c r="C74" s="164" t="s">
        <v>1228</v>
      </c>
      <c r="D74" s="145" t="s">
        <v>1229</v>
      </c>
      <c r="E74" s="145" t="s">
        <v>508</v>
      </c>
      <c r="F74" s="146">
        <v>43101</v>
      </c>
      <c r="G74" s="146">
        <v>44166</v>
      </c>
      <c r="H74" s="168" t="s">
        <v>1230</v>
      </c>
      <c r="I74" s="168" t="s">
        <v>510</v>
      </c>
      <c r="J74" s="147" t="s">
        <v>511</v>
      </c>
      <c r="K74" s="150" t="s">
        <v>610</v>
      </c>
      <c r="L74" s="277"/>
      <c r="M74" s="224"/>
      <c r="N74" s="224"/>
      <c r="O74" s="224"/>
      <c r="P74" s="224"/>
      <c r="Q74" s="224" t="s">
        <v>56</v>
      </c>
      <c r="R74" s="224"/>
      <c r="S74" s="217"/>
      <c r="T74" s="273" t="s">
        <v>1231</v>
      </c>
      <c r="U74" s="270" t="s">
        <v>1232</v>
      </c>
      <c r="V74" s="270"/>
      <c r="W74" s="270" t="s">
        <v>807</v>
      </c>
      <c r="X74" s="273"/>
      <c r="Y74" s="273"/>
      <c r="Z74" s="270"/>
      <c r="AA74" s="270"/>
      <c r="AB74" s="271"/>
      <c r="AC74" s="271">
        <v>44531</v>
      </c>
      <c r="AD74" s="270"/>
      <c r="AE74" s="275"/>
      <c r="AF74" s="270" t="s">
        <v>1233</v>
      </c>
      <c r="AG74" s="270"/>
      <c r="AH74" s="270" t="s">
        <v>818</v>
      </c>
      <c r="AI74" s="273" t="s">
        <v>1234</v>
      </c>
    </row>
    <row r="75" spans="1:35" ht="34.5" customHeight="1" x14ac:dyDescent="0.2">
      <c r="A75" s="322"/>
      <c r="B75" s="10" t="s">
        <v>514</v>
      </c>
      <c r="C75" s="161" t="s">
        <v>515</v>
      </c>
      <c r="D75" s="131" t="s">
        <v>516</v>
      </c>
      <c r="E75" s="131" t="s">
        <v>517</v>
      </c>
      <c r="F75" s="130">
        <v>43101</v>
      </c>
      <c r="G75" s="130">
        <v>43800</v>
      </c>
      <c r="H75" s="21" t="s">
        <v>1235</v>
      </c>
      <c r="I75" s="21">
        <v>20000</v>
      </c>
      <c r="J75" s="157" t="s">
        <v>518</v>
      </c>
      <c r="K75" s="277"/>
      <c r="L75" s="277"/>
      <c r="M75" s="224"/>
      <c r="N75" s="224"/>
      <c r="O75" s="224" t="s">
        <v>56</v>
      </c>
      <c r="P75" s="224"/>
      <c r="Q75" s="224"/>
      <c r="R75" s="224"/>
      <c r="S75" s="217"/>
      <c r="T75" s="273" t="s">
        <v>1236</v>
      </c>
      <c r="U75" s="270"/>
      <c r="V75" s="270" t="s">
        <v>1237</v>
      </c>
      <c r="W75" s="270" t="s">
        <v>455</v>
      </c>
      <c r="X75" s="273" t="s">
        <v>1238</v>
      </c>
      <c r="Y75" s="273"/>
      <c r="Z75" s="270"/>
      <c r="AA75" s="270"/>
      <c r="AB75" s="271"/>
      <c r="AC75" s="271">
        <v>44531</v>
      </c>
      <c r="AD75" s="270"/>
      <c r="AE75" s="275"/>
      <c r="AF75" s="270" t="s">
        <v>1239</v>
      </c>
      <c r="AG75" s="270" t="s">
        <v>811</v>
      </c>
      <c r="AH75" s="270" t="s">
        <v>811</v>
      </c>
      <c r="AI75" s="273"/>
    </row>
    <row r="76" spans="1:35" ht="34.5" customHeight="1" x14ac:dyDescent="0.2">
      <c r="A76" s="322"/>
      <c r="B76" s="10" t="s">
        <v>523</v>
      </c>
      <c r="C76" s="161" t="s">
        <v>1240</v>
      </c>
      <c r="D76" s="131" t="s">
        <v>525</v>
      </c>
      <c r="E76" s="131" t="s">
        <v>526</v>
      </c>
      <c r="F76" s="130">
        <v>43101</v>
      </c>
      <c r="G76" s="130">
        <v>44958</v>
      </c>
      <c r="H76" s="18" t="s">
        <v>1192</v>
      </c>
      <c r="I76" s="21">
        <v>50000</v>
      </c>
      <c r="J76" s="157" t="s">
        <v>1241</v>
      </c>
      <c r="K76" s="270" t="s">
        <v>610</v>
      </c>
      <c r="L76" s="277"/>
      <c r="M76" s="224"/>
      <c r="N76" s="224"/>
      <c r="O76" s="224"/>
      <c r="P76" s="224" t="s">
        <v>56</v>
      </c>
      <c r="Q76" s="224"/>
      <c r="R76" s="224"/>
      <c r="S76" s="217"/>
      <c r="T76" s="273" t="s">
        <v>1242</v>
      </c>
      <c r="U76" s="270"/>
      <c r="V76" s="270" t="s">
        <v>1243</v>
      </c>
      <c r="W76" s="131" t="s">
        <v>463</v>
      </c>
      <c r="X76" s="273"/>
      <c r="Y76" s="273" t="s">
        <v>1244</v>
      </c>
      <c r="Z76" s="270"/>
      <c r="AA76" s="270"/>
      <c r="AB76" s="271"/>
      <c r="AC76" s="271"/>
      <c r="AD76" s="270"/>
      <c r="AE76" s="275"/>
      <c r="AF76" s="270" t="s">
        <v>1245</v>
      </c>
      <c r="AG76" s="270"/>
      <c r="AH76" s="270" t="s">
        <v>811</v>
      </c>
      <c r="AI76" s="273" t="s">
        <v>1246</v>
      </c>
    </row>
    <row r="77" spans="1:35" ht="34.5" customHeight="1" x14ac:dyDescent="0.2">
      <c r="A77" s="322"/>
      <c r="B77" s="10" t="s">
        <v>530</v>
      </c>
      <c r="C77" s="161" t="s">
        <v>1247</v>
      </c>
      <c r="D77" s="131" t="s">
        <v>437</v>
      </c>
      <c r="E77" s="131" t="s">
        <v>532</v>
      </c>
      <c r="F77" s="130">
        <v>43101</v>
      </c>
      <c r="G77" s="130">
        <v>44958</v>
      </c>
      <c r="H77" s="18" t="s">
        <v>992</v>
      </c>
      <c r="I77" s="21">
        <v>50000</v>
      </c>
      <c r="J77" s="157" t="s">
        <v>534</v>
      </c>
      <c r="K77" s="157" t="s">
        <v>1248</v>
      </c>
      <c r="L77" s="277"/>
      <c r="M77" s="219" t="s">
        <v>1249</v>
      </c>
      <c r="N77" s="224"/>
      <c r="O77" s="224"/>
      <c r="P77" s="224"/>
      <c r="Q77" s="224" t="s">
        <v>56</v>
      </c>
      <c r="R77" s="224"/>
      <c r="S77" s="217"/>
      <c r="T77" s="273" t="s">
        <v>1250</v>
      </c>
      <c r="U77" s="270"/>
      <c r="V77" s="270" t="s">
        <v>1251</v>
      </c>
      <c r="W77" s="270" t="s">
        <v>706</v>
      </c>
      <c r="X77" s="273"/>
      <c r="Y77" s="273"/>
      <c r="Z77" s="270" t="s">
        <v>1252</v>
      </c>
      <c r="AA77" s="270"/>
      <c r="AB77" s="271"/>
      <c r="AC77" s="271"/>
      <c r="AD77" s="270"/>
      <c r="AE77" s="275"/>
      <c r="AF77" s="270" t="s">
        <v>1253</v>
      </c>
      <c r="AG77" s="270"/>
      <c r="AH77" s="157" t="s">
        <v>1248</v>
      </c>
      <c r="AI77" s="273" t="s">
        <v>1254</v>
      </c>
    </row>
    <row r="78" spans="1:35" ht="34.5" customHeight="1" x14ac:dyDescent="0.2">
      <c r="A78" s="322"/>
      <c r="B78" s="10" t="s">
        <v>539</v>
      </c>
      <c r="C78" s="151" t="s">
        <v>1255</v>
      </c>
      <c r="D78" s="150" t="s">
        <v>769</v>
      </c>
      <c r="E78" s="145" t="s">
        <v>542</v>
      </c>
      <c r="F78" s="146">
        <v>43101</v>
      </c>
      <c r="G78" s="146">
        <v>43800</v>
      </c>
      <c r="H78" s="165" t="s">
        <v>890</v>
      </c>
      <c r="I78" s="136">
        <v>0</v>
      </c>
      <c r="J78" s="147" t="s">
        <v>1256</v>
      </c>
      <c r="K78" s="277"/>
      <c r="L78" s="277"/>
      <c r="M78" s="224"/>
      <c r="N78" s="224"/>
      <c r="O78" s="224" t="s">
        <v>56</v>
      </c>
      <c r="P78" s="224"/>
      <c r="Q78" s="224"/>
      <c r="R78" s="224"/>
      <c r="S78" s="217"/>
      <c r="T78" s="273" t="s">
        <v>1257</v>
      </c>
      <c r="U78" s="270"/>
      <c r="V78" s="270" t="s">
        <v>1258</v>
      </c>
      <c r="W78" s="270" t="s">
        <v>807</v>
      </c>
      <c r="X78" s="273"/>
      <c r="Y78" s="273"/>
      <c r="Z78" s="270"/>
      <c r="AA78" s="270"/>
      <c r="AB78" s="271"/>
      <c r="AC78" s="271">
        <v>44166</v>
      </c>
      <c r="AD78" s="270"/>
      <c r="AE78" s="275"/>
      <c r="AF78" s="270" t="s">
        <v>1259</v>
      </c>
      <c r="AG78" s="270" t="s">
        <v>818</v>
      </c>
      <c r="AH78" s="270" t="s">
        <v>818</v>
      </c>
      <c r="AI78" s="273"/>
    </row>
    <row r="79" spans="1:35" ht="34.5" customHeight="1" x14ac:dyDescent="0.2">
      <c r="A79" s="322"/>
      <c r="B79" s="10" t="s">
        <v>544</v>
      </c>
      <c r="C79" s="161" t="s">
        <v>1260</v>
      </c>
      <c r="D79" s="131" t="s">
        <v>1261</v>
      </c>
      <c r="E79" s="131" t="s">
        <v>547</v>
      </c>
      <c r="F79" s="130">
        <v>43101</v>
      </c>
      <c r="G79" s="130">
        <v>43800</v>
      </c>
      <c r="H79" s="18" t="s">
        <v>855</v>
      </c>
      <c r="I79" s="136">
        <v>0</v>
      </c>
      <c r="J79" s="157" t="s">
        <v>548</v>
      </c>
      <c r="K79" s="277"/>
      <c r="L79" s="277"/>
      <c r="M79" s="224"/>
      <c r="N79" s="224"/>
      <c r="O79" s="224" t="s">
        <v>56</v>
      </c>
      <c r="P79" s="224"/>
      <c r="Q79" s="224"/>
      <c r="R79" s="224"/>
      <c r="S79" s="217" t="s">
        <v>10</v>
      </c>
      <c r="T79" s="273" t="s">
        <v>1262</v>
      </c>
      <c r="U79" s="270"/>
      <c r="V79" s="270"/>
      <c r="W79" s="270"/>
      <c r="X79" s="273" t="s">
        <v>1263</v>
      </c>
      <c r="Y79" s="273"/>
      <c r="Z79" s="270"/>
      <c r="AA79" s="270"/>
      <c r="AB79" s="274"/>
      <c r="AC79" s="274"/>
      <c r="AD79" s="270"/>
      <c r="AE79" s="275"/>
      <c r="AF79" s="270"/>
      <c r="AG79" s="270"/>
      <c r="AH79" s="270"/>
      <c r="AI79" s="273"/>
    </row>
    <row r="80" spans="1:35" ht="34.5" customHeight="1" x14ac:dyDescent="0.2">
      <c r="A80" s="322"/>
      <c r="B80" s="10" t="s">
        <v>550</v>
      </c>
      <c r="C80" s="269" t="s">
        <v>1264</v>
      </c>
      <c r="D80" s="131" t="s">
        <v>1265</v>
      </c>
      <c r="E80" s="131" t="s">
        <v>553</v>
      </c>
      <c r="F80" s="130">
        <v>43101</v>
      </c>
      <c r="G80" s="130">
        <v>43800</v>
      </c>
      <c r="H80" s="18" t="s">
        <v>1266</v>
      </c>
      <c r="I80" s="21">
        <v>100000</v>
      </c>
      <c r="J80" s="157" t="s">
        <v>555</v>
      </c>
      <c r="K80" s="277"/>
      <c r="L80" s="277"/>
      <c r="M80" s="224"/>
      <c r="N80" s="224"/>
      <c r="O80" s="224" t="s">
        <v>56</v>
      </c>
      <c r="P80" s="224"/>
      <c r="Q80" s="224"/>
      <c r="R80" s="224"/>
      <c r="S80" s="217"/>
      <c r="T80" s="134" t="s">
        <v>1267</v>
      </c>
      <c r="U80" s="270"/>
      <c r="V80" s="270" t="s">
        <v>1268</v>
      </c>
      <c r="W80" s="270" t="s">
        <v>1269</v>
      </c>
      <c r="X80" s="273" t="s">
        <v>1270</v>
      </c>
      <c r="Y80" s="273"/>
      <c r="Z80" s="270"/>
      <c r="AA80" s="270"/>
      <c r="AB80" s="274"/>
      <c r="AC80" s="271">
        <v>44958</v>
      </c>
      <c r="AD80" s="270" t="s">
        <v>1271</v>
      </c>
      <c r="AE80" s="275"/>
      <c r="AF80" s="270" t="s">
        <v>1272</v>
      </c>
      <c r="AG80" s="270" t="s">
        <v>818</v>
      </c>
      <c r="AH80" s="270" t="s">
        <v>818</v>
      </c>
      <c r="AI80" s="273" t="s">
        <v>1273</v>
      </c>
    </row>
    <row r="81" spans="1:35" ht="34.5" customHeight="1" x14ac:dyDescent="0.2">
      <c r="A81" s="313"/>
      <c r="B81" s="10" t="s">
        <v>793</v>
      </c>
      <c r="C81" s="132" t="s">
        <v>794</v>
      </c>
      <c r="D81" s="131" t="s">
        <v>795</v>
      </c>
      <c r="E81" s="131" t="s">
        <v>796</v>
      </c>
      <c r="F81" s="130">
        <v>43617</v>
      </c>
      <c r="G81" s="130">
        <v>44958</v>
      </c>
      <c r="H81" s="18" t="s">
        <v>1100</v>
      </c>
      <c r="I81" s="136">
        <v>0</v>
      </c>
      <c r="J81" s="131" t="s">
        <v>1274</v>
      </c>
      <c r="K81" s="277"/>
      <c r="L81" s="277"/>
      <c r="M81" s="224"/>
      <c r="N81" s="224"/>
      <c r="O81" s="224"/>
      <c r="P81" s="224"/>
      <c r="Q81" s="224" t="s">
        <v>56</v>
      </c>
      <c r="R81" s="224"/>
      <c r="S81" s="217"/>
      <c r="T81" s="273" t="s">
        <v>1275</v>
      </c>
      <c r="U81" s="270" t="s">
        <v>1276</v>
      </c>
      <c r="V81" s="270"/>
      <c r="W81" s="270" t="s">
        <v>238</v>
      </c>
      <c r="X81" s="273" t="s">
        <v>1277</v>
      </c>
      <c r="Y81" s="273"/>
      <c r="Z81" s="270"/>
      <c r="AA81" s="270"/>
      <c r="AB81" s="274"/>
      <c r="AC81" s="274"/>
      <c r="AD81" s="270"/>
      <c r="AE81" s="275"/>
      <c r="AF81" s="270" t="s">
        <v>1278</v>
      </c>
      <c r="AG81" s="270" t="s">
        <v>818</v>
      </c>
      <c r="AH81" s="270" t="s">
        <v>818</v>
      </c>
      <c r="AI81" s="273"/>
    </row>
    <row r="82" spans="1:35" ht="33" customHeight="1" x14ac:dyDescent="0.2">
      <c r="A82" s="50"/>
      <c r="B82" s="50"/>
      <c r="C82" s="50"/>
      <c r="D82" s="50"/>
      <c r="E82" s="50"/>
      <c r="F82" s="169"/>
      <c r="G82" s="169"/>
      <c r="H82" s="50"/>
      <c r="I82" s="50"/>
      <c r="J82" s="50"/>
      <c r="K82" s="50"/>
      <c r="L82" s="50"/>
      <c r="M82" s="50"/>
      <c r="N82" s="98"/>
      <c r="O82" s="98"/>
      <c r="P82" s="98"/>
      <c r="Q82" s="98"/>
      <c r="R82" s="98"/>
      <c r="S82" s="98"/>
      <c r="T82" s="50"/>
      <c r="U82" s="50"/>
      <c r="V82" s="50"/>
      <c r="W82" s="50"/>
      <c r="X82" s="50"/>
      <c r="Y82" s="50"/>
      <c r="Z82" s="50"/>
      <c r="AA82" s="50"/>
      <c r="AB82" s="50"/>
      <c r="AC82" s="50"/>
      <c r="AD82" s="50"/>
      <c r="AE82" s="50"/>
      <c r="AF82" s="50"/>
      <c r="AG82" s="50"/>
      <c r="AH82" s="50"/>
      <c r="AI82" s="50"/>
    </row>
    <row r="83" spans="1:35" ht="33" customHeight="1" x14ac:dyDescent="0.2">
      <c r="A83" s="50"/>
      <c r="B83" s="170"/>
      <c r="C83" s="50"/>
      <c r="D83" s="50"/>
      <c r="E83" s="50"/>
      <c r="F83" s="169"/>
      <c r="G83" s="169"/>
      <c r="H83" s="50"/>
      <c r="I83" s="50"/>
      <c r="J83" s="50"/>
      <c r="K83" s="50"/>
      <c r="L83" s="50"/>
      <c r="M83" s="50"/>
      <c r="N83" s="98"/>
      <c r="O83" s="98"/>
      <c r="P83" s="98"/>
      <c r="Q83" s="98"/>
      <c r="R83" s="98"/>
      <c r="S83" s="98"/>
      <c r="T83" s="50"/>
      <c r="U83" s="50"/>
      <c r="V83" s="50"/>
      <c r="W83" s="50"/>
      <c r="X83" s="50"/>
      <c r="Y83" s="50"/>
      <c r="Z83" s="50"/>
      <c r="AA83" s="50"/>
      <c r="AB83" s="50"/>
      <c r="AC83" s="50"/>
      <c r="AD83" s="50"/>
      <c r="AE83" s="50"/>
      <c r="AF83" s="50"/>
      <c r="AG83" s="50"/>
      <c r="AH83" s="50"/>
      <c r="AI83" s="50"/>
    </row>
    <row r="84" spans="1:35" ht="33" customHeight="1" x14ac:dyDescent="0.2">
      <c r="A84" s="50"/>
      <c r="B84" s="50"/>
      <c r="C84" s="50"/>
      <c r="D84" s="50"/>
      <c r="E84" s="50"/>
      <c r="F84" s="169"/>
      <c r="G84" s="169"/>
      <c r="H84" s="50"/>
      <c r="I84" s="50"/>
      <c r="J84" s="50"/>
      <c r="K84" s="50"/>
      <c r="L84" s="283"/>
      <c r="M84" s="50"/>
      <c r="N84" s="98"/>
      <c r="O84" s="98"/>
      <c r="P84" s="98"/>
      <c r="Q84" s="98"/>
      <c r="R84" s="98"/>
      <c r="S84" s="98"/>
      <c r="T84" s="50"/>
      <c r="U84" s="50"/>
      <c r="V84" s="50"/>
      <c r="W84" s="50"/>
      <c r="X84" s="50"/>
      <c r="Y84" s="50"/>
      <c r="Z84" s="50"/>
      <c r="AA84" s="50"/>
      <c r="AB84" s="50"/>
      <c r="AC84" s="50"/>
      <c r="AD84" s="50"/>
      <c r="AE84" s="50"/>
      <c r="AF84" s="50"/>
      <c r="AG84" s="50"/>
      <c r="AH84" s="50"/>
      <c r="AI84" s="50"/>
    </row>
    <row r="85" spans="1:35" ht="33" customHeight="1" x14ac:dyDescent="0.2">
      <c r="A85" s="284" t="s">
        <v>558</v>
      </c>
      <c r="B85" s="285"/>
      <c r="C85" s="285"/>
      <c r="D85" s="285"/>
      <c r="E85" s="285"/>
      <c r="F85" s="286"/>
      <c r="G85" s="286"/>
      <c r="H85" s="285"/>
      <c r="I85" s="285"/>
      <c r="J85" s="285"/>
      <c r="K85" s="285"/>
      <c r="L85" s="171"/>
      <c r="M85" s="287"/>
      <c r="N85" s="98"/>
      <c r="O85" s="98"/>
      <c r="P85" s="98"/>
      <c r="Q85" s="98"/>
      <c r="R85" s="98"/>
      <c r="S85" s="98"/>
      <c r="T85" s="50"/>
      <c r="U85" s="50"/>
      <c r="V85" s="50"/>
      <c r="W85" s="50"/>
      <c r="X85" s="50"/>
      <c r="Y85" s="50"/>
      <c r="Z85" s="50"/>
      <c r="AA85" s="50"/>
      <c r="AB85" s="50"/>
      <c r="AC85" s="50"/>
      <c r="AD85" s="50"/>
      <c r="AE85" s="50"/>
      <c r="AF85" s="50"/>
      <c r="AG85" s="50"/>
      <c r="AH85" s="50"/>
      <c r="AI85" s="50"/>
    </row>
    <row r="86" spans="1:35" ht="33" customHeight="1" x14ac:dyDescent="0.2">
      <c r="A86" s="172"/>
      <c r="B86" s="288"/>
      <c r="C86" s="288"/>
      <c r="D86" s="173"/>
      <c r="E86" s="173"/>
      <c r="F86" s="174"/>
      <c r="G86" s="174"/>
      <c r="H86" s="173"/>
      <c r="I86" s="173"/>
      <c r="J86" s="173"/>
      <c r="K86" s="173"/>
      <c r="L86" s="173"/>
      <c r="M86" s="173"/>
      <c r="N86" s="173"/>
      <c r="O86" s="98"/>
      <c r="P86" s="98"/>
      <c r="Q86" s="98"/>
      <c r="R86" s="98"/>
      <c r="S86" s="98"/>
      <c r="T86" s="50"/>
      <c r="U86" s="50"/>
      <c r="V86" s="50"/>
      <c r="W86" s="50"/>
      <c r="X86" s="50"/>
      <c r="Y86" s="50"/>
      <c r="Z86" s="50"/>
      <c r="AA86" s="50"/>
      <c r="AB86" s="50"/>
      <c r="AC86" s="50"/>
      <c r="AD86" s="50"/>
      <c r="AE86" s="50"/>
      <c r="AF86" s="50"/>
      <c r="AG86" s="50"/>
      <c r="AH86" s="50"/>
      <c r="AI86" s="50"/>
    </row>
    <row r="87" spans="1:35" ht="33" customHeight="1" x14ac:dyDescent="0.2">
      <c r="A87" s="175" t="s">
        <v>559</v>
      </c>
      <c r="B87" s="289"/>
      <c r="C87" s="176">
        <f>COUNTA(C92,C96:C97,C101:C110)</f>
        <v>13</v>
      </c>
      <c r="D87" s="50"/>
      <c r="E87" s="50"/>
      <c r="F87" s="169"/>
      <c r="G87" s="169"/>
      <c r="H87" s="50"/>
      <c r="I87" s="50"/>
      <c r="J87" s="50"/>
      <c r="K87" s="50"/>
      <c r="L87" s="50"/>
      <c r="M87" s="50"/>
      <c r="N87" s="98"/>
      <c r="O87" s="98"/>
      <c r="P87" s="98"/>
      <c r="Q87" s="98"/>
      <c r="R87" s="98"/>
      <c r="S87" s="98"/>
      <c r="T87" s="50"/>
      <c r="U87" s="50"/>
      <c r="V87" s="50"/>
      <c r="W87" s="50"/>
      <c r="X87" s="50"/>
      <c r="Y87" s="50"/>
      <c r="Z87" s="50"/>
      <c r="AA87" s="50"/>
      <c r="AB87" s="50"/>
      <c r="AC87" s="50"/>
      <c r="AD87" s="50"/>
      <c r="AE87" s="50"/>
      <c r="AF87" s="50"/>
      <c r="AG87" s="50"/>
      <c r="AH87" s="50"/>
      <c r="AI87" s="50"/>
    </row>
    <row r="88" spans="1:35" ht="33" customHeight="1" x14ac:dyDescent="0.2">
      <c r="A88" s="50"/>
      <c r="B88" s="50"/>
      <c r="C88" s="50"/>
      <c r="D88" s="50"/>
      <c r="E88" s="50"/>
      <c r="F88" s="169"/>
      <c r="G88" s="169"/>
      <c r="H88" s="50"/>
      <c r="I88" s="50"/>
      <c r="J88" s="50"/>
      <c r="K88" s="50"/>
      <c r="L88" s="50"/>
      <c r="M88" s="50"/>
      <c r="N88" s="98"/>
      <c r="O88" s="98"/>
      <c r="P88" s="98"/>
      <c r="Q88" s="98"/>
      <c r="R88" s="98"/>
      <c r="S88" s="98"/>
      <c r="T88" s="50"/>
      <c r="U88" s="50"/>
      <c r="V88" s="50"/>
      <c r="W88" s="50"/>
      <c r="X88" s="50"/>
      <c r="Y88" s="50"/>
      <c r="Z88" s="50"/>
      <c r="AA88" s="50"/>
      <c r="AB88" s="50"/>
      <c r="AC88" s="50"/>
      <c r="AD88" s="50"/>
      <c r="AE88" s="50"/>
      <c r="AF88" s="50"/>
      <c r="AG88" s="50"/>
      <c r="AH88" s="50"/>
      <c r="AI88" s="50"/>
    </row>
    <row r="89" spans="1:35" ht="33" customHeight="1" x14ac:dyDescent="0.2">
      <c r="A89" s="316" t="s">
        <v>560</v>
      </c>
      <c r="B89" s="312" t="s">
        <v>11</v>
      </c>
      <c r="C89" s="312" t="s">
        <v>12</v>
      </c>
      <c r="D89" s="312" t="s">
        <v>13</v>
      </c>
      <c r="E89" s="317" t="s">
        <v>14</v>
      </c>
      <c r="F89" s="318" t="s">
        <v>15</v>
      </c>
      <c r="G89" s="315"/>
      <c r="H89" s="312" t="s">
        <v>16</v>
      </c>
      <c r="I89" s="312" t="s">
        <v>17</v>
      </c>
      <c r="J89" s="312" t="s">
        <v>18</v>
      </c>
      <c r="K89" s="314" t="s">
        <v>19</v>
      </c>
      <c r="L89" s="315"/>
      <c r="M89" s="312" t="s">
        <v>20</v>
      </c>
      <c r="N89" s="39"/>
      <c r="O89" s="98"/>
      <c r="P89" s="98"/>
      <c r="Q89" s="98"/>
      <c r="R89" s="98"/>
      <c r="S89" s="98"/>
      <c r="T89" s="50"/>
      <c r="U89" s="50"/>
      <c r="V89" s="50"/>
      <c r="W89" s="50"/>
      <c r="X89" s="50"/>
      <c r="Y89" s="50"/>
      <c r="Z89" s="50"/>
      <c r="AA89" s="50"/>
      <c r="AB89" s="50"/>
      <c r="AC89" s="50"/>
      <c r="AD89" s="50"/>
      <c r="AE89" s="50"/>
      <c r="AF89" s="50"/>
      <c r="AG89" s="50"/>
      <c r="AH89" s="50"/>
      <c r="AI89" s="50"/>
    </row>
    <row r="90" spans="1:35" ht="33" customHeight="1" x14ac:dyDescent="0.2">
      <c r="A90" s="313"/>
      <c r="B90" s="313"/>
      <c r="C90" s="313"/>
      <c r="D90" s="313"/>
      <c r="E90" s="313"/>
      <c r="F90" s="177" t="s">
        <v>43</v>
      </c>
      <c r="G90" s="177" t="s">
        <v>44</v>
      </c>
      <c r="H90" s="313"/>
      <c r="I90" s="313"/>
      <c r="J90" s="313"/>
      <c r="K90" s="41" t="s">
        <v>45</v>
      </c>
      <c r="L90" s="41" t="s">
        <v>46</v>
      </c>
      <c r="M90" s="313"/>
      <c r="N90" s="50"/>
      <c r="O90" s="98"/>
      <c r="P90" s="98"/>
      <c r="Q90" s="98"/>
      <c r="R90" s="98"/>
      <c r="S90" s="98"/>
      <c r="T90" s="50"/>
      <c r="U90" s="50"/>
      <c r="V90" s="50"/>
      <c r="W90" s="50"/>
      <c r="X90" s="50"/>
      <c r="Y90" s="50"/>
      <c r="Z90" s="50"/>
      <c r="AA90" s="50"/>
      <c r="AB90" s="50"/>
      <c r="AC90" s="50"/>
      <c r="AD90" s="50"/>
      <c r="AE90" s="50"/>
      <c r="AF90" s="50"/>
      <c r="AG90" s="50"/>
      <c r="AH90" s="50"/>
      <c r="AI90" s="50"/>
    </row>
    <row r="91" spans="1:35" ht="34.5" customHeight="1" x14ac:dyDescent="0.2">
      <c r="A91" s="378" t="s">
        <v>1279</v>
      </c>
      <c r="B91" s="10" t="s">
        <v>1280</v>
      </c>
      <c r="C91" s="290" t="s">
        <v>1281</v>
      </c>
      <c r="D91" s="291" t="s">
        <v>1282</v>
      </c>
      <c r="E91" s="291" t="s">
        <v>1283</v>
      </c>
      <c r="F91" s="292">
        <v>44166</v>
      </c>
      <c r="G91" s="292">
        <v>44470</v>
      </c>
      <c r="H91" s="256" t="s">
        <v>1284</v>
      </c>
      <c r="I91" s="136">
        <v>0</v>
      </c>
      <c r="J91" s="131" t="s">
        <v>1285</v>
      </c>
      <c r="K91" s="291" t="s">
        <v>1286</v>
      </c>
      <c r="L91" s="291" t="s">
        <v>625</v>
      </c>
      <c r="M91" s="134" t="s">
        <v>1287</v>
      </c>
      <c r="N91" s="50"/>
      <c r="O91" s="98"/>
      <c r="P91" s="98"/>
      <c r="Q91" s="98"/>
      <c r="R91" s="98"/>
      <c r="S91" s="98"/>
      <c r="T91" s="50"/>
      <c r="U91" s="50"/>
      <c r="V91" s="50"/>
      <c r="W91" s="50"/>
      <c r="X91" s="50"/>
      <c r="Y91" s="50"/>
      <c r="Z91" s="50"/>
      <c r="AA91" s="50"/>
      <c r="AB91" s="50"/>
      <c r="AC91" s="50"/>
      <c r="AD91" s="50"/>
      <c r="AE91" s="50"/>
      <c r="AF91" s="50"/>
      <c r="AG91" s="50"/>
      <c r="AH91" s="50"/>
      <c r="AI91" s="50"/>
    </row>
    <row r="92" spans="1:35" ht="34.5" customHeight="1" x14ac:dyDescent="0.2">
      <c r="A92" s="313"/>
      <c r="B92" s="158" t="s">
        <v>1288</v>
      </c>
      <c r="C92" s="166" t="s">
        <v>1289</v>
      </c>
      <c r="D92" s="145" t="s">
        <v>1290</v>
      </c>
      <c r="E92" s="145" t="s">
        <v>1291</v>
      </c>
      <c r="F92" s="146">
        <v>44531</v>
      </c>
      <c r="G92" s="146">
        <v>44958</v>
      </c>
      <c r="H92" s="165" t="s">
        <v>1025</v>
      </c>
      <c r="I92" s="178">
        <v>200000</v>
      </c>
      <c r="J92" s="131" t="s">
        <v>1292</v>
      </c>
      <c r="K92" s="145" t="s">
        <v>1286</v>
      </c>
      <c r="L92" s="145" t="s">
        <v>625</v>
      </c>
      <c r="M92" s="166" t="s">
        <v>1293</v>
      </c>
      <c r="N92" s="293"/>
      <c r="O92" s="294"/>
      <c r="P92" s="294"/>
      <c r="Q92" s="294"/>
      <c r="R92" s="294"/>
      <c r="S92" s="294"/>
      <c r="T92" s="293"/>
      <c r="U92" s="293"/>
      <c r="V92" s="293"/>
      <c r="W92" s="293"/>
      <c r="X92" s="293"/>
      <c r="Y92" s="293"/>
      <c r="Z92" s="293"/>
      <c r="AA92" s="293"/>
      <c r="AB92" s="293"/>
      <c r="AC92" s="293"/>
      <c r="AD92" s="293"/>
      <c r="AE92" s="293"/>
      <c r="AF92" s="293"/>
      <c r="AG92" s="293"/>
      <c r="AH92" s="293"/>
      <c r="AI92" s="293"/>
    </row>
    <row r="93" spans="1:35" ht="33" customHeight="1" x14ac:dyDescent="0.2">
      <c r="A93" s="50"/>
      <c r="B93" s="50"/>
      <c r="C93" s="50"/>
      <c r="D93" s="50"/>
      <c r="E93" s="50"/>
      <c r="F93" s="169"/>
      <c r="G93" s="169"/>
      <c r="H93" s="50"/>
      <c r="I93" s="50"/>
      <c r="J93" s="50"/>
      <c r="K93" s="50"/>
      <c r="L93" s="50"/>
      <c r="M93" s="50"/>
      <c r="N93" s="98"/>
      <c r="O93" s="98"/>
      <c r="P93" s="98"/>
      <c r="Q93" s="98"/>
      <c r="R93" s="98"/>
      <c r="S93" s="98"/>
      <c r="T93" s="50"/>
      <c r="U93" s="50"/>
      <c r="V93" s="50"/>
      <c r="W93" s="50"/>
      <c r="X93" s="50"/>
      <c r="Y93" s="50"/>
      <c r="Z93" s="50"/>
      <c r="AA93" s="50"/>
      <c r="AB93" s="50"/>
      <c r="AC93" s="50"/>
      <c r="AD93" s="50"/>
      <c r="AE93" s="50"/>
      <c r="AF93" s="50"/>
      <c r="AG93" s="50"/>
      <c r="AH93" s="50"/>
      <c r="AI93" s="50"/>
    </row>
    <row r="94" spans="1:35" ht="33" customHeight="1" x14ac:dyDescent="0.2">
      <c r="A94" s="316" t="s">
        <v>560</v>
      </c>
      <c r="B94" s="312" t="s">
        <v>11</v>
      </c>
      <c r="C94" s="312" t="s">
        <v>12</v>
      </c>
      <c r="D94" s="312" t="s">
        <v>13</v>
      </c>
      <c r="E94" s="317" t="s">
        <v>14</v>
      </c>
      <c r="F94" s="318" t="s">
        <v>15</v>
      </c>
      <c r="G94" s="315"/>
      <c r="H94" s="312" t="s">
        <v>16</v>
      </c>
      <c r="I94" s="312" t="s">
        <v>17</v>
      </c>
      <c r="J94" s="312" t="s">
        <v>18</v>
      </c>
      <c r="K94" s="314" t="s">
        <v>19</v>
      </c>
      <c r="L94" s="315"/>
      <c r="M94" s="312" t="s">
        <v>20</v>
      </c>
      <c r="N94" s="39"/>
      <c r="O94" s="98"/>
      <c r="P94" s="98"/>
      <c r="Q94" s="98"/>
      <c r="R94" s="98"/>
      <c r="S94" s="98"/>
      <c r="T94" s="50"/>
      <c r="U94" s="50"/>
      <c r="V94" s="50"/>
      <c r="W94" s="50"/>
      <c r="X94" s="50"/>
      <c r="Y94" s="50"/>
      <c r="Z94" s="50"/>
      <c r="AA94" s="50"/>
      <c r="AB94" s="50"/>
      <c r="AC94" s="50"/>
      <c r="AD94" s="50"/>
      <c r="AE94" s="50"/>
      <c r="AF94" s="50"/>
      <c r="AG94" s="50"/>
      <c r="AH94" s="50"/>
      <c r="AI94" s="50"/>
    </row>
    <row r="95" spans="1:35" ht="33" customHeight="1" x14ac:dyDescent="0.2">
      <c r="A95" s="313"/>
      <c r="B95" s="313"/>
      <c r="C95" s="313"/>
      <c r="D95" s="313"/>
      <c r="E95" s="313"/>
      <c r="F95" s="177" t="s">
        <v>43</v>
      </c>
      <c r="G95" s="177" t="s">
        <v>44</v>
      </c>
      <c r="H95" s="313"/>
      <c r="I95" s="313"/>
      <c r="J95" s="313"/>
      <c r="K95" s="41" t="s">
        <v>45</v>
      </c>
      <c r="L95" s="41" t="s">
        <v>46</v>
      </c>
      <c r="M95" s="313"/>
      <c r="N95" s="50"/>
      <c r="O95" s="98"/>
      <c r="P95" s="98"/>
      <c r="Q95" s="98"/>
      <c r="R95" s="98"/>
      <c r="S95" s="98"/>
      <c r="T95" s="50"/>
      <c r="U95" s="50"/>
      <c r="V95" s="50"/>
      <c r="W95" s="50"/>
      <c r="X95" s="50"/>
      <c r="Y95" s="50"/>
      <c r="Z95" s="50"/>
      <c r="AA95" s="50"/>
      <c r="AB95" s="50"/>
      <c r="AC95" s="50"/>
      <c r="AD95" s="50"/>
      <c r="AE95" s="50"/>
      <c r="AF95" s="50"/>
      <c r="AG95" s="50"/>
      <c r="AH95" s="50"/>
      <c r="AI95" s="50"/>
    </row>
    <row r="96" spans="1:35" ht="34.5" customHeight="1" x14ac:dyDescent="0.2">
      <c r="A96" s="378" t="s">
        <v>1294</v>
      </c>
      <c r="B96" s="10" t="s">
        <v>1295</v>
      </c>
      <c r="C96" s="134" t="s">
        <v>1296</v>
      </c>
      <c r="D96" s="131" t="s">
        <v>1297</v>
      </c>
      <c r="E96" s="131" t="s">
        <v>1298</v>
      </c>
      <c r="F96" s="179">
        <v>44136</v>
      </c>
      <c r="G96" s="179">
        <v>44378</v>
      </c>
      <c r="H96" s="18" t="s">
        <v>1034</v>
      </c>
      <c r="I96" s="136">
        <v>0</v>
      </c>
      <c r="J96" s="131" t="s">
        <v>1299</v>
      </c>
      <c r="K96" s="131" t="s">
        <v>1300</v>
      </c>
      <c r="L96" s="138" t="s">
        <v>1301</v>
      </c>
      <c r="M96" s="134" t="s">
        <v>1302</v>
      </c>
      <c r="N96" s="50"/>
      <c r="O96" s="98"/>
      <c r="P96" s="98"/>
      <c r="Q96" s="98"/>
      <c r="R96" s="98"/>
      <c r="S96" s="98"/>
      <c r="T96" s="50"/>
      <c r="U96" s="50"/>
      <c r="V96" s="50"/>
      <c r="W96" s="50"/>
      <c r="X96" s="50"/>
      <c r="Y96" s="50"/>
      <c r="Z96" s="50"/>
      <c r="AA96" s="50"/>
      <c r="AB96" s="50"/>
      <c r="AC96" s="50"/>
      <c r="AD96" s="50"/>
      <c r="AE96" s="50"/>
      <c r="AF96" s="50"/>
      <c r="AG96" s="50"/>
      <c r="AH96" s="50"/>
      <c r="AI96" s="50"/>
    </row>
    <row r="97" spans="1:13" ht="34.5" customHeight="1" x14ac:dyDescent="0.2">
      <c r="A97" s="313"/>
      <c r="B97" s="10" t="s">
        <v>1303</v>
      </c>
      <c r="C97" s="134" t="s">
        <v>1304</v>
      </c>
      <c r="D97" s="131" t="s">
        <v>1305</v>
      </c>
      <c r="E97" s="131" t="s">
        <v>1306</v>
      </c>
      <c r="F97" s="179">
        <v>44136</v>
      </c>
      <c r="G97" s="179">
        <v>44958</v>
      </c>
      <c r="H97" s="18" t="s">
        <v>1025</v>
      </c>
      <c r="I97" s="136">
        <v>0</v>
      </c>
      <c r="J97" s="131" t="s">
        <v>1307</v>
      </c>
      <c r="K97" s="138" t="s">
        <v>811</v>
      </c>
      <c r="L97" s="138" t="s">
        <v>818</v>
      </c>
      <c r="M97" s="134" t="s">
        <v>1308</v>
      </c>
    </row>
    <row r="98" spans="1:13" ht="33" customHeight="1" x14ac:dyDescent="0.2">
      <c r="A98" s="50"/>
      <c r="B98" s="50"/>
      <c r="C98" s="50"/>
      <c r="D98" s="50"/>
      <c r="E98" s="50"/>
      <c r="F98" s="169"/>
      <c r="G98" s="169"/>
      <c r="H98" s="50"/>
      <c r="I98" s="50"/>
      <c r="J98" s="50"/>
      <c r="K98" s="50"/>
      <c r="L98" s="50"/>
      <c r="M98" s="50"/>
    </row>
    <row r="99" spans="1:13" ht="33" customHeight="1" x14ac:dyDescent="0.2">
      <c r="A99" s="316" t="s">
        <v>560</v>
      </c>
      <c r="B99" s="312" t="s">
        <v>11</v>
      </c>
      <c r="C99" s="312" t="s">
        <v>12</v>
      </c>
      <c r="D99" s="312" t="s">
        <v>13</v>
      </c>
      <c r="E99" s="317" t="s">
        <v>14</v>
      </c>
      <c r="F99" s="318" t="s">
        <v>15</v>
      </c>
      <c r="G99" s="315"/>
      <c r="H99" s="312" t="s">
        <v>16</v>
      </c>
      <c r="I99" s="312" t="s">
        <v>17</v>
      </c>
      <c r="J99" s="312" t="s">
        <v>18</v>
      </c>
      <c r="K99" s="314" t="s">
        <v>19</v>
      </c>
      <c r="L99" s="315"/>
      <c r="M99" s="312" t="s">
        <v>20</v>
      </c>
    </row>
    <row r="100" spans="1:13" ht="33" customHeight="1" x14ac:dyDescent="0.2">
      <c r="A100" s="313"/>
      <c r="B100" s="313"/>
      <c r="C100" s="313"/>
      <c r="D100" s="313"/>
      <c r="E100" s="313"/>
      <c r="F100" s="177" t="s">
        <v>43</v>
      </c>
      <c r="G100" s="177" t="s">
        <v>44</v>
      </c>
      <c r="H100" s="313"/>
      <c r="I100" s="313"/>
      <c r="J100" s="313"/>
      <c r="K100" s="41" t="s">
        <v>45</v>
      </c>
      <c r="L100" s="41" t="s">
        <v>46</v>
      </c>
      <c r="M100" s="313"/>
    </row>
    <row r="101" spans="1:13" ht="34.5" customHeight="1" x14ac:dyDescent="0.2">
      <c r="A101" s="377" t="s">
        <v>1309</v>
      </c>
      <c r="B101" s="10" t="s">
        <v>1310</v>
      </c>
      <c r="C101" s="132" t="s">
        <v>1311</v>
      </c>
      <c r="D101" s="138" t="s">
        <v>1072</v>
      </c>
      <c r="E101" s="131" t="s">
        <v>1312</v>
      </c>
      <c r="F101" s="179">
        <v>44136</v>
      </c>
      <c r="G101" s="179">
        <v>44958</v>
      </c>
      <c r="H101" s="18" t="s">
        <v>1313</v>
      </c>
      <c r="I101" s="136">
        <v>0</v>
      </c>
      <c r="J101" s="131" t="s">
        <v>1314</v>
      </c>
      <c r="K101" s="10" t="s">
        <v>610</v>
      </c>
      <c r="L101" s="10" t="s">
        <v>811</v>
      </c>
      <c r="M101" s="155"/>
    </row>
    <row r="102" spans="1:13" ht="34.5" customHeight="1" x14ac:dyDescent="0.2">
      <c r="A102" s="322"/>
      <c r="B102" s="10" t="s">
        <v>1315</v>
      </c>
      <c r="C102" s="132" t="s">
        <v>1316</v>
      </c>
      <c r="D102" s="131" t="s">
        <v>1317</v>
      </c>
      <c r="E102" s="131" t="s">
        <v>1318</v>
      </c>
      <c r="F102" s="179" t="s">
        <v>1319</v>
      </c>
      <c r="G102" s="179">
        <v>44958</v>
      </c>
      <c r="H102" s="18" t="s">
        <v>992</v>
      </c>
      <c r="I102" s="136">
        <v>100000</v>
      </c>
      <c r="J102" s="138" t="s">
        <v>238</v>
      </c>
      <c r="K102" s="131" t="s">
        <v>1320</v>
      </c>
      <c r="L102" s="10" t="s">
        <v>811</v>
      </c>
      <c r="M102" s="155"/>
    </row>
    <row r="103" spans="1:13" ht="34.5" customHeight="1" x14ac:dyDescent="0.2">
      <c r="A103" s="322"/>
      <c r="B103" s="10" t="s">
        <v>1321</v>
      </c>
      <c r="C103" s="132" t="s">
        <v>1322</v>
      </c>
      <c r="D103" s="131" t="s">
        <v>1323</v>
      </c>
      <c r="E103" s="131" t="s">
        <v>1324</v>
      </c>
      <c r="F103" s="179">
        <v>44197</v>
      </c>
      <c r="G103" s="179">
        <v>44958</v>
      </c>
      <c r="H103" s="18" t="s">
        <v>1325</v>
      </c>
      <c r="I103" s="136">
        <v>200000</v>
      </c>
      <c r="J103" s="131" t="s">
        <v>1326</v>
      </c>
      <c r="K103" s="131" t="s">
        <v>1327</v>
      </c>
      <c r="L103" s="10" t="s">
        <v>1328</v>
      </c>
      <c r="M103" s="134" t="s">
        <v>1329</v>
      </c>
    </row>
    <row r="104" spans="1:13" ht="34.5" customHeight="1" x14ac:dyDescent="0.2">
      <c r="A104" s="322"/>
      <c r="B104" s="10" t="s">
        <v>1330</v>
      </c>
      <c r="C104" s="134" t="s">
        <v>1331</v>
      </c>
      <c r="D104" s="131" t="s">
        <v>1332</v>
      </c>
      <c r="E104" s="131" t="s">
        <v>1333</v>
      </c>
      <c r="F104" s="130">
        <v>44136</v>
      </c>
      <c r="G104" s="130">
        <v>44958</v>
      </c>
      <c r="H104" s="18" t="s">
        <v>1334</v>
      </c>
      <c r="I104" s="136">
        <v>150000</v>
      </c>
      <c r="J104" s="131" t="s">
        <v>1335</v>
      </c>
      <c r="K104" s="131" t="s">
        <v>1336</v>
      </c>
      <c r="L104" s="18" t="s">
        <v>1337</v>
      </c>
      <c r="M104" s="134"/>
    </row>
    <row r="105" spans="1:13" ht="34.5" customHeight="1" x14ac:dyDescent="0.2">
      <c r="A105" s="322"/>
      <c r="B105" s="10" t="s">
        <v>1338</v>
      </c>
      <c r="C105" s="134" t="s">
        <v>1339</v>
      </c>
      <c r="D105" s="131" t="s">
        <v>1340</v>
      </c>
      <c r="E105" s="131" t="s">
        <v>1341</v>
      </c>
      <c r="F105" s="130">
        <v>44166</v>
      </c>
      <c r="G105" s="130">
        <v>44958</v>
      </c>
      <c r="H105" s="18" t="s">
        <v>1342</v>
      </c>
      <c r="I105" s="136">
        <v>150000</v>
      </c>
      <c r="J105" s="131" t="s">
        <v>1343</v>
      </c>
      <c r="K105" s="131" t="s">
        <v>1336</v>
      </c>
      <c r="L105" s="18" t="s">
        <v>1337</v>
      </c>
      <c r="M105" s="134"/>
    </row>
    <row r="106" spans="1:13" ht="34.5" customHeight="1" x14ac:dyDescent="0.2">
      <c r="A106" s="322"/>
      <c r="B106" s="10" t="s">
        <v>1344</v>
      </c>
      <c r="C106" s="180" t="s">
        <v>1345</v>
      </c>
      <c r="D106" s="131" t="s">
        <v>1346</v>
      </c>
      <c r="E106" s="181" t="s">
        <v>1347</v>
      </c>
      <c r="F106" s="130">
        <v>44166</v>
      </c>
      <c r="G106" s="130">
        <v>44958</v>
      </c>
      <c r="H106" s="18" t="s">
        <v>1342</v>
      </c>
      <c r="I106" s="136">
        <v>150000</v>
      </c>
      <c r="J106" s="131" t="s">
        <v>1348</v>
      </c>
      <c r="K106" s="131" t="s">
        <v>1337</v>
      </c>
      <c r="L106" s="18" t="s">
        <v>818</v>
      </c>
      <c r="M106" s="273" t="s">
        <v>1349</v>
      </c>
    </row>
    <row r="107" spans="1:13" ht="34.5" customHeight="1" x14ac:dyDescent="0.2">
      <c r="A107" s="322"/>
      <c r="B107" s="10" t="s">
        <v>1350</v>
      </c>
      <c r="C107" s="134" t="s">
        <v>1351</v>
      </c>
      <c r="D107" s="131" t="s">
        <v>1352</v>
      </c>
      <c r="E107" s="131" t="s">
        <v>1353</v>
      </c>
      <c r="F107" s="130">
        <v>44166</v>
      </c>
      <c r="G107" s="130">
        <v>44958</v>
      </c>
      <c r="H107" s="18" t="s">
        <v>1342</v>
      </c>
      <c r="I107" s="136">
        <v>150000</v>
      </c>
      <c r="J107" s="131" t="s">
        <v>1343</v>
      </c>
      <c r="K107" s="131" t="s">
        <v>1337</v>
      </c>
      <c r="L107" s="18" t="s">
        <v>818</v>
      </c>
      <c r="M107" s="134" t="s">
        <v>1354</v>
      </c>
    </row>
    <row r="108" spans="1:13" ht="34.5" customHeight="1" x14ac:dyDescent="0.2">
      <c r="A108" s="322"/>
      <c r="B108" s="10" t="s">
        <v>1355</v>
      </c>
      <c r="C108" s="180" t="s">
        <v>1356</v>
      </c>
      <c r="D108" s="131" t="s">
        <v>1357</v>
      </c>
      <c r="E108" s="181" t="s">
        <v>1358</v>
      </c>
      <c r="F108" s="130">
        <v>44166</v>
      </c>
      <c r="G108" s="130">
        <v>44958</v>
      </c>
      <c r="H108" s="131" t="s">
        <v>1359</v>
      </c>
      <c r="I108" s="21">
        <v>300000</v>
      </c>
      <c r="J108" s="131" t="s">
        <v>1360</v>
      </c>
      <c r="K108" s="270" t="s">
        <v>519</v>
      </c>
      <c r="L108" s="270" t="s">
        <v>519</v>
      </c>
      <c r="M108" s="273" t="s">
        <v>1361</v>
      </c>
    </row>
    <row r="109" spans="1:13" ht="34.5" customHeight="1" x14ac:dyDescent="0.2">
      <c r="A109" s="322"/>
      <c r="B109" s="10" t="s">
        <v>1362</v>
      </c>
      <c r="C109" s="134" t="s">
        <v>1363</v>
      </c>
      <c r="D109" s="131" t="s">
        <v>1364</v>
      </c>
      <c r="E109" s="131" t="s">
        <v>1365</v>
      </c>
      <c r="F109" s="130">
        <v>44166</v>
      </c>
      <c r="G109" s="130">
        <v>44958</v>
      </c>
      <c r="H109" s="131" t="s">
        <v>1366</v>
      </c>
      <c r="I109" s="21">
        <v>300000</v>
      </c>
      <c r="J109" s="131" t="s">
        <v>1367</v>
      </c>
      <c r="K109" s="131" t="s">
        <v>1337</v>
      </c>
      <c r="L109" s="18" t="s">
        <v>818</v>
      </c>
      <c r="M109" s="134" t="s">
        <v>1368</v>
      </c>
    </row>
    <row r="110" spans="1:13" ht="34.5" customHeight="1" x14ac:dyDescent="0.25">
      <c r="A110" s="313"/>
      <c r="B110" s="10" t="s">
        <v>1369</v>
      </c>
      <c r="C110" s="134" t="s">
        <v>1370</v>
      </c>
      <c r="D110" s="131" t="s">
        <v>1371</v>
      </c>
      <c r="E110" s="131" t="s">
        <v>1372</v>
      </c>
      <c r="F110" s="130">
        <v>44166</v>
      </c>
      <c r="G110" s="130">
        <v>44958</v>
      </c>
      <c r="H110" s="182" t="s">
        <v>1230</v>
      </c>
      <c r="I110" s="136">
        <v>40000</v>
      </c>
      <c r="J110" s="131" t="s">
        <v>1373</v>
      </c>
      <c r="K110" s="18" t="s">
        <v>1374</v>
      </c>
      <c r="L110" s="18" t="s">
        <v>1375</v>
      </c>
      <c r="M110" s="134" t="s">
        <v>1376</v>
      </c>
    </row>
  </sheetData>
  <mergeCells count="75">
    <mergeCell ref="AC6:AC7"/>
    <mergeCell ref="AD6:AD7"/>
    <mergeCell ref="AE6:AE7"/>
    <mergeCell ref="K6:L6"/>
    <mergeCell ref="M6:M7"/>
    <mergeCell ref="X6:X7"/>
    <mergeCell ref="Y6:Y7"/>
    <mergeCell ref="Z6:Z7"/>
    <mergeCell ref="AF6:AF7"/>
    <mergeCell ref="AG6:AG7"/>
    <mergeCell ref="AH6:AH7"/>
    <mergeCell ref="AI6:AI7"/>
    <mergeCell ref="N5:X5"/>
    <mergeCell ref="Y5:AI5"/>
    <mergeCell ref="P6:P7"/>
    <mergeCell ref="Q6:Q7"/>
    <mergeCell ref="R6:R7"/>
    <mergeCell ref="S6:S7"/>
    <mergeCell ref="T6:T7"/>
    <mergeCell ref="U6:U7"/>
    <mergeCell ref="V6:V7"/>
    <mergeCell ref="W6:W7"/>
    <mergeCell ref="AA6:AA7"/>
    <mergeCell ref="AB6:AB7"/>
    <mergeCell ref="A6:A7"/>
    <mergeCell ref="B6:B7"/>
    <mergeCell ref="C6:C7"/>
    <mergeCell ref="D6:D7"/>
    <mergeCell ref="E6:E7"/>
    <mergeCell ref="D89:D90"/>
    <mergeCell ref="E89:E90"/>
    <mergeCell ref="F89:G89"/>
    <mergeCell ref="H89:H90"/>
    <mergeCell ref="F6:G6"/>
    <mergeCell ref="H6:H7"/>
    <mergeCell ref="A8:A21"/>
    <mergeCell ref="A22:A40"/>
    <mergeCell ref="A41:A64"/>
    <mergeCell ref="A65:A81"/>
    <mergeCell ref="A89:A90"/>
    <mergeCell ref="H94:H95"/>
    <mergeCell ref="I94:I95"/>
    <mergeCell ref="J94:J95"/>
    <mergeCell ref="A91:A92"/>
    <mergeCell ref="A94:A95"/>
    <mergeCell ref="B94:B95"/>
    <mergeCell ref="C94:C95"/>
    <mergeCell ref="D94:D95"/>
    <mergeCell ref="E94:E95"/>
    <mergeCell ref="F94:G94"/>
    <mergeCell ref="I99:I100"/>
    <mergeCell ref="J99:J100"/>
    <mergeCell ref="A96:A97"/>
    <mergeCell ref="A99:A100"/>
    <mergeCell ref="B99:B100"/>
    <mergeCell ref="C99:C100"/>
    <mergeCell ref="D99:D100"/>
    <mergeCell ref="E99:E100"/>
    <mergeCell ref="F99:G99"/>
    <mergeCell ref="A101:A110"/>
    <mergeCell ref="I6:I7"/>
    <mergeCell ref="J6:J7"/>
    <mergeCell ref="N6:N7"/>
    <mergeCell ref="O6:O7"/>
    <mergeCell ref="K94:L94"/>
    <mergeCell ref="K99:L99"/>
    <mergeCell ref="M99:M100"/>
    <mergeCell ref="B89:B90"/>
    <mergeCell ref="C89:C90"/>
    <mergeCell ref="I89:I90"/>
    <mergeCell ref="J89:J90"/>
    <mergeCell ref="K89:L89"/>
    <mergeCell ref="M89:M90"/>
    <mergeCell ref="M94:M95"/>
    <mergeCell ref="H99:H100"/>
  </mergeCells>
  <conditionalFormatting sqref="AN4">
    <cfRule type="cellIs" dxfId="73" priority="1" stopIfTrue="1" operator="equal">
      <formula>$AN$4</formula>
    </cfRule>
  </conditionalFormatting>
  <conditionalFormatting sqref="N9:N14 N16 N19 N22:N78 N81">
    <cfRule type="cellIs" dxfId="72" priority="2" stopIfTrue="1" operator="equal">
      <formula>"x"</formula>
    </cfRule>
  </conditionalFormatting>
  <conditionalFormatting sqref="O9:O16 O19 O22:O78 O81">
    <cfRule type="cellIs" dxfId="71" priority="3" operator="equal">
      <formula>"x"</formula>
    </cfRule>
  </conditionalFormatting>
  <conditionalFormatting sqref="P9:P16 P19 P22:P78 P81">
    <cfRule type="cellIs" dxfId="70" priority="4" operator="equal">
      <formula>"x"</formula>
    </cfRule>
  </conditionalFormatting>
  <conditionalFormatting sqref="Q9:Q16 Q19 Q22:Q78 Q81">
    <cfRule type="cellIs" dxfId="69" priority="5" stopIfTrue="1" operator="equal">
      <formula>"x"</formula>
    </cfRule>
  </conditionalFormatting>
  <conditionalFormatting sqref="R9:R16 R19 R22:R78 R81">
    <cfRule type="cellIs" dxfId="68" priority="6" operator="equal">
      <formula>"x"</formula>
    </cfRule>
  </conditionalFormatting>
  <conditionalFormatting sqref="S9:S16 S19 S22:S78 S81">
    <cfRule type="cellIs" dxfId="67" priority="7" stopIfTrue="1" operator="equal">
      <formula>$AN$5</formula>
    </cfRule>
  </conditionalFormatting>
  <conditionalFormatting sqref="S9:S16 S19 S22:S78 S81">
    <cfRule type="cellIs" dxfId="66" priority="8" stopIfTrue="1" operator="equal">
      <formula>$AN$4</formula>
    </cfRule>
  </conditionalFormatting>
  <conditionalFormatting sqref="AN5">
    <cfRule type="cellIs" dxfId="65" priority="9" operator="equal">
      <formula>$AN$5</formula>
    </cfRule>
  </conditionalFormatting>
  <conditionalFormatting sqref="S21">
    <cfRule type="cellIs" dxfId="64" priority="10" stopIfTrue="1" operator="equal">
      <formula>$AN$5</formula>
    </cfRule>
  </conditionalFormatting>
  <conditionalFormatting sqref="S21">
    <cfRule type="cellIs" dxfId="63" priority="11" stopIfTrue="1" operator="equal">
      <formula>$AN$4</formula>
    </cfRule>
  </conditionalFormatting>
  <conditionalFormatting sqref="N8">
    <cfRule type="cellIs" dxfId="62" priority="12" stopIfTrue="1" operator="equal">
      <formula>"x"</formula>
    </cfRule>
  </conditionalFormatting>
  <conditionalFormatting sqref="O8">
    <cfRule type="cellIs" dxfId="61" priority="13" operator="equal">
      <formula>"x"</formula>
    </cfRule>
  </conditionalFormatting>
  <conditionalFormatting sqref="P8">
    <cfRule type="cellIs" dxfId="60" priority="14" operator="equal">
      <formula>"x"</formula>
    </cfRule>
  </conditionalFormatting>
  <conditionalFormatting sqref="Q8">
    <cfRule type="cellIs" dxfId="59" priority="15" stopIfTrue="1" operator="equal">
      <formula>"x"</formula>
    </cfRule>
  </conditionalFormatting>
  <conditionalFormatting sqref="R8">
    <cfRule type="cellIs" dxfId="58" priority="16" operator="equal">
      <formula>"x"</formula>
    </cfRule>
  </conditionalFormatting>
  <conditionalFormatting sqref="S8">
    <cfRule type="cellIs" dxfId="57" priority="17" stopIfTrue="1" operator="equal">
      <formula>$AN$5</formula>
    </cfRule>
  </conditionalFormatting>
  <conditionalFormatting sqref="S8">
    <cfRule type="cellIs" dxfId="56" priority="18" stopIfTrue="1" operator="equal">
      <formula>$AN$4</formula>
    </cfRule>
  </conditionalFormatting>
  <conditionalFormatting sqref="N15">
    <cfRule type="cellIs" dxfId="55" priority="19" stopIfTrue="1" operator="equal">
      <formula>"x"</formula>
    </cfRule>
  </conditionalFormatting>
  <conditionalFormatting sqref="N17">
    <cfRule type="cellIs" dxfId="54" priority="20" stopIfTrue="1" operator="equal">
      <formula>"x"</formula>
    </cfRule>
  </conditionalFormatting>
  <conditionalFormatting sqref="O17">
    <cfRule type="cellIs" dxfId="53" priority="21" operator="equal">
      <formula>"x"</formula>
    </cfRule>
  </conditionalFormatting>
  <conditionalFormatting sqref="P17">
    <cfRule type="cellIs" dxfId="52" priority="22" operator="equal">
      <formula>"x"</formula>
    </cfRule>
  </conditionalFormatting>
  <conditionalFormatting sqref="Q17">
    <cfRule type="cellIs" dxfId="51" priority="23" stopIfTrue="1" operator="equal">
      <formula>"x"</formula>
    </cfRule>
  </conditionalFormatting>
  <conditionalFormatting sqref="R17">
    <cfRule type="cellIs" dxfId="50" priority="24" operator="equal">
      <formula>"x"</formula>
    </cfRule>
  </conditionalFormatting>
  <conditionalFormatting sqref="S17">
    <cfRule type="cellIs" dxfId="49" priority="25" stopIfTrue="1" operator="equal">
      <formula>$AN$5</formula>
    </cfRule>
  </conditionalFormatting>
  <conditionalFormatting sqref="S17">
    <cfRule type="cellIs" dxfId="48" priority="26" stopIfTrue="1" operator="equal">
      <formula>$AN$4</formula>
    </cfRule>
  </conditionalFormatting>
  <conditionalFormatting sqref="N18">
    <cfRule type="cellIs" dxfId="47" priority="27" stopIfTrue="1" operator="equal">
      <formula>"x"</formula>
    </cfRule>
  </conditionalFormatting>
  <conditionalFormatting sqref="O18">
    <cfRule type="cellIs" dxfId="46" priority="28" operator="equal">
      <formula>"x"</formula>
    </cfRule>
  </conditionalFormatting>
  <conditionalFormatting sqref="P18">
    <cfRule type="cellIs" dxfId="45" priority="29" operator="equal">
      <formula>"x"</formula>
    </cfRule>
  </conditionalFormatting>
  <conditionalFormatting sqref="Q18">
    <cfRule type="cellIs" dxfId="44" priority="30" stopIfTrue="1" operator="equal">
      <formula>"x"</formula>
    </cfRule>
  </conditionalFormatting>
  <conditionalFormatting sqref="R18">
    <cfRule type="cellIs" dxfId="43" priority="31" operator="equal">
      <formula>"x"</formula>
    </cfRule>
  </conditionalFormatting>
  <conditionalFormatting sqref="S18">
    <cfRule type="cellIs" dxfId="42" priority="32" stopIfTrue="1" operator="equal">
      <formula>$AN$5</formula>
    </cfRule>
  </conditionalFormatting>
  <conditionalFormatting sqref="S18">
    <cfRule type="cellIs" dxfId="41" priority="33" stopIfTrue="1" operator="equal">
      <formula>$AN$4</formula>
    </cfRule>
  </conditionalFormatting>
  <conditionalFormatting sqref="N20">
    <cfRule type="cellIs" dxfId="40" priority="34" stopIfTrue="1" operator="equal">
      <formula>"x"</formula>
    </cfRule>
  </conditionalFormatting>
  <conditionalFormatting sqref="O20">
    <cfRule type="cellIs" dxfId="39" priority="35" operator="equal">
      <formula>"x"</formula>
    </cfRule>
  </conditionalFormatting>
  <conditionalFormatting sqref="P20">
    <cfRule type="cellIs" dxfId="38" priority="36" operator="equal">
      <formula>"x"</formula>
    </cfRule>
  </conditionalFormatting>
  <conditionalFormatting sqref="Q20">
    <cfRule type="cellIs" dxfId="37" priority="37" stopIfTrue="1" operator="equal">
      <formula>"x"</formula>
    </cfRule>
  </conditionalFormatting>
  <conditionalFormatting sqref="R20">
    <cfRule type="cellIs" dxfId="36" priority="38" operator="equal">
      <formula>"x"</formula>
    </cfRule>
  </conditionalFormatting>
  <conditionalFormatting sqref="S20">
    <cfRule type="cellIs" dxfId="35" priority="39" stopIfTrue="1" operator="equal">
      <formula>$AN$5</formula>
    </cfRule>
  </conditionalFormatting>
  <conditionalFormatting sqref="S20">
    <cfRule type="cellIs" dxfId="34" priority="40" stopIfTrue="1" operator="equal">
      <formula>$AN$4</formula>
    </cfRule>
  </conditionalFormatting>
  <conditionalFormatting sqref="N21">
    <cfRule type="cellIs" dxfId="33" priority="41" stopIfTrue="1" operator="equal">
      <formula>"x"</formula>
    </cfRule>
  </conditionalFormatting>
  <conditionalFormatting sqref="O21">
    <cfRule type="cellIs" dxfId="32" priority="42" operator="equal">
      <formula>"x"</formula>
    </cfRule>
  </conditionalFormatting>
  <conditionalFormatting sqref="P21">
    <cfRule type="cellIs" dxfId="31" priority="43" operator="equal">
      <formula>"x"</formula>
    </cfRule>
  </conditionalFormatting>
  <conditionalFormatting sqref="Q21">
    <cfRule type="cellIs" dxfId="30" priority="44" stopIfTrue="1" operator="equal">
      <formula>"x"</formula>
    </cfRule>
  </conditionalFormatting>
  <conditionalFormatting sqref="R21">
    <cfRule type="cellIs" dxfId="29" priority="45" operator="equal">
      <formula>"x"</formula>
    </cfRule>
  </conditionalFormatting>
  <conditionalFormatting sqref="N79">
    <cfRule type="cellIs" dxfId="28" priority="46" stopIfTrue="1" operator="equal">
      <formula>"x"</formula>
    </cfRule>
  </conditionalFormatting>
  <conditionalFormatting sqref="O79">
    <cfRule type="cellIs" dxfId="27" priority="47" operator="equal">
      <formula>"x"</formula>
    </cfRule>
  </conditionalFormatting>
  <conditionalFormatting sqref="P79">
    <cfRule type="cellIs" dxfId="26" priority="48" operator="equal">
      <formula>"x"</formula>
    </cfRule>
  </conditionalFormatting>
  <conditionalFormatting sqref="Q79">
    <cfRule type="cellIs" dxfId="25" priority="49" stopIfTrue="1" operator="equal">
      <formula>"x"</formula>
    </cfRule>
  </conditionalFormatting>
  <conditionalFormatting sqref="R79">
    <cfRule type="cellIs" dxfId="24" priority="50" operator="equal">
      <formula>"x"</formula>
    </cfRule>
  </conditionalFormatting>
  <conditionalFormatting sqref="S79">
    <cfRule type="cellIs" dxfId="23" priority="51" stopIfTrue="1" operator="equal">
      <formula>$AN$5</formula>
    </cfRule>
  </conditionalFormatting>
  <conditionalFormatting sqref="S79">
    <cfRule type="cellIs" dxfId="22" priority="52" stopIfTrue="1" operator="equal">
      <formula>$AN$4</formula>
    </cfRule>
  </conditionalFormatting>
  <conditionalFormatting sqref="N80">
    <cfRule type="cellIs" dxfId="21" priority="53" stopIfTrue="1" operator="equal">
      <formula>"x"</formula>
    </cfRule>
  </conditionalFormatting>
  <conditionalFormatting sqref="O80">
    <cfRule type="cellIs" dxfId="20" priority="54" operator="equal">
      <formula>"x"</formula>
    </cfRule>
  </conditionalFormatting>
  <conditionalFormatting sqref="P80">
    <cfRule type="cellIs" dxfId="19" priority="55" operator="equal">
      <formula>"x"</formula>
    </cfRule>
  </conditionalFormatting>
  <conditionalFormatting sqref="Q80">
    <cfRule type="cellIs" dxfId="18" priority="56" stopIfTrue="1" operator="equal">
      <formula>"x"</formula>
    </cfRule>
  </conditionalFormatting>
  <conditionalFormatting sqref="R80">
    <cfRule type="cellIs" dxfId="17" priority="57" operator="equal">
      <formula>"x"</formula>
    </cfRule>
  </conditionalFormatting>
  <conditionalFormatting sqref="S80">
    <cfRule type="cellIs" dxfId="16" priority="58" stopIfTrue="1" operator="equal">
      <formula>$AN$5</formula>
    </cfRule>
  </conditionalFormatting>
  <conditionalFormatting sqref="S80">
    <cfRule type="cellIs" dxfId="15" priority="59" stopIfTrue="1" operator="equal">
      <formula>$AN$4</formula>
    </cfRule>
  </conditionalFormatting>
  <dataValidations count="1">
    <dataValidation type="list" allowBlank="1" showErrorMessage="1" sqref="S8:S81" xr:uid="{00000000-0002-0000-0400-000000000000}">
      <formula1>$AN$4:$AN$5</formula1>
    </dataValidation>
  </dataValidations>
  <pageMargins left="0.511811024" right="0.511811024" top="0.78740157499999996" bottom="0.78740157499999996"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AB32"/>
  <sheetViews>
    <sheetView showGridLines="0" workbookViewId="0"/>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4.625" customWidth="1"/>
    <col min="26" max="26" width="8" hidden="1" customWidth="1"/>
    <col min="27" max="28" width="3.625" hidden="1" customWidth="1"/>
    <col min="29" max="29" width="3.625" customWidth="1"/>
    <col min="30" max="31" width="7.625" customWidth="1"/>
  </cols>
  <sheetData>
    <row r="1" spans="2:28" x14ac:dyDescent="0.25">
      <c r="B1" s="348" t="s">
        <v>0</v>
      </c>
      <c r="C1" s="326"/>
      <c r="D1" s="326"/>
      <c r="E1" s="326"/>
      <c r="F1" s="326"/>
      <c r="G1" s="326"/>
      <c r="H1" s="326"/>
      <c r="I1" s="326"/>
      <c r="J1" s="326"/>
      <c r="K1" s="326"/>
      <c r="L1" s="326"/>
      <c r="M1" s="326"/>
      <c r="N1" s="326"/>
      <c r="O1" s="326"/>
      <c r="P1" s="326"/>
      <c r="Q1" s="326"/>
      <c r="R1" s="326"/>
      <c r="S1" s="326"/>
      <c r="T1" s="326"/>
      <c r="U1" s="326"/>
      <c r="V1" s="326"/>
      <c r="W1" s="326"/>
      <c r="X1" s="235"/>
      <c r="Y1" s="45"/>
      <c r="Z1" s="45"/>
      <c r="AA1" s="45"/>
      <c r="AB1" s="45"/>
    </row>
    <row r="2" spans="2:28" ht="21" customHeight="1" x14ac:dyDescent="0.25">
      <c r="B2" s="326"/>
      <c r="C2" s="326"/>
      <c r="D2" s="326"/>
      <c r="E2" s="326"/>
      <c r="F2" s="326"/>
      <c r="G2" s="326"/>
      <c r="H2" s="326"/>
      <c r="I2" s="326"/>
      <c r="J2" s="326"/>
      <c r="K2" s="326"/>
      <c r="L2" s="326"/>
      <c r="M2" s="326"/>
      <c r="N2" s="326"/>
      <c r="O2" s="326"/>
      <c r="P2" s="326"/>
      <c r="Q2" s="326"/>
      <c r="R2" s="326"/>
      <c r="S2" s="326"/>
      <c r="T2" s="326"/>
      <c r="U2" s="326"/>
      <c r="V2" s="326"/>
      <c r="W2" s="326"/>
      <c r="X2" s="236"/>
      <c r="Y2" s="46"/>
      <c r="Z2" s="46"/>
      <c r="AA2" s="46"/>
      <c r="AB2" s="46"/>
    </row>
    <row r="3" spans="2:28" ht="33.75" customHeight="1" x14ac:dyDescent="0.35">
      <c r="B3" s="349" t="str">
        <f>'Monitoria Anual - 3'!A2</f>
        <v>Plano de Ação Nacional para a Conservação das Aves da Caatinga</v>
      </c>
      <c r="C3" s="350"/>
      <c r="D3" s="350"/>
      <c r="E3" s="350"/>
      <c r="F3" s="350"/>
      <c r="G3" s="350"/>
      <c r="H3" s="350"/>
      <c r="I3" s="350"/>
      <c r="J3" s="350"/>
      <c r="K3" s="350"/>
      <c r="L3" s="350"/>
      <c r="M3" s="350"/>
      <c r="N3" s="350"/>
      <c r="O3" s="350"/>
      <c r="P3" s="350"/>
      <c r="Q3" s="350"/>
      <c r="R3" s="350"/>
      <c r="S3" s="350"/>
      <c r="T3" s="350"/>
      <c r="U3" s="350"/>
      <c r="V3" s="350"/>
      <c r="W3" s="350"/>
      <c r="X3" s="235"/>
      <c r="Y3" s="45"/>
      <c r="Z3" s="45"/>
      <c r="AA3" s="45"/>
      <c r="AB3" s="45"/>
    </row>
    <row r="4" spans="2:28" ht="45" customHeight="1" x14ac:dyDescent="0.2">
      <c r="B4" s="351" t="s">
        <v>561</v>
      </c>
      <c r="C4" s="326"/>
      <c r="D4" s="352" t="str">
        <f>'Monitoria Anual - 3'!B3</f>
        <v>Redução da perda e alteração de ambientes naturais, da pressão de caça e do tráfico, visando a manutenção ou recuperação das populações e hábitats das espécies alvo deste PAN, nos próximos cinco anos</v>
      </c>
      <c r="E4" s="350"/>
      <c r="F4" s="350"/>
      <c r="G4" s="350"/>
      <c r="H4" s="350"/>
      <c r="I4" s="350"/>
      <c r="J4" s="350"/>
      <c r="K4" s="350"/>
      <c r="L4" s="350"/>
      <c r="M4" s="320"/>
      <c r="N4" s="4"/>
      <c r="O4" s="4"/>
      <c r="P4" s="4"/>
      <c r="Q4" s="4"/>
      <c r="R4" s="4"/>
      <c r="S4" s="1"/>
      <c r="T4" s="1"/>
      <c r="U4" s="1"/>
      <c r="V4" s="1"/>
      <c r="W4" s="1"/>
      <c r="X4" s="212"/>
      <c r="Y4" s="1"/>
      <c r="Z4" s="1"/>
      <c r="AA4" s="1"/>
      <c r="AB4" s="1"/>
    </row>
    <row r="5" spans="2:28" ht="26.25" customHeight="1" x14ac:dyDescent="0.25">
      <c r="B5" s="351" t="s">
        <v>4</v>
      </c>
      <c r="C5" s="326"/>
      <c r="D5" s="347" t="str">
        <f>'Monitoria Anual - 3'!B4</f>
        <v>21 a 23/09/2020 (virtual)</v>
      </c>
      <c r="E5" s="350"/>
      <c r="F5" s="350"/>
      <c r="G5" s="320"/>
      <c r="H5" s="1"/>
      <c r="I5" s="47"/>
      <c r="J5" s="48"/>
      <c r="K5" s="48"/>
      <c r="L5" s="48"/>
      <c r="M5" s="48"/>
      <c r="N5" s="48"/>
      <c r="O5" s="48"/>
      <c r="P5" s="45"/>
      <c r="Q5" s="45"/>
      <c r="R5" s="45"/>
      <c r="S5" s="45"/>
      <c r="T5" s="45"/>
      <c r="U5" s="45"/>
      <c r="V5" s="45"/>
      <c r="W5" s="45"/>
      <c r="X5" s="235"/>
      <c r="Y5" s="45"/>
      <c r="Z5" s="45"/>
      <c r="AA5" s="45"/>
      <c r="AB5" s="45"/>
    </row>
    <row r="6" spans="2:28" ht="31.5" customHeight="1" x14ac:dyDescent="0.25">
      <c r="B6" s="348" t="s">
        <v>562</v>
      </c>
      <c r="C6" s="326"/>
      <c r="D6" s="326"/>
      <c r="E6" s="326"/>
      <c r="F6" s="326"/>
      <c r="G6" s="326"/>
      <c r="H6" s="326"/>
      <c r="I6" s="326"/>
      <c r="J6" s="326"/>
      <c r="K6" s="326"/>
      <c r="L6" s="326"/>
      <c r="M6" s="326"/>
      <c r="N6" s="326"/>
      <c r="O6" s="326"/>
      <c r="P6" s="326"/>
      <c r="Q6" s="326"/>
      <c r="R6" s="326"/>
      <c r="S6" s="326"/>
      <c r="T6" s="326"/>
      <c r="U6" s="326"/>
      <c r="V6" s="326"/>
      <c r="W6" s="326"/>
      <c r="X6" s="235"/>
      <c r="Y6" s="45"/>
      <c r="Z6" s="45"/>
      <c r="AA6" s="45"/>
      <c r="AB6" s="45"/>
    </row>
    <row r="7" spans="2:28" x14ac:dyDescent="0.25">
      <c r="B7" s="45"/>
      <c r="C7" s="45"/>
      <c r="D7" s="45"/>
      <c r="E7" s="45"/>
      <c r="F7" s="45"/>
      <c r="G7" s="49"/>
      <c r="H7" s="49"/>
      <c r="I7" s="49"/>
      <c r="J7" s="45"/>
      <c r="K7" s="45"/>
      <c r="L7" s="45"/>
      <c r="M7" s="45"/>
      <c r="N7" s="45"/>
      <c r="O7" s="45"/>
      <c r="P7" s="45"/>
      <c r="Q7" s="45"/>
      <c r="R7" s="45"/>
      <c r="S7" s="45"/>
      <c r="T7" s="45"/>
      <c r="U7" s="45"/>
      <c r="V7" s="45"/>
      <c r="W7" s="45"/>
      <c r="X7" s="235"/>
      <c r="Y7" s="45"/>
      <c r="Z7" s="45"/>
      <c r="AA7" s="45"/>
      <c r="AB7" s="45"/>
    </row>
    <row r="8" spans="2:28" ht="15.75" x14ac:dyDescent="0.25">
      <c r="B8" s="347" t="s">
        <v>563</v>
      </c>
      <c r="C8" s="320"/>
      <c r="D8" s="50"/>
      <c r="E8" s="50"/>
      <c r="F8" s="50"/>
      <c r="G8" s="50"/>
      <c r="H8" s="50"/>
      <c r="I8" s="50"/>
      <c r="J8" s="50"/>
      <c r="K8" s="50"/>
      <c r="L8" s="50"/>
      <c r="M8" s="50"/>
      <c r="N8" s="50"/>
      <c r="O8" s="50"/>
      <c r="P8" s="50"/>
      <c r="Q8" s="50"/>
      <c r="R8" s="50"/>
      <c r="S8" s="50"/>
      <c r="T8" s="50"/>
      <c r="U8" s="50"/>
      <c r="V8" s="50"/>
      <c r="W8" s="50"/>
      <c r="X8" s="235"/>
      <c r="Y8" s="45"/>
      <c r="Z8" s="45"/>
      <c r="AA8" s="45"/>
      <c r="AB8" s="45"/>
    </row>
    <row r="9" spans="2:28" x14ac:dyDescent="0.25">
      <c r="B9" s="45"/>
      <c r="C9" s="45"/>
      <c r="D9" s="45"/>
      <c r="E9" s="45"/>
      <c r="F9" s="353"/>
      <c r="G9" s="354"/>
      <c r="H9" s="51"/>
      <c r="I9" s="45"/>
      <c r="J9" s="45"/>
      <c r="K9" s="45"/>
      <c r="L9" s="45"/>
      <c r="M9" s="45"/>
      <c r="N9" s="45"/>
      <c r="O9" s="45"/>
      <c r="P9" s="45"/>
      <c r="Q9" s="45"/>
      <c r="R9" s="45"/>
      <c r="S9" s="45"/>
      <c r="T9" s="45"/>
      <c r="U9" s="45"/>
      <c r="V9" s="45"/>
      <c r="W9" s="45"/>
      <c r="X9" s="235"/>
      <c r="Y9" s="45"/>
      <c r="Z9" s="45"/>
      <c r="AA9" s="45"/>
      <c r="AB9" s="45"/>
    </row>
    <row r="10" spans="2:28" ht="33.75" customHeight="1" x14ac:dyDescent="0.25">
      <c r="B10" s="45"/>
      <c r="C10" s="355" t="s">
        <v>1377</v>
      </c>
      <c r="D10" s="333"/>
      <c r="E10" s="333"/>
      <c r="F10" s="333"/>
      <c r="G10" s="356"/>
      <c r="H10" s="52"/>
      <c r="I10" s="45"/>
      <c r="J10" s="45"/>
      <c r="K10" s="45"/>
      <c r="L10" s="45"/>
      <c r="M10" s="45"/>
      <c r="N10" s="45"/>
      <c r="O10" s="45"/>
      <c r="P10" s="45"/>
      <c r="Q10" s="45"/>
      <c r="R10" s="45"/>
      <c r="S10" s="45"/>
      <c r="T10" s="45"/>
      <c r="U10" s="45"/>
      <c r="V10" s="45"/>
      <c r="W10" s="45"/>
      <c r="X10" s="235"/>
      <c r="Y10" s="45"/>
      <c r="Z10" s="45"/>
      <c r="AA10" s="45"/>
      <c r="AB10" s="45"/>
    </row>
    <row r="11" spans="2:28" ht="34.5" customHeight="1" x14ac:dyDescent="0.2">
      <c r="B11" s="1"/>
      <c r="C11" s="53" t="s">
        <v>565</v>
      </c>
      <c r="D11" s="54" t="s">
        <v>566</v>
      </c>
      <c r="E11" s="55" t="s">
        <v>567</v>
      </c>
      <c r="F11" s="54" t="s">
        <v>568</v>
      </c>
      <c r="G11" s="56" t="s">
        <v>567</v>
      </c>
      <c r="H11" s="57"/>
      <c r="I11" s="1"/>
      <c r="J11" s="1"/>
      <c r="K11" s="1"/>
      <c r="L11" s="1"/>
      <c r="M11" s="1"/>
      <c r="N11" s="1"/>
      <c r="O11" s="1"/>
      <c r="P11" s="1"/>
      <c r="Q11" s="1"/>
      <c r="R11" s="1"/>
      <c r="S11" s="1"/>
      <c r="T11" s="1"/>
      <c r="U11" s="1"/>
      <c r="V11" s="1"/>
      <c r="W11" s="1"/>
      <c r="X11" s="212"/>
      <c r="Y11" s="1"/>
      <c r="Z11" s="1"/>
      <c r="AA11" s="1"/>
      <c r="AB11" s="1"/>
    </row>
    <row r="12" spans="2:28" ht="15.75" x14ac:dyDescent="0.25">
      <c r="B12" s="45"/>
      <c r="C12" s="58" t="s">
        <v>569</v>
      </c>
      <c r="D12" s="59"/>
      <c r="E12" s="60"/>
      <c r="F12" s="237">
        <f>COUNTA('Monitoria Anual - 3'!S8:S896)</f>
        <v>11</v>
      </c>
      <c r="G12" s="238">
        <f t="shared" ref="G12:G18" si="0">F12/$F$19</f>
        <v>0.14473684210526316</v>
      </c>
      <c r="H12" s="61"/>
      <c r="I12" s="45"/>
      <c r="J12" s="45"/>
      <c r="K12" s="45"/>
      <c r="L12" s="45"/>
      <c r="M12" s="45"/>
      <c r="N12" s="45"/>
      <c r="O12" s="45"/>
      <c r="P12" s="45"/>
      <c r="Q12" s="45"/>
      <c r="R12" s="45"/>
      <c r="S12" s="45"/>
      <c r="T12" s="45"/>
      <c r="U12" s="45"/>
      <c r="V12" s="45"/>
      <c r="W12" s="45"/>
      <c r="X12" s="235"/>
      <c r="Y12" s="45"/>
      <c r="Z12" s="45"/>
      <c r="AA12" s="45"/>
      <c r="AB12" s="45"/>
    </row>
    <row r="13" spans="2:28" ht="15.75" x14ac:dyDescent="0.25">
      <c r="B13" s="45"/>
      <c r="C13" s="62" t="s">
        <v>570</v>
      </c>
      <c r="D13" s="63">
        <f>COUNTA('Monitoria Anual - 3'!N8:N896)</f>
        <v>1</v>
      </c>
      <c r="E13" s="64">
        <f t="shared" ref="E13:E17" si="1">D13/$D$19</f>
        <v>1.4084507042253521E-2</v>
      </c>
      <c r="F13" s="239">
        <f t="shared" ref="F13:F17" si="2">D13-AB13</f>
        <v>1</v>
      </c>
      <c r="G13" s="64">
        <f t="shared" si="0"/>
        <v>1.3157894736842105E-2</v>
      </c>
      <c r="H13" s="61"/>
      <c r="I13" s="45"/>
      <c r="J13" s="45"/>
      <c r="K13" s="45"/>
      <c r="L13" s="45"/>
      <c r="M13" s="45"/>
      <c r="N13" s="45"/>
      <c r="O13" s="45"/>
      <c r="P13" s="45"/>
      <c r="Q13" s="45"/>
      <c r="R13" s="45"/>
      <c r="S13" s="45"/>
      <c r="T13" s="45"/>
      <c r="U13" s="45"/>
      <c r="V13" s="45"/>
      <c r="W13" s="45"/>
      <c r="X13" s="235"/>
      <c r="Y13" s="45"/>
      <c r="Z13" s="45">
        <f>COUNTIFS('Monitoria Anual - 3'!N:N,"x",'Monitoria Anual - 3'!S:S,"Excluída")</f>
        <v>0</v>
      </c>
      <c r="AA13" s="45">
        <f>COUNTIFS('Monitoria Anual - 3'!N:N,"x",'Monitoria Anual - 3'!S:S,"Agrupada")</f>
        <v>0</v>
      </c>
      <c r="AB13" s="45">
        <f t="shared" ref="AB13:AB17" si="3">Z13+AA13</f>
        <v>0</v>
      </c>
    </row>
    <row r="14" spans="2:28" ht="15.75" x14ac:dyDescent="0.25">
      <c r="B14" s="45"/>
      <c r="C14" s="65" t="s">
        <v>571</v>
      </c>
      <c r="D14" s="63">
        <f>COUNTA('Monitoria Anual - 3'!O8:O896)</f>
        <v>30</v>
      </c>
      <c r="E14" s="64">
        <f t="shared" si="1"/>
        <v>0.42253521126760563</v>
      </c>
      <c r="F14" s="239">
        <f t="shared" si="2"/>
        <v>27</v>
      </c>
      <c r="G14" s="64">
        <f t="shared" si="0"/>
        <v>0.35526315789473684</v>
      </c>
      <c r="H14" s="61"/>
      <c r="I14" s="45"/>
      <c r="J14" s="45"/>
      <c r="K14" s="45"/>
      <c r="L14" s="45"/>
      <c r="M14" s="45"/>
      <c r="N14" s="45"/>
      <c r="O14" s="45"/>
      <c r="P14" s="45"/>
      <c r="Q14" s="45"/>
      <c r="R14" s="45"/>
      <c r="S14" s="45"/>
      <c r="T14" s="45"/>
      <c r="U14" s="45"/>
      <c r="V14" s="45"/>
      <c r="W14" s="45"/>
      <c r="X14" s="235"/>
      <c r="Y14" s="45"/>
      <c r="Z14" s="45">
        <f t="array" ref="Z14">COUNTIFS('Monitoria Anual - 3'!O:O,"x",'Monitoria Anual - 3'!S:S,"Excluída")</f>
        <v>3</v>
      </c>
      <c r="AA14" s="45">
        <f t="array" ref="AA14">COUNTIFS('Monitoria Anual - 3'!O:O,"x",'Monitoria Anual - 3'!S:S,"Agrupada")</f>
        <v>0</v>
      </c>
      <c r="AB14" s="45">
        <f t="shared" si="3"/>
        <v>3</v>
      </c>
    </row>
    <row r="15" spans="2:28" ht="15.75" x14ac:dyDescent="0.25">
      <c r="B15" s="45"/>
      <c r="C15" s="66" t="s">
        <v>572</v>
      </c>
      <c r="D15" s="63">
        <f>COUNTA('Monitoria Anual - 3'!P8:P896)</f>
        <v>14</v>
      </c>
      <c r="E15" s="64">
        <f t="shared" si="1"/>
        <v>0.19718309859154928</v>
      </c>
      <c r="F15" s="239">
        <f t="shared" si="2"/>
        <v>12</v>
      </c>
      <c r="G15" s="64">
        <f t="shared" si="0"/>
        <v>0.15789473684210525</v>
      </c>
      <c r="H15" s="61"/>
      <c r="I15" s="45"/>
      <c r="J15" s="45"/>
      <c r="K15" s="45"/>
      <c r="L15" s="45"/>
      <c r="M15" s="45"/>
      <c r="N15" s="45"/>
      <c r="O15" s="45"/>
      <c r="P15" s="45"/>
      <c r="Q15" s="45"/>
      <c r="R15" s="45"/>
      <c r="S15" s="45"/>
      <c r="T15" s="45"/>
      <c r="U15" s="45"/>
      <c r="V15" s="45"/>
      <c r="W15" s="45"/>
      <c r="X15" s="235"/>
      <c r="Y15" s="45"/>
      <c r="Z15" s="45">
        <f t="array" ref="Z15">COUNTIFS('Monitoria Anual - 3'!P:P,"x",'Monitoria Anual - 3'!S:S,"Excluída")</f>
        <v>0</v>
      </c>
      <c r="AA15" s="45">
        <f t="array" ref="AA15">COUNTIFS('Monitoria Anual - 3'!P:P,"x",'Monitoria Anual - 3'!S:S,"Agrupada")</f>
        <v>2</v>
      </c>
      <c r="AB15" s="45">
        <f t="shared" si="3"/>
        <v>2</v>
      </c>
    </row>
    <row r="16" spans="2:28" ht="15.75" x14ac:dyDescent="0.25">
      <c r="B16" s="45"/>
      <c r="C16" s="67" t="s">
        <v>573</v>
      </c>
      <c r="D16" s="63">
        <f>COUNTA('Monitoria Anual - 3'!Q8:Q896)</f>
        <v>23</v>
      </c>
      <c r="E16" s="64">
        <f t="shared" si="1"/>
        <v>0.323943661971831</v>
      </c>
      <c r="F16" s="239">
        <f t="shared" si="2"/>
        <v>20</v>
      </c>
      <c r="G16" s="64">
        <f t="shared" si="0"/>
        <v>0.26315789473684209</v>
      </c>
      <c r="H16" s="61"/>
      <c r="I16" s="45"/>
      <c r="J16" s="45"/>
      <c r="K16" s="45"/>
      <c r="L16" s="45"/>
      <c r="M16" s="45"/>
      <c r="N16" s="45"/>
      <c r="O16" s="45"/>
      <c r="P16" s="45"/>
      <c r="Q16" s="45"/>
      <c r="R16" s="45"/>
      <c r="S16" s="45"/>
      <c r="T16" s="45"/>
      <c r="U16" s="45"/>
      <c r="V16" s="45"/>
      <c r="W16" s="45"/>
      <c r="X16" s="235"/>
      <c r="Y16" s="45"/>
      <c r="Z16" s="45">
        <f t="array" ref="Z16">COUNTIFS('Monitoria Anual - 3'!Q:Q,"x",'Monitoria Anual - 3'!S:S,"Excluída")</f>
        <v>0</v>
      </c>
      <c r="AA16" s="45">
        <f t="array" ref="AA16">COUNTIFS('Monitoria Anual - 3'!Q:Q,"x",'Monitoria Anual - 3'!S:S,"Agrupada")</f>
        <v>3</v>
      </c>
      <c r="AB16" s="45">
        <f t="shared" si="3"/>
        <v>3</v>
      </c>
    </row>
    <row r="17" spans="2:28" ht="15.75" x14ac:dyDescent="0.25">
      <c r="B17" s="45"/>
      <c r="C17" s="68" t="s">
        <v>574</v>
      </c>
      <c r="D17" s="63">
        <f>COUNTA('Monitoria Anual - 3'!R8:R896)</f>
        <v>3</v>
      </c>
      <c r="E17" s="64">
        <f t="shared" si="1"/>
        <v>4.2253521126760563E-2</v>
      </c>
      <c r="F17" s="239">
        <f t="shared" si="2"/>
        <v>3</v>
      </c>
      <c r="G17" s="64">
        <f t="shared" si="0"/>
        <v>3.9473684210526314E-2</v>
      </c>
      <c r="H17" s="61"/>
      <c r="I17" s="45"/>
      <c r="J17" s="45"/>
      <c r="K17" s="45"/>
      <c r="L17" s="45"/>
      <c r="M17" s="45"/>
      <c r="N17" s="45"/>
      <c r="O17" s="45"/>
      <c r="P17" s="45"/>
      <c r="Q17" s="45"/>
      <c r="R17" s="45"/>
      <c r="S17" s="45"/>
      <c r="T17" s="45"/>
      <c r="U17" s="45"/>
      <c r="V17" s="45"/>
      <c r="W17" s="45"/>
      <c r="X17" s="235"/>
      <c r="Y17" s="45"/>
      <c r="Z17" s="45">
        <f t="array" ref="Z17">COUNTIFS('Monitoria Anual - 3'!R:R,"x",'Monitoria Anual - 3'!S:S,"Excluída")</f>
        <v>0</v>
      </c>
      <c r="AA17" s="45">
        <f t="array" ref="AA17">COUNTIFS('Monitoria Anual - 3'!R:R,"x",'Monitoria Anual - 3'!S:S,"Agrupada")</f>
        <v>0</v>
      </c>
      <c r="AB17" s="45">
        <f t="shared" si="3"/>
        <v>0</v>
      </c>
    </row>
    <row r="18" spans="2:28" ht="15.75" x14ac:dyDescent="0.25">
      <c r="B18" s="45"/>
      <c r="C18" s="69" t="s">
        <v>575</v>
      </c>
      <c r="D18" s="70"/>
      <c r="E18" s="71"/>
      <c r="F18" s="72">
        <f>'Monitoria Anual - 3'!C87</f>
        <v>13</v>
      </c>
      <c r="G18" s="73">
        <f t="shared" si="0"/>
        <v>0.17105263157894737</v>
      </c>
      <c r="H18" s="61"/>
      <c r="I18" s="45"/>
      <c r="J18" s="45"/>
      <c r="K18" s="45"/>
      <c r="L18" s="45"/>
      <c r="M18" s="45"/>
      <c r="N18" s="45"/>
      <c r="O18" s="45"/>
      <c r="P18" s="45"/>
      <c r="Q18" s="45"/>
      <c r="R18" s="45"/>
      <c r="S18" s="45"/>
      <c r="T18" s="45"/>
      <c r="U18" s="45"/>
      <c r="V18" s="45"/>
      <c r="W18" s="45"/>
      <c r="X18" s="235"/>
      <c r="Y18" s="45"/>
      <c r="Z18" s="45"/>
      <c r="AA18" s="45"/>
      <c r="AB18" s="45"/>
    </row>
    <row r="19" spans="2:28" ht="15.75" x14ac:dyDescent="0.25">
      <c r="B19" s="45"/>
      <c r="C19" s="240" t="s">
        <v>576</v>
      </c>
      <c r="D19" s="74">
        <f>SUM(D13:D17)</f>
        <v>71</v>
      </c>
      <c r="E19" s="75">
        <f>SUM(E12:E18)</f>
        <v>1</v>
      </c>
      <c r="F19" s="76">
        <f t="shared" ref="F19:G19" si="4">SUM(F13:F18)</f>
        <v>76</v>
      </c>
      <c r="G19" s="75">
        <f t="shared" si="4"/>
        <v>1</v>
      </c>
      <c r="H19" s="61"/>
      <c r="I19" s="45"/>
      <c r="J19" s="45"/>
      <c r="K19" s="45"/>
      <c r="L19" s="45"/>
      <c r="M19" s="45"/>
      <c r="N19" s="45"/>
      <c r="O19" s="45"/>
      <c r="P19" s="45"/>
      <c r="Q19" s="45"/>
      <c r="R19" s="45"/>
      <c r="S19" s="45"/>
      <c r="T19" s="45"/>
      <c r="U19" s="45"/>
      <c r="V19" s="45"/>
      <c r="W19" s="45"/>
      <c r="X19" s="235"/>
      <c r="Y19" s="45"/>
      <c r="Z19" s="45"/>
      <c r="AA19" s="45"/>
      <c r="AB19" s="45"/>
    </row>
    <row r="20" spans="2:28" x14ac:dyDescent="0.25">
      <c r="B20" s="45"/>
      <c r="C20" s="77" t="s">
        <v>577</v>
      </c>
      <c r="D20" s="357">
        <f>COUNTIF('Monitoria Anual - 3'!S8:S896,"Agrupada")</f>
        <v>7</v>
      </c>
      <c r="E20" s="333"/>
      <c r="F20" s="333"/>
      <c r="G20" s="356"/>
      <c r="H20" s="78"/>
      <c r="I20" s="45"/>
      <c r="J20" s="45"/>
      <c r="K20" s="45"/>
      <c r="L20" s="45"/>
      <c r="M20" s="45"/>
      <c r="N20" s="45"/>
      <c r="O20" s="45"/>
      <c r="P20" s="45"/>
      <c r="Q20" s="45"/>
      <c r="R20" s="45"/>
      <c r="S20" s="45"/>
      <c r="T20" s="45"/>
      <c r="U20" s="45"/>
      <c r="V20" s="45"/>
      <c r="W20" s="45"/>
      <c r="X20" s="235"/>
      <c r="Y20" s="45"/>
      <c r="Z20" s="45"/>
      <c r="AA20" s="45"/>
      <c r="AB20" s="45"/>
    </row>
    <row r="21" spans="2:28" ht="15.75" customHeight="1" x14ac:dyDescent="0.25">
      <c r="B21" s="45"/>
      <c r="C21" s="79" t="s">
        <v>578</v>
      </c>
      <c r="D21" s="357">
        <f>COUNTIF('Monitoria Anual - 3'!S8:S82,"Excluída")</f>
        <v>4</v>
      </c>
      <c r="E21" s="333"/>
      <c r="F21" s="333"/>
      <c r="G21" s="356"/>
      <c r="H21" s="45"/>
      <c r="I21" s="45"/>
      <c r="J21" s="45"/>
      <c r="K21" s="45"/>
      <c r="L21" s="45"/>
      <c r="M21" s="45"/>
      <c r="N21" s="45"/>
      <c r="O21" s="45"/>
      <c r="P21" s="45"/>
      <c r="Q21" s="45"/>
      <c r="R21" s="45"/>
      <c r="S21" s="45"/>
      <c r="T21" s="45"/>
      <c r="U21" s="45"/>
      <c r="V21" s="45"/>
      <c r="W21" s="45"/>
      <c r="X21" s="235"/>
      <c r="Y21" s="45"/>
      <c r="Z21" s="45"/>
      <c r="AA21" s="45"/>
      <c r="AB21" s="45"/>
    </row>
    <row r="22" spans="2:28" ht="15.75" customHeight="1" x14ac:dyDescent="0.25">
      <c r="B22" s="45"/>
      <c r="C22" s="45"/>
      <c r="D22" s="45"/>
      <c r="E22" s="45"/>
      <c r="F22" s="45"/>
      <c r="G22" s="45"/>
      <c r="H22" s="45"/>
      <c r="I22" s="45"/>
      <c r="J22" s="45"/>
      <c r="K22" s="45"/>
      <c r="L22" s="45"/>
      <c r="M22" s="45"/>
      <c r="N22" s="45"/>
      <c r="O22" s="45"/>
      <c r="P22" s="45"/>
      <c r="Q22" s="45"/>
      <c r="R22" s="45"/>
      <c r="S22" s="45"/>
      <c r="T22" s="45"/>
      <c r="U22" s="45"/>
      <c r="V22" s="45"/>
      <c r="W22" s="45"/>
      <c r="X22" s="235"/>
      <c r="Y22" s="45"/>
      <c r="Z22" s="45"/>
      <c r="AA22" s="45"/>
      <c r="AB22" s="45"/>
    </row>
    <row r="23" spans="2:28" ht="15.75" customHeight="1" x14ac:dyDescent="0.25">
      <c r="B23" s="45"/>
      <c r="C23" s="45"/>
      <c r="D23" s="45"/>
      <c r="E23" s="45"/>
      <c r="F23" s="45"/>
      <c r="G23" s="45"/>
      <c r="H23" s="45"/>
      <c r="I23" s="45"/>
      <c r="J23" s="45"/>
      <c r="K23" s="45"/>
      <c r="L23" s="45"/>
      <c r="M23" s="45"/>
      <c r="N23" s="45"/>
      <c r="O23" s="45"/>
      <c r="P23" s="45"/>
      <c r="Q23" s="45"/>
      <c r="R23" s="45"/>
      <c r="S23" s="45"/>
      <c r="T23" s="45"/>
      <c r="U23" s="45"/>
      <c r="V23" s="45"/>
      <c r="W23" s="45"/>
      <c r="X23" s="235"/>
      <c r="Y23" s="45"/>
      <c r="Z23" s="45"/>
      <c r="AA23" s="45"/>
      <c r="AB23" s="45"/>
    </row>
    <row r="24" spans="2:28" ht="15.75" customHeight="1" x14ac:dyDescent="0.25">
      <c r="B24" s="347" t="s">
        <v>579</v>
      </c>
      <c r="C24" s="320"/>
      <c r="D24" s="50"/>
      <c r="E24" s="50"/>
      <c r="F24" s="50"/>
      <c r="G24" s="50"/>
      <c r="H24" s="45"/>
      <c r="I24" s="45"/>
      <c r="J24" s="45"/>
      <c r="K24" s="45"/>
      <c r="L24" s="45"/>
      <c r="M24" s="45"/>
      <c r="N24" s="45"/>
      <c r="O24" s="45"/>
      <c r="P24" s="45"/>
      <c r="Q24" s="45"/>
      <c r="R24" s="45"/>
      <c r="S24" s="45"/>
      <c r="T24" s="45"/>
      <c r="U24" s="45"/>
      <c r="V24" s="45"/>
      <c r="W24" s="45"/>
      <c r="X24" s="235"/>
      <c r="Y24" s="45"/>
      <c r="Z24" s="45"/>
      <c r="AA24" s="45"/>
      <c r="AB24" s="45"/>
    </row>
    <row r="25" spans="2:28" ht="15.75" customHeight="1" x14ac:dyDescent="0.25">
      <c r="B25" s="50"/>
      <c r="C25" s="80"/>
      <c r="D25" s="80"/>
      <c r="E25" s="80"/>
      <c r="F25" s="80"/>
      <c r="G25" s="80"/>
      <c r="H25" s="50"/>
      <c r="I25" s="50"/>
      <c r="J25" s="50"/>
      <c r="K25" s="50"/>
      <c r="L25" s="50"/>
      <c r="M25" s="50"/>
      <c r="N25" s="50"/>
      <c r="O25" s="50"/>
      <c r="P25" s="50"/>
      <c r="Q25" s="50"/>
      <c r="R25" s="50"/>
      <c r="S25" s="50"/>
      <c r="T25" s="50"/>
      <c r="U25" s="50"/>
      <c r="V25" s="50"/>
      <c r="W25" s="50"/>
      <c r="X25" s="235"/>
      <c r="Y25" s="45"/>
      <c r="Z25" s="45"/>
      <c r="AA25" s="45"/>
      <c r="AB25" s="45"/>
    </row>
    <row r="26" spans="2:28" ht="15.75" customHeight="1" x14ac:dyDescent="0.25">
      <c r="B26" s="80"/>
      <c r="C26" s="241" t="s">
        <v>580</v>
      </c>
      <c r="D26" s="81">
        <f>COUNTA('Monitoria Anual - 3'!A8:A81)</f>
        <v>4</v>
      </c>
      <c r="E26" s="45"/>
      <c r="F26" s="45"/>
      <c r="G26" s="45"/>
      <c r="H26" s="80"/>
      <c r="I26" s="80"/>
      <c r="J26" s="80"/>
      <c r="K26" s="80"/>
      <c r="L26" s="80"/>
      <c r="M26" s="80"/>
      <c r="N26" s="80"/>
      <c r="O26" s="80"/>
      <c r="P26" s="80"/>
      <c r="Q26" s="80"/>
      <c r="R26" s="80"/>
      <c r="S26" s="80"/>
      <c r="T26" s="80"/>
      <c r="U26" s="80"/>
      <c r="V26" s="80"/>
      <c r="W26" s="80"/>
      <c r="X26" s="235"/>
      <c r="Y26" s="45"/>
      <c r="Z26" s="45"/>
      <c r="AA26" s="45"/>
      <c r="AB26" s="45"/>
    </row>
    <row r="27" spans="2:28" ht="15.75" customHeight="1" x14ac:dyDescent="0.25">
      <c r="B27" s="45"/>
      <c r="C27" s="45"/>
      <c r="D27" s="45"/>
      <c r="E27" s="45"/>
      <c r="F27" s="45"/>
      <c r="G27" s="45"/>
      <c r="H27" s="45"/>
      <c r="I27" s="45"/>
      <c r="J27" s="45"/>
      <c r="K27" s="45"/>
      <c r="L27" s="45"/>
      <c r="M27" s="45"/>
      <c r="N27" s="45"/>
      <c r="O27" s="45"/>
      <c r="P27" s="45"/>
      <c r="Q27" s="45"/>
      <c r="R27" s="45"/>
      <c r="S27" s="45"/>
      <c r="T27" s="45"/>
      <c r="U27" s="45"/>
      <c r="V27" s="45"/>
      <c r="W27" s="45"/>
      <c r="X27" s="235"/>
      <c r="Y27" s="45"/>
      <c r="Z27" s="45"/>
      <c r="AA27" s="45"/>
      <c r="AB27" s="45"/>
    </row>
    <row r="28" spans="2:28" ht="15.75" customHeight="1" x14ac:dyDescent="0.25">
      <c r="B28" s="45"/>
      <c r="C28" s="82" t="s">
        <v>581</v>
      </c>
      <c r="D28" s="82" t="s">
        <v>582</v>
      </c>
      <c r="E28" s="242"/>
      <c r="F28" s="243"/>
      <c r="G28" s="244"/>
      <c r="H28" s="245"/>
      <c r="I28" s="246"/>
      <c r="J28" s="247"/>
      <c r="K28" s="45"/>
      <c r="L28" s="45"/>
      <c r="M28" s="45"/>
      <c r="N28" s="45"/>
      <c r="O28" s="45"/>
      <c r="P28" s="45"/>
      <c r="Q28" s="45"/>
      <c r="R28" s="45"/>
      <c r="S28" s="45"/>
      <c r="T28" s="45"/>
      <c r="U28" s="45"/>
      <c r="V28" s="45"/>
      <c r="W28" s="248"/>
      <c r="X28" s="235"/>
      <c r="Y28" s="45"/>
      <c r="Z28" s="45"/>
      <c r="AA28" s="45"/>
      <c r="AB28" s="45"/>
    </row>
    <row r="29" spans="2:28" ht="15.75" customHeight="1" x14ac:dyDescent="0.25">
      <c r="B29" s="45"/>
      <c r="C29" s="83" t="s">
        <v>583</v>
      </c>
      <c r="D29" s="84">
        <f t="shared" ref="D29:D32" si="5">SUM(F29:J29)</f>
        <v>13</v>
      </c>
      <c r="E29" s="85">
        <f>COUNTA('Monitoria Anual - 3'!S8:S21)</f>
        <v>1</v>
      </c>
      <c r="F29" s="86">
        <f>COUNTA('Monitoria Anual - 3'!N8:N21)</f>
        <v>0</v>
      </c>
      <c r="G29" s="86">
        <f>COUNTA('Monitoria Anual - 3'!O8:O21)</f>
        <v>3</v>
      </c>
      <c r="H29" s="86">
        <f>COUNTA('Monitoria Anual - 3'!P8:P21)</f>
        <v>3</v>
      </c>
      <c r="I29" s="86">
        <f>COUNTA('Monitoria Anual - 3'!Q8:Q21)</f>
        <v>7</v>
      </c>
      <c r="J29" s="87">
        <f>COUNTA('Monitoria Anual - 3'!R8:R21)</f>
        <v>0</v>
      </c>
      <c r="K29" s="45"/>
      <c r="L29" s="45"/>
      <c r="M29" s="45"/>
      <c r="N29" s="45"/>
      <c r="O29" s="45"/>
      <c r="P29" s="45"/>
      <c r="Q29" s="45"/>
      <c r="R29" s="45"/>
      <c r="S29" s="45"/>
      <c r="T29" s="45"/>
      <c r="U29" s="45"/>
      <c r="V29" s="45"/>
      <c r="W29" s="248"/>
      <c r="X29" s="235"/>
      <c r="Y29" s="45"/>
      <c r="Z29" s="45"/>
      <c r="AA29" s="45"/>
      <c r="AB29" s="45"/>
    </row>
    <row r="30" spans="2:28" ht="15.75" customHeight="1" x14ac:dyDescent="0.25">
      <c r="B30" s="45"/>
      <c r="C30" s="88" t="s">
        <v>584</v>
      </c>
      <c r="D30" s="83">
        <f t="shared" si="5"/>
        <v>19</v>
      </c>
      <c r="E30" s="89">
        <f>COUNTA('Monitoria Anual - 3'!S22:S40)</f>
        <v>1</v>
      </c>
      <c r="F30" s="90">
        <f>COUNTA('Monitoria Anual - 3'!N22:N40)</f>
        <v>0</v>
      </c>
      <c r="G30" s="90">
        <f>COUNTA('Monitoria Anual - 3'!O22:O40)</f>
        <v>11</v>
      </c>
      <c r="H30" s="90">
        <f>COUNTA('Monitoria Anual - 3'!P22:P40)</f>
        <v>4</v>
      </c>
      <c r="I30" s="90">
        <f>COUNTA('Monitoria Anual - 3'!Q22:Q40)</f>
        <v>2</v>
      </c>
      <c r="J30" s="91">
        <f>COUNTA('Monitoria Anual - 3'!R22:R40)</f>
        <v>2</v>
      </c>
      <c r="K30" s="45"/>
      <c r="L30" s="45"/>
      <c r="M30" s="45"/>
      <c r="N30" s="45"/>
      <c r="O30" s="45"/>
      <c r="P30" s="45"/>
      <c r="Q30" s="45"/>
      <c r="R30" s="45"/>
      <c r="S30" s="45"/>
      <c r="T30" s="45"/>
      <c r="U30" s="45"/>
      <c r="V30" s="45"/>
      <c r="W30" s="248"/>
      <c r="X30" s="235"/>
      <c r="Y30" s="45"/>
      <c r="Z30" s="45"/>
      <c r="AA30" s="45"/>
      <c r="AB30" s="45"/>
    </row>
    <row r="31" spans="2:28" ht="15.75" customHeight="1" x14ac:dyDescent="0.25">
      <c r="B31" s="45"/>
      <c r="C31" s="88" t="s">
        <v>585</v>
      </c>
      <c r="D31" s="83">
        <f t="shared" si="5"/>
        <v>24</v>
      </c>
      <c r="E31" s="89">
        <f>COUNTA('Monitoria Anual - 3'!S41:S64)</f>
        <v>4</v>
      </c>
      <c r="F31" s="90">
        <f>COUNTA('Monitoria Anual - 3'!N41:N64)</f>
        <v>1</v>
      </c>
      <c r="G31" s="90">
        <f>COUNTA('Monitoria Anual - 3'!O41:O64)</f>
        <v>9</v>
      </c>
      <c r="H31" s="90">
        <f>COUNTA('Monitoria Anual - 3'!P41:P64)</f>
        <v>4</v>
      </c>
      <c r="I31" s="90">
        <f>COUNTA('Monitoria Anual - 3'!Q41:Q64)</f>
        <v>9</v>
      </c>
      <c r="J31" s="91">
        <f>COUNTA('Monitoria Anual - 3'!R41:R64)</f>
        <v>1</v>
      </c>
      <c r="K31" s="45"/>
      <c r="L31" s="45"/>
      <c r="M31" s="45"/>
      <c r="N31" s="45"/>
      <c r="O31" s="45"/>
      <c r="P31" s="45"/>
      <c r="Q31" s="45"/>
      <c r="R31" s="45"/>
      <c r="S31" s="45"/>
      <c r="T31" s="45"/>
      <c r="U31" s="45"/>
      <c r="V31" s="45"/>
      <c r="W31" s="248"/>
      <c r="X31" s="235"/>
      <c r="Y31" s="45"/>
      <c r="Z31" s="45"/>
      <c r="AA31" s="45"/>
      <c r="AB31" s="45"/>
    </row>
    <row r="32" spans="2:28" ht="15.75" customHeight="1" x14ac:dyDescent="0.25">
      <c r="B32" s="45"/>
      <c r="C32" s="88" t="s">
        <v>586</v>
      </c>
      <c r="D32" s="83">
        <f t="shared" si="5"/>
        <v>15</v>
      </c>
      <c r="E32" s="89">
        <f>COUNTA('Monitoria Anual - 3'!S65:S81)</f>
        <v>5</v>
      </c>
      <c r="F32" s="90">
        <f>COUNTA('Monitoria Anual - 3'!N65:N81)</f>
        <v>0</v>
      </c>
      <c r="G32" s="90">
        <f>COUNTA('Monitoria Anual - 3'!O65:O81)</f>
        <v>7</v>
      </c>
      <c r="H32" s="90">
        <f>COUNTA('Monitoria Anual - 3'!P65:P81)</f>
        <v>3</v>
      </c>
      <c r="I32" s="90">
        <f>COUNTA('Monitoria Anual - 3'!Q65:Q81)</f>
        <v>5</v>
      </c>
      <c r="J32" s="91">
        <f>COUNTA('Monitoria Anual - 3'!R65:R81)</f>
        <v>0</v>
      </c>
      <c r="K32" s="45"/>
      <c r="L32" s="45"/>
      <c r="M32" s="45"/>
      <c r="N32" s="45"/>
      <c r="O32" s="45"/>
      <c r="P32" s="45"/>
      <c r="Q32" s="45"/>
      <c r="R32" s="45"/>
      <c r="S32" s="45"/>
      <c r="T32" s="45"/>
      <c r="U32" s="45"/>
      <c r="V32" s="45"/>
      <c r="W32" s="248"/>
      <c r="X32" s="235"/>
      <c r="Y32" s="45"/>
      <c r="Z32" s="45"/>
      <c r="AA32" s="45"/>
      <c r="AB32" s="45"/>
    </row>
  </sheetData>
  <mergeCells count="13">
    <mergeCell ref="B24:C24"/>
    <mergeCell ref="B1:W2"/>
    <mergeCell ref="B3:W3"/>
    <mergeCell ref="B4:C4"/>
    <mergeCell ref="D4:M4"/>
    <mergeCell ref="B5:C5"/>
    <mergeCell ref="D5:G5"/>
    <mergeCell ref="B6:W6"/>
    <mergeCell ref="B8:C8"/>
    <mergeCell ref="F9:G9"/>
    <mergeCell ref="C10:G10"/>
    <mergeCell ref="D20:G20"/>
    <mergeCell ref="D21:G21"/>
  </mergeCells>
  <conditionalFormatting sqref="E29:F29 F30:F32 G29:J32">
    <cfRule type="cellIs" dxfId="14" priority="1" stopIfTrue="1" operator="equal">
      <formula>0</formula>
    </cfRule>
  </conditionalFormatting>
  <pageMargins left="0.25" right="0.25" top="0.75" bottom="0.75" header="0" footer="0"/>
  <pageSetup paperSize="9" fitToHeight="0"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N130"/>
  <sheetViews>
    <sheetView showGridLines="0" workbookViewId="0">
      <pane ySplit="7" topLeftCell="A24" activePane="bottomLeft" state="frozen"/>
      <selection pane="bottomLeft" activeCell="C28" sqref="C28"/>
    </sheetView>
  </sheetViews>
  <sheetFormatPr defaultColWidth="12.625" defaultRowHeight="15" customHeight="1" x14ac:dyDescent="0.2"/>
  <cols>
    <col min="1" max="1" width="20.625" customWidth="1"/>
    <col min="2" max="2" width="7.375" customWidth="1"/>
    <col min="3" max="3" width="64.375" customWidth="1"/>
    <col min="4" max="4" width="16.375" customWidth="1"/>
    <col min="5" max="6" width="17" customWidth="1"/>
    <col min="7" max="7" width="17.25" customWidth="1"/>
    <col min="8" max="12" width="22" customWidth="1"/>
    <col min="13" max="13" width="24.125" customWidth="1"/>
    <col min="14" max="18" width="23.375" customWidth="1"/>
    <col min="19" max="19" width="12.75" customWidth="1"/>
    <col min="20" max="20" width="33.125" customWidth="1"/>
    <col min="21" max="21" width="25.125" customWidth="1"/>
    <col min="22" max="22" width="35" customWidth="1"/>
    <col min="23" max="24" width="23.375" customWidth="1"/>
    <col min="25" max="27" width="25.125" customWidth="1"/>
    <col min="28" max="32" width="16.375" customWidth="1"/>
    <col min="33" max="33" width="20.125" customWidth="1"/>
    <col min="34" max="34" width="16.375" customWidth="1"/>
    <col min="35" max="35" width="19.875" customWidth="1"/>
    <col min="36" max="36" width="6.125" customWidth="1"/>
    <col min="37" max="38" width="7.625" customWidth="1"/>
    <col min="39" max="39" width="7.125" customWidth="1"/>
    <col min="40" max="40" width="7.125" hidden="1" customWidth="1"/>
  </cols>
  <sheetData>
    <row r="1" spans="1:40" ht="22.5" customHeight="1" x14ac:dyDescent="0.2">
      <c r="A1" s="381" t="s">
        <v>0</v>
      </c>
      <c r="B1" s="326"/>
      <c r="C1" s="326"/>
      <c r="D1" s="326"/>
      <c r="E1" s="326"/>
      <c r="F1" s="326"/>
      <c r="G1" s="326"/>
      <c r="H1" s="326"/>
      <c r="I1" s="326"/>
      <c r="J1" s="326"/>
      <c r="K1" s="326"/>
      <c r="L1" s="326"/>
      <c r="M1" s="326"/>
      <c r="N1" s="326"/>
      <c r="O1" s="326"/>
      <c r="P1" s="326"/>
      <c r="Q1" s="326"/>
      <c r="R1" s="326"/>
      <c r="S1" s="326"/>
      <c r="T1" s="326"/>
      <c r="U1" s="326"/>
      <c r="V1" s="326"/>
      <c r="W1" s="326"/>
      <c r="X1" s="326"/>
      <c r="Y1" s="326"/>
      <c r="Z1" s="326"/>
      <c r="AA1" s="326"/>
      <c r="AB1" s="326"/>
      <c r="AC1" s="326"/>
      <c r="AD1" s="326"/>
      <c r="AE1" s="326"/>
      <c r="AF1" s="326"/>
      <c r="AG1" s="326"/>
      <c r="AH1" s="326"/>
      <c r="AI1" s="326"/>
      <c r="AJ1" s="212"/>
      <c r="AK1" s="1"/>
      <c r="AL1" s="1"/>
      <c r="AM1" s="1"/>
      <c r="AN1" s="1"/>
    </row>
    <row r="2" spans="1:40" ht="22.5" customHeight="1" x14ac:dyDescent="0.2">
      <c r="A2" s="382" t="s">
        <v>1378</v>
      </c>
      <c r="B2" s="365"/>
      <c r="C2" s="365"/>
      <c r="D2" s="365"/>
      <c r="E2" s="365"/>
      <c r="F2" s="365"/>
      <c r="G2" s="365"/>
      <c r="H2" s="365"/>
      <c r="I2" s="365"/>
      <c r="J2" s="365"/>
      <c r="K2" s="365"/>
      <c r="L2" s="365"/>
      <c r="M2" s="365"/>
      <c r="N2" s="365"/>
      <c r="O2" s="365"/>
      <c r="P2" s="365"/>
      <c r="Q2" s="365"/>
      <c r="R2" s="365"/>
      <c r="S2" s="365"/>
      <c r="T2" s="365"/>
      <c r="U2" s="365"/>
      <c r="V2" s="365"/>
      <c r="W2" s="365"/>
      <c r="X2" s="365"/>
      <c r="Y2" s="365"/>
      <c r="Z2" s="365"/>
      <c r="AA2" s="365"/>
      <c r="AB2" s="365"/>
      <c r="AC2" s="365"/>
      <c r="AD2" s="365"/>
      <c r="AE2" s="365"/>
      <c r="AF2" s="365"/>
      <c r="AG2" s="365"/>
      <c r="AH2" s="365"/>
      <c r="AI2" s="365"/>
      <c r="AJ2" s="212"/>
      <c r="AK2" s="1"/>
      <c r="AL2" s="1"/>
      <c r="AM2" s="1"/>
      <c r="AN2" s="1"/>
    </row>
    <row r="3" spans="1:40" ht="22.5" customHeight="1" x14ac:dyDescent="0.2">
      <c r="A3" s="213" t="s">
        <v>2</v>
      </c>
      <c r="B3" s="183" t="s">
        <v>594</v>
      </c>
      <c r="C3" s="184"/>
      <c r="D3" s="184"/>
      <c r="E3" s="184"/>
      <c r="F3" s="184"/>
      <c r="G3" s="295"/>
      <c r="H3" s="4"/>
      <c r="I3" s="4"/>
      <c r="J3" s="4"/>
      <c r="K3" s="4"/>
      <c r="L3" s="4"/>
      <c r="M3" s="4"/>
      <c r="N3" s="4"/>
      <c r="O3" s="4"/>
      <c r="P3" s="4"/>
      <c r="Q3" s="4"/>
      <c r="R3" s="4"/>
      <c r="S3" s="1"/>
      <c r="T3" s="1"/>
      <c r="U3" s="1"/>
      <c r="V3" s="1"/>
      <c r="W3" s="1"/>
      <c r="X3" s="1"/>
      <c r="Y3" s="1"/>
      <c r="Z3" s="1"/>
      <c r="AA3" s="1"/>
      <c r="AB3" s="1"/>
      <c r="AC3" s="1"/>
      <c r="AD3" s="1"/>
      <c r="AE3" s="1"/>
      <c r="AF3" s="1"/>
      <c r="AG3" s="1"/>
      <c r="AH3" s="1"/>
      <c r="AI3" s="1"/>
      <c r="AJ3" s="212"/>
      <c r="AK3" s="1"/>
      <c r="AL3" s="1"/>
      <c r="AM3" s="1"/>
      <c r="AN3" s="1"/>
    </row>
    <row r="4" spans="1:40" ht="22.5" customHeight="1" x14ac:dyDescent="0.2">
      <c r="A4" s="213" t="s">
        <v>4</v>
      </c>
      <c r="B4" s="383" t="s">
        <v>1379</v>
      </c>
      <c r="C4" s="320"/>
      <c r="D4" s="1"/>
      <c r="E4" s="1"/>
      <c r="F4" s="1"/>
      <c r="G4" s="1"/>
      <c r="H4" s="1"/>
      <c r="I4" s="1"/>
      <c r="J4" s="1"/>
      <c r="K4" s="1"/>
      <c r="L4" s="1"/>
      <c r="M4" s="7"/>
      <c r="N4" s="7"/>
      <c r="O4" s="7"/>
      <c r="P4" s="7"/>
      <c r="Q4" s="7"/>
      <c r="R4" s="7"/>
      <c r="S4" s="7"/>
      <c r="T4" s="1"/>
      <c r="U4" s="1"/>
      <c r="V4" s="1"/>
      <c r="W4" s="1"/>
      <c r="X4" s="1"/>
      <c r="Y4" s="1"/>
      <c r="Z4" s="1"/>
      <c r="AA4" s="1"/>
      <c r="AB4" s="1"/>
      <c r="AC4" s="1"/>
      <c r="AD4" s="1"/>
      <c r="AE4" s="1"/>
      <c r="AF4" s="1"/>
      <c r="AG4" s="1"/>
      <c r="AH4" s="1"/>
      <c r="AI4" s="1"/>
      <c r="AJ4" s="212"/>
      <c r="AK4" s="1"/>
      <c r="AL4" s="1"/>
      <c r="AM4" s="1"/>
      <c r="AN4" s="1" t="s">
        <v>6</v>
      </c>
    </row>
    <row r="5" spans="1:40" ht="22.5" customHeight="1" x14ac:dyDescent="0.2">
      <c r="A5" s="384" t="s">
        <v>7</v>
      </c>
      <c r="B5" s="333"/>
      <c r="C5" s="333"/>
      <c r="D5" s="333"/>
      <c r="E5" s="333"/>
      <c r="F5" s="333"/>
      <c r="G5" s="333"/>
      <c r="H5" s="333"/>
      <c r="I5" s="333"/>
      <c r="J5" s="333"/>
      <c r="K5" s="333"/>
      <c r="L5" s="333"/>
      <c r="M5" s="356"/>
      <c r="N5" s="332" t="s">
        <v>8</v>
      </c>
      <c r="O5" s="333"/>
      <c r="P5" s="333"/>
      <c r="Q5" s="333"/>
      <c r="R5" s="333"/>
      <c r="S5" s="333"/>
      <c r="T5" s="333"/>
      <c r="U5" s="333"/>
      <c r="V5" s="333"/>
      <c r="W5" s="333"/>
      <c r="X5" s="334"/>
      <c r="Y5" s="335" t="s">
        <v>9</v>
      </c>
      <c r="Z5" s="336"/>
      <c r="AA5" s="336"/>
      <c r="AB5" s="336"/>
      <c r="AC5" s="336"/>
      <c r="AD5" s="336"/>
      <c r="AE5" s="336"/>
      <c r="AF5" s="336"/>
      <c r="AG5" s="336"/>
      <c r="AH5" s="336"/>
      <c r="AI5" s="337"/>
      <c r="AJ5" s="212"/>
      <c r="AK5" s="1"/>
      <c r="AL5" s="1"/>
      <c r="AM5" s="1"/>
      <c r="AN5" s="1" t="s">
        <v>10</v>
      </c>
    </row>
    <row r="6" spans="1:40" ht="22.5" customHeight="1" x14ac:dyDescent="0.2">
      <c r="A6" s="380" t="s">
        <v>596</v>
      </c>
      <c r="B6" s="307" t="s">
        <v>11</v>
      </c>
      <c r="C6" s="307" t="s">
        <v>12</v>
      </c>
      <c r="D6" s="307" t="s">
        <v>13</v>
      </c>
      <c r="E6" s="324" t="s">
        <v>14</v>
      </c>
      <c r="F6" s="319" t="s">
        <v>15</v>
      </c>
      <c r="G6" s="320"/>
      <c r="H6" s="307" t="s">
        <v>16</v>
      </c>
      <c r="I6" s="307" t="s">
        <v>17</v>
      </c>
      <c r="J6" s="307" t="s">
        <v>18</v>
      </c>
      <c r="K6" s="342" t="s">
        <v>19</v>
      </c>
      <c r="L6" s="343"/>
      <c r="M6" s="307" t="s">
        <v>20</v>
      </c>
      <c r="N6" s="309" t="s">
        <v>21</v>
      </c>
      <c r="O6" s="310" t="s">
        <v>22</v>
      </c>
      <c r="P6" s="311" t="s">
        <v>23</v>
      </c>
      <c r="Q6" s="338" t="s">
        <v>24</v>
      </c>
      <c r="R6" s="339" t="s">
        <v>25</v>
      </c>
      <c r="S6" s="340" t="s">
        <v>26</v>
      </c>
      <c r="T6" s="341" t="s">
        <v>27</v>
      </c>
      <c r="U6" s="341" t="s">
        <v>28</v>
      </c>
      <c r="V6" s="341" t="s">
        <v>29</v>
      </c>
      <c r="W6" s="341" t="s">
        <v>30</v>
      </c>
      <c r="X6" s="344" t="s">
        <v>31</v>
      </c>
      <c r="Y6" s="345" t="s">
        <v>32</v>
      </c>
      <c r="Z6" s="329" t="s">
        <v>33</v>
      </c>
      <c r="AA6" s="329" t="s">
        <v>34</v>
      </c>
      <c r="AB6" s="329" t="s">
        <v>35</v>
      </c>
      <c r="AC6" s="329" t="s">
        <v>36</v>
      </c>
      <c r="AD6" s="329" t="s">
        <v>37</v>
      </c>
      <c r="AE6" s="329" t="s">
        <v>38</v>
      </c>
      <c r="AF6" s="327" t="s">
        <v>39</v>
      </c>
      <c r="AG6" s="329" t="s">
        <v>40</v>
      </c>
      <c r="AH6" s="329" t="s">
        <v>41</v>
      </c>
      <c r="AI6" s="330" t="s">
        <v>42</v>
      </c>
      <c r="AJ6" s="212"/>
      <c r="AK6" s="1"/>
      <c r="AL6" s="1"/>
      <c r="AM6" s="1"/>
      <c r="AN6" s="1"/>
    </row>
    <row r="7" spans="1:40" ht="22.5" customHeight="1" x14ac:dyDescent="0.2">
      <c r="A7" s="346"/>
      <c r="B7" s="308"/>
      <c r="C7" s="308"/>
      <c r="D7" s="308"/>
      <c r="E7" s="308"/>
      <c r="F7" s="8" t="s">
        <v>43</v>
      </c>
      <c r="G7" s="8" t="s">
        <v>44</v>
      </c>
      <c r="H7" s="308"/>
      <c r="I7" s="308"/>
      <c r="J7" s="308"/>
      <c r="K7" s="9" t="s">
        <v>45</v>
      </c>
      <c r="L7" s="9" t="s">
        <v>46</v>
      </c>
      <c r="M7" s="308"/>
      <c r="N7" s="308"/>
      <c r="O7" s="308"/>
      <c r="P7" s="308"/>
      <c r="Q7" s="308"/>
      <c r="R7" s="308"/>
      <c r="S7" s="308"/>
      <c r="T7" s="308"/>
      <c r="U7" s="308"/>
      <c r="V7" s="308"/>
      <c r="W7" s="308"/>
      <c r="X7" s="328"/>
      <c r="Y7" s="346"/>
      <c r="Z7" s="308"/>
      <c r="AA7" s="308"/>
      <c r="AB7" s="308"/>
      <c r="AC7" s="308"/>
      <c r="AD7" s="308"/>
      <c r="AE7" s="308"/>
      <c r="AF7" s="328"/>
      <c r="AG7" s="308"/>
      <c r="AH7" s="308"/>
      <c r="AI7" s="331"/>
      <c r="AJ7" s="212"/>
      <c r="AK7" s="1"/>
      <c r="AL7" s="1"/>
      <c r="AM7" s="1"/>
      <c r="AN7" s="1"/>
    </row>
    <row r="8" spans="1:40" ht="46.5" customHeight="1" x14ac:dyDescent="0.2">
      <c r="A8" s="372" t="s">
        <v>801</v>
      </c>
      <c r="B8" s="217" t="s">
        <v>48</v>
      </c>
      <c r="C8" s="134" t="s">
        <v>49</v>
      </c>
      <c r="D8" s="131" t="s">
        <v>50</v>
      </c>
      <c r="E8" s="131" t="s">
        <v>51</v>
      </c>
      <c r="F8" s="185" t="s">
        <v>1380</v>
      </c>
      <c r="G8" s="185" t="s">
        <v>1381</v>
      </c>
      <c r="H8" s="157" t="s">
        <v>307</v>
      </c>
      <c r="I8" s="168">
        <v>100000</v>
      </c>
      <c r="J8" s="130" t="s">
        <v>1382</v>
      </c>
      <c r="K8" s="157" t="s">
        <v>1383</v>
      </c>
      <c r="L8" s="130" t="s">
        <v>811</v>
      </c>
      <c r="M8" s="278"/>
      <c r="N8" s="224"/>
      <c r="O8" s="224"/>
      <c r="P8" s="224"/>
      <c r="Q8" s="224" t="s">
        <v>56</v>
      </c>
      <c r="R8" s="224"/>
      <c r="S8" s="217"/>
      <c r="T8" s="186" t="s">
        <v>1384</v>
      </c>
      <c r="U8" s="131" t="s">
        <v>1385</v>
      </c>
      <c r="V8" s="278"/>
      <c r="W8" s="130" t="s">
        <v>307</v>
      </c>
      <c r="X8" s="224"/>
      <c r="Y8" s="278"/>
      <c r="Z8" s="224"/>
      <c r="AA8" s="277"/>
      <c r="AB8" s="225"/>
      <c r="AC8" s="225"/>
      <c r="AD8" s="224"/>
      <c r="AE8" s="226"/>
      <c r="AF8" s="277"/>
      <c r="AG8" s="277"/>
      <c r="AH8" s="277"/>
      <c r="AI8" s="278"/>
      <c r="AJ8" s="212"/>
      <c r="AK8" s="1"/>
      <c r="AL8" s="1"/>
      <c r="AM8" s="1"/>
      <c r="AN8" s="1"/>
    </row>
    <row r="9" spans="1:40" ht="46.5" customHeight="1" x14ac:dyDescent="0.2">
      <c r="A9" s="322"/>
      <c r="B9" s="10" t="s">
        <v>59</v>
      </c>
      <c r="C9" s="134" t="s">
        <v>1386</v>
      </c>
      <c r="D9" s="131" t="s">
        <v>606</v>
      </c>
      <c r="E9" s="145" t="s">
        <v>62</v>
      </c>
      <c r="F9" s="185" t="s">
        <v>1387</v>
      </c>
      <c r="G9" s="185" t="s">
        <v>1381</v>
      </c>
      <c r="H9" s="157" t="s">
        <v>813</v>
      </c>
      <c r="I9" s="168">
        <v>50000</v>
      </c>
      <c r="J9" s="130" t="s">
        <v>1388</v>
      </c>
      <c r="K9" s="130" t="s">
        <v>519</v>
      </c>
      <c r="L9" s="130" t="s">
        <v>519</v>
      </c>
      <c r="M9" s="134" t="s">
        <v>819</v>
      </c>
      <c r="N9" s="224"/>
      <c r="O9" s="224"/>
      <c r="P9" s="224"/>
      <c r="Q9" s="224" t="s">
        <v>56</v>
      </c>
      <c r="R9" s="224"/>
      <c r="S9" s="217"/>
      <c r="T9" s="134" t="s">
        <v>1389</v>
      </c>
      <c r="U9" s="131" t="s">
        <v>1390</v>
      </c>
      <c r="V9" s="155"/>
      <c r="W9" s="10" t="s">
        <v>307</v>
      </c>
      <c r="X9" s="15"/>
      <c r="Y9" s="155"/>
      <c r="Z9" s="15"/>
      <c r="AA9" s="138"/>
      <c r="AB9" s="16"/>
      <c r="AC9" s="16"/>
      <c r="AD9" s="15"/>
      <c r="AE9" s="19"/>
      <c r="AF9" s="138"/>
      <c r="AG9" s="138"/>
      <c r="AH9" s="138"/>
      <c r="AI9" s="155"/>
      <c r="AJ9" s="212"/>
      <c r="AK9" s="1"/>
      <c r="AL9" s="1"/>
      <c r="AM9" s="1"/>
      <c r="AN9" s="1"/>
    </row>
    <row r="10" spans="1:40" ht="46.5" customHeight="1" x14ac:dyDescent="0.2">
      <c r="A10" s="322"/>
      <c r="B10" s="10" t="s">
        <v>68</v>
      </c>
      <c r="C10" s="134" t="s">
        <v>1391</v>
      </c>
      <c r="D10" s="131" t="s">
        <v>609</v>
      </c>
      <c r="E10" s="131" t="s">
        <v>71</v>
      </c>
      <c r="F10" s="185" t="s">
        <v>1380</v>
      </c>
      <c r="G10" s="185" t="s">
        <v>1381</v>
      </c>
      <c r="H10" s="157" t="s">
        <v>813</v>
      </c>
      <c r="I10" s="168">
        <v>0</v>
      </c>
      <c r="J10" s="130" t="s">
        <v>1388</v>
      </c>
      <c r="K10" s="130" t="s">
        <v>519</v>
      </c>
      <c r="L10" s="130" t="s">
        <v>519</v>
      </c>
      <c r="M10" s="134" t="s">
        <v>822</v>
      </c>
      <c r="N10" s="224"/>
      <c r="O10" s="224" t="s">
        <v>56</v>
      </c>
      <c r="P10" s="224"/>
      <c r="Q10" s="224"/>
      <c r="R10" s="224"/>
      <c r="S10" s="217"/>
      <c r="T10" s="134" t="s">
        <v>1392</v>
      </c>
      <c r="U10" s="138"/>
      <c r="V10" s="134" t="s">
        <v>1393</v>
      </c>
      <c r="W10" s="130" t="s">
        <v>1394</v>
      </c>
      <c r="X10" s="15"/>
      <c r="Y10" s="155"/>
      <c r="Z10" s="15"/>
      <c r="AA10" s="138"/>
      <c r="AB10" s="16"/>
      <c r="AC10" s="16"/>
      <c r="AD10" s="15"/>
      <c r="AE10" s="19"/>
      <c r="AF10" s="138"/>
      <c r="AG10" s="138"/>
      <c r="AH10" s="138"/>
      <c r="AI10" s="155"/>
      <c r="AJ10" s="212"/>
      <c r="AK10" s="1"/>
      <c r="AL10" s="1"/>
      <c r="AM10" s="1"/>
      <c r="AN10" s="1"/>
    </row>
    <row r="11" spans="1:40" ht="46.5" customHeight="1" x14ac:dyDescent="0.2">
      <c r="A11" s="322"/>
      <c r="B11" s="10" t="s">
        <v>76</v>
      </c>
      <c r="C11" s="180" t="s">
        <v>77</v>
      </c>
      <c r="D11" s="131" t="s">
        <v>78</v>
      </c>
      <c r="E11" s="131" t="s">
        <v>1395</v>
      </c>
      <c r="F11" s="185" t="s">
        <v>1387</v>
      </c>
      <c r="G11" s="185" t="s">
        <v>1381</v>
      </c>
      <c r="H11" s="18" t="s">
        <v>1396</v>
      </c>
      <c r="I11" s="21">
        <v>120000</v>
      </c>
      <c r="J11" s="130" t="s">
        <v>1397</v>
      </c>
      <c r="K11" s="147" t="s">
        <v>82</v>
      </c>
      <c r="L11" s="130" t="s">
        <v>83</v>
      </c>
      <c r="M11" s="134" t="s">
        <v>831</v>
      </c>
      <c r="N11" s="224"/>
      <c r="O11" s="224"/>
      <c r="P11" s="224"/>
      <c r="Q11" s="224" t="s">
        <v>56</v>
      </c>
      <c r="R11" s="224"/>
      <c r="S11" s="217"/>
      <c r="T11" s="134" t="s">
        <v>1398</v>
      </c>
      <c r="U11" s="138"/>
      <c r="V11" s="155"/>
      <c r="W11" s="18" t="s">
        <v>1396</v>
      </c>
      <c r="X11" s="15"/>
      <c r="Y11" s="155"/>
      <c r="Z11" s="15"/>
      <c r="AA11" s="138"/>
      <c r="AB11" s="16"/>
      <c r="AC11" s="16"/>
      <c r="AD11" s="15"/>
      <c r="AE11" s="19"/>
      <c r="AF11" s="138" t="s">
        <v>369</v>
      </c>
      <c r="AG11" s="138"/>
      <c r="AH11" s="138"/>
      <c r="AI11" s="155"/>
      <c r="AJ11" s="212"/>
      <c r="AK11" s="1"/>
      <c r="AL11" s="1"/>
      <c r="AM11" s="1"/>
      <c r="AN11" s="1"/>
    </row>
    <row r="12" spans="1:40" ht="74.25" customHeight="1" x14ac:dyDescent="0.2">
      <c r="A12" s="322"/>
      <c r="B12" s="10" t="s">
        <v>86</v>
      </c>
      <c r="C12" s="180" t="s">
        <v>87</v>
      </c>
      <c r="D12" s="131" t="s">
        <v>1399</v>
      </c>
      <c r="E12" s="131" t="s">
        <v>1400</v>
      </c>
      <c r="F12" s="185" t="s">
        <v>1387</v>
      </c>
      <c r="G12" s="185" t="s">
        <v>1381</v>
      </c>
      <c r="H12" s="131" t="s">
        <v>1396</v>
      </c>
      <c r="I12" s="21">
        <v>120000</v>
      </c>
      <c r="J12" s="130" t="s">
        <v>1401</v>
      </c>
      <c r="K12" s="147" t="s">
        <v>82</v>
      </c>
      <c r="L12" s="130" t="s">
        <v>83</v>
      </c>
      <c r="M12" s="134" t="s">
        <v>834</v>
      </c>
      <c r="N12" s="224"/>
      <c r="O12" s="224"/>
      <c r="P12" s="224"/>
      <c r="Q12" s="224" t="s">
        <v>56</v>
      </c>
      <c r="R12" s="224"/>
      <c r="S12" s="217"/>
      <c r="T12" s="134" t="s">
        <v>1402</v>
      </c>
      <c r="U12" s="138"/>
      <c r="V12" s="155"/>
      <c r="W12" s="18" t="s">
        <v>1396</v>
      </c>
      <c r="X12" s="15"/>
      <c r="Y12" s="155"/>
      <c r="Z12" s="15"/>
      <c r="AA12" s="138"/>
      <c r="AB12" s="16"/>
      <c r="AC12" s="16"/>
      <c r="AD12" s="15"/>
      <c r="AE12" s="19"/>
      <c r="AF12" s="138"/>
      <c r="AG12" s="138"/>
      <c r="AH12" s="138"/>
      <c r="AI12" s="155"/>
      <c r="AJ12" s="212"/>
      <c r="AK12" s="1"/>
      <c r="AL12" s="1"/>
      <c r="AM12" s="1"/>
      <c r="AN12" s="1"/>
    </row>
    <row r="13" spans="1:40" ht="46.5" customHeight="1" x14ac:dyDescent="0.2">
      <c r="A13" s="322"/>
      <c r="B13" s="10" t="s">
        <v>91</v>
      </c>
      <c r="C13" s="180" t="s">
        <v>92</v>
      </c>
      <c r="D13" s="131" t="s">
        <v>1403</v>
      </c>
      <c r="E13" s="131" t="s">
        <v>1404</v>
      </c>
      <c r="F13" s="185" t="s">
        <v>1387</v>
      </c>
      <c r="G13" s="185" t="s">
        <v>1381</v>
      </c>
      <c r="H13" s="131" t="s">
        <v>1396</v>
      </c>
      <c r="I13" s="21">
        <v>90000</v>
      </c>
      <c r="J13" s="130" t="s">
        <v>1401</v>
      </c>
      <c r="K13" s="147" t="s">
        <v>82</v>
      </c>
      <c r="L13" s="130" t="s">
        <v>83</v>
      </c>
      <c r="M13" s="134" t="s">
        <v>837</v>
      </c>
      <c r="N13" s="224"/>
      <c r="O13" s="224" t="s">
        <v>56</v>
      </c>
      <c r="P13" s="224"/>
      <c r="Q13" s="224"/>
      <c r="R13" s="224"/>
      <c r="S13" s="217"/>
      <c r="T13" s="134" t="s">
        <v>1405</v>
      </c>
      <c r="U13" s="138"/>
      <c r="V13" s="134" t="s">
        <v>1393</v>
      </c>
      <c r="W13" s="18" t="s">
        <v>1396</v>
      </c>
      <c r="X13" s="15"/>
      <c r="Y13" s="155"/>
      <c r="Z13" s="15"/>
      <c r="AA13" s="138"/>
      <c r="AB13" s="16"/>
      <c r="AC13" s="16"/>
      <c r="AD13" s="15"/>
      <c r="AE13" s="19"/>
      <c r="AF13" s="138"/>
      <c r="AG13" s="138"/>
      <c r="AH13" s="138"/>
      <c r="AI13" s="155"/>
      <c r="AJ13" s="212"/>
      <c r="AK13" s="1"/>
      <c r="AL13" s="1"/>
      <c r="AM13" s="1"/>
      <c r="AN13" s="1"/>
    </row>
    <row r="14" spans="1:40" ht="46.5" customHeight="1" x14ac:dyDescent="0.2">
      <c r="A14" s="322"/>
      <c r="B14" s="10" t="s">
        <v>95</v>
      </c>
      <c r="C14" s="134" t="s">
        <v>1406</v>
      </c>
      <c r="D14" s="131" t="s">
        <v>621</v>
      </c>
      <c r="E14" s="131" t="s">
        <v>1407</v>
      </c>
      <c r="F14" s="185" t="s">
        <v>1387</v>
      </c>
      <c r="G14" s="185" t="s">
        <v>1381</v>
      </c>
      <c r="H14" s="131" t="s">
        <v>844</v>
      </c>
      <c r="I14" s="21">
        <v>50000</v>
      </c>
      <c r="J14" s="146" t="s">
        <v>1408</v>
      </c>
      <c r="K14" s="157" t="s">
        <v>616</v>
      </c>
      <c r="L14" s="130" t="s">
        <v>846</v>
      </c>
      <c r="M14" s="155"/>
      <c r="N14" s="224"/>
      <c r="O14" s="224" t="s">
        <v>56</v>
      </c>
      <c r="P14" s="224"/>
      <c r="Q14" s="224"/>
      <c r="R14" s="224"/>
      <c r="S14" s="217"/>
      <c r="T14" s="134" t="s">
        <v>1409</v>
      </c>
      <c r="U14" s="138"/>
      <c r="V14" s="134" t="s">
        <v>1410</v>
      </c>
      <c r="W14" s="130" t="s">
        <v>1411</v>
      </c>
      <c r="X14" s="15"/>
      <c r="Y14" s="155"/>
      <c r="Z14" s="15"/>
      <c r="AA14" s="138"/>
      <c r="AB14" s="16"/>
      <c r="AC14" s="16"/>
      <c r="AD14" s="18" t="s">
        <v>1412</v>
      </c>
      <c r="AE14" s="19"/>
      <c r="AF14" s="138"/>
      <c r="AG14" s="138"/>
      <c r="AH14" s="138"/>
      <c r="AI14" s="155"/>
      <c r="AJ14" s="212"/>
      <c r="AK14" s="1"/>
      <c r="AL14" s="1"/>
      <c r="AM14" s="1"/>
      <c r="AN14" s="1"/>
    </row>
    <row r="15" spans="1:40" ht="46.5" customHeight="1" x14ac:dyDescent="0.2">
      <c r="A15" s="322"/>
      <c r="B15" s="10" t="s">
        <v>105</v>
      </c>
      <c r="C15" s="180" t="s">
        <v>847</v>
      </c>
      <c r="D15" s="138"/>
      <c r="E15" s="138"/>
      <c r="F15" s="16"/>
      <c r="G15" s="16"/>
      <c r="H15" s="138"/>
      <c r="I15" s="19"/>
      <c r="J15" s="15"/>
      <c r="K15" s="15"/>
      <c r="L15" s="15"/>
      <c r="M15" s="155"/>
      <c r="N15" s="224"/>
      <c r="O15" s="224"/>
      <c r="P15" s="224"/>
      <c r="Q15" s="224"/>
      <c r="R15" s="224"/>
      <c r="S15" s="217"/>
      <c r="T15" s="155"/>
      <c r="U15" s="138"/>
      <c r="V15" s="155"/>
      <c r="W15" s="15"/>
      <c r="X15" s="15"/>
      <c r="Y15" s="155"/>
      <c r="Z15" s="15"/>
      <c r="AA15" s="138"/>
      <c r="AB15" s="16"/>
      <c r="AC15" s="16"/>
      <c r="AD15" s="15"/>
      <c r="AE15" s="19"/>
      <c r="AF15" s="138"/>
      <c r="AG15" s="138"/>
      <c r="AH15" s="138"/>
      <c r="AI15" s="155"/>
      <c r="AJ15" s="212"/>
      <c r="AK15" s="1"/>
      <c r="AL15" s="1"/>
      <c r="AM15" s="1"/>
      <c r="AN15" s="1"/>
    </row>
    <row r="16" spans="1:40" ht="46.5" customHeight="1" x14ac:dyDescent="0.2">
      <c r="A16" s="322"/>
      <c r="B16" s="10" t="s">
        <v>114</v>
      </c>
      <c r="C16" s="187" t="s">
        <v>115</v>
      </c>
      <c r="D16" s="145" t="s">
        <v>1413</v>
      </c>
      <c r="E16" s="145" t="s">
        <v>1414</v>
      </c>
      <c r="F16" s="185" t="s">
        <v>1387</v>
      </c>
      <c r="G16" s="185" t="s">
        <v>1381</v>
      </c>
      <c r="H16" s="145" t="s">
        <v>118</v>
      </c>
      <c r="I16" s="168">
        <v>50000</v>
      </c>
      <c r="J16" s="146" t="s">
        <v>119</v>
      </c>
      <c r="K16" s="146" t="s">
        <v>245</v>
      </c>
      <c r="L16" s="146" t="s">
        <v>811</v>
      </c>
      <c r="M16" s="166" t="s">
        <v>853</v>
      </c>
      <c r="N16" s="224"/>
      <c r="O16" s="224"/>
      <c r="P16" s="224"/>
      <c r="Q16" s="224" t="s">
        <v>56</v>
      </c>
      <c r="R16" s="224"/>
      <c r="S16" s="217"/>
      <c r="T16" s="134" t="s">
        <v>1415</v>
      </c>
      <c r="U16" s="131" t="s">
        <v>1416</v>
      </c>
      <c r="V16" s="155"/>
      <c r="W16" s="165" t="s">
        <v>118</v>
      </c>
      <c r="X16" s="15"/>
      <c r="Y16" s="155"/>
      <c r="Z16" s="15"/>
      <c r="AA16" s="138"/>
      <c r="AB16" s="16"/>
      <c r="AC16" s="16"/>
      <c r="AD16" s="15"/>
      <c r="AE16" s="19"/>
      <c r="AF16" s="138"/>
      <c r="AG16" s="138"/>
      <c r="AH16" s="138"/>
      <c r="AI16" s="155"/>
      <c r="AJ16" s="212"/>
      <c r="AK16" s="1"/>
      <c r="AL16" s="1"/>
      <c r="AM16" s="1"/>
      <c r="AN16" s="1"/>
    </row>
    <row r="17" spans="1:35" ht="46.5" customHeight="1" x14ac:dyDescent="0.2">
      <c r="A17" s="322"/>
      <c r="B17" s="10" t="s">
        <v>122</v>
      </c>
      <c r="C17" s="180" t="s">
        <v>1417</v>
      </c>
      <c r="D17" s="131" t="s">
        <v>1418</v>
      </c>
      <c r="E17" s="131" t="s">
        <v>1419</v>
      </c>
      <c r="F17" s="185" t="s">
        <v>1387</v>
      </c>
      <c r="G17" s="185" t="s">
        <v>1381</v>
      </c>
      <c r="H17" s="157" t="s">
        <v>1420</v>
      </c>
      <c r="I17" s="21">
        <v>0</v>
      </c>
      <c r="J17" s="130" t="s">
        <v>1421</v>
      </c>
      <c r="K17" s="130" t="s">
        <v>625</v>
      </c>
      <c r="L17" s="130" t="s">
        <v>519</v>
      </c>
      <c r="M17" s="134" t="s">
        <v>1422</v>
      </c>
      <c r="N17" s="224"/>
      <c r="O17" s="224"/>
      <c r="P17" s="224"/>
      <c r="Q17" s="224" t="s">
        <v>56</v>
      </c>
      <c r="R17" s="224"/>
      <c r="S17" s="217"/>
      <c r="T17" s="134" t="s">
        <v>1423</v>
      </c>
      <c r="U17" s="138"/>
      <c r="V17" s="134" t="s">
        <v>1424</v>
      </c>
      <c r="W17" s="130" t="s">
        <v>1411</v>
      </c>
      <c r="X17" s="15"/>
      <c r="Y17" s="155"/>
      <c r="Z17" s="15"/>
      <c r="AA17" s="138"/>
      <c r="AB17" s="16"/>
      <c r="AC17" s="16"/>
      <c r="AD17" s="15"/>
      <c r="AE17" s="19"/>
      <c r="AF17" s="131" t="s">
        <v>1425</v>
      </c>
      <c r="AG17" s="138"/>
      <c r="AH17" s="138"/>
      <c r="AI17" s="134" t="s">
        <v>1426</v>
      </c>
    </row>
    <row r="18" spans="1:35" ht="46.5" customHeight="1" x14ac:dyDescent="0.2">
      <c r="A18" s="322"/>
      <c r="B18" s="10" t="s">
        <v>129</v>
      </c>
      <c r="C18" s="180" t="s">
        <v>1427</v>
      </c>
      <c r="D18" s="131" t="s">
        <v>1418</v>
      </c>
      <c r="E18" s="131" t="s">
        <v>1428</v>
      </c>
      <c r="F18" s="185" t="s">
        <v>1387</v>
      </c>
      <c r="G18" s="185" t="s">
        <v>1381</v>
      </c>
      <c r="H18" s="157" t="s">
        <v>1420</v>
      </c>
      <c r="I18" s="21">
        <v>0</v>
      </c>
      <c r="J18" s="130" t="s">
        <v>1429</v>
      </c>
      <c r="K18" s="130" t="s">
        <v>628</v>
      </c>
      <c r="L18" s="130" t="s">
        <v>519</v>
      </c>
      <c r="M18" s="134" t="s">
        <v>1430</v>
      </c>
      <c r="N18" s="224"/>
      <c r="O18" s="224"/>
      <c r="P18" s="224"/>
      <c r="Q18" s="224" t="s">
        <v>56</v>
      </c>
      <c r="R18" s="224"/>
      <c r="S18" s="217"/>
      <c r="T18" s="134" t="s">
        <v>1431</v>
      </c>
      <c r="U18" s="138"/>
      <c r="V18" s="155"/>
      <c r="W18" s="18" t="s">
        <v>1411</v>
      </c>
      <c r="X18" s="15"/>
      <c r="Y18" s="155"/>
      <c r="Z18" s="15"/>
      <c r="AA18" s="138"/>
      <c r="AB18" s="16"/>
      <c r="AC18" s="16"/>
      <c r="AD18" s="15"/>
      <c r="AE18" s="19"/>
      <c r="AF18" s="131" t="s">
        <v>1432</v>
      </c>
      <c r="AG18" s="138"/>
      <c r="AH18" s="138"/>
      <c r="AI18" s="134" t="s">
        <v>1433</v>
      </c>
    </row>
    <row r="19" spans="1:35" ht="46.5" customHeight="1" x14ac:dyDescent="0.2">
      <c r="A19" s="322"/>
      <c r="B19" s="10" t="s">
        <v>133</v>
      </c>
      <c r="C19" s="134" t="s">
        <v>870</v>
      </c>
      <c r="D19" s="131" t="s">
        <v>871</v>
      </c>
      <c r="E19" s="145" t="s">
        <v>135</v>
      </c>
      <c r="F19" s="185" t="s">
        <v>1380</v>
      </c>
      <c r="G19" s="185" t="s">
        <v>1381</v>
      </c>
      <c r="H19" s="131" t="s">
        <v>136</v>
      </c>
      <c r="I19" s="168">
        <v>50000</v>
      </c>
      <c r="J19" s="130" t="s">
        <v>1434</v>
      </c>
      <c r="K19" s="130" t="s">
        <v>610</v>
      </c>
      <c r="L19" s="146" t="s">
        <v>811</v>
      </c>
      <c r="M19" s="134"/>
      <c r="N19" s="224"/>
      <c r="O19" s="224"/>
      <c r="P19" s="224"/>
      <c r="Q19" s="224" t="s">
        <v>56</v>
      </c>
      <c r="R19" s="224"/>
      <c r="S19" s="217"/>
      <c r="T19" s="134" t="s">
        <v>1435</v>
      </c>
      <c r="U19" s="138"/>
      <c r="V19" s="155"/>
      <c r="W19" s="15" t="s">
        <v>136</v>
      </c>
      <c r="X19" s="15"/>
      <c r="Y19" s="155"/>
      <c r="Z19" s="15"/>
      <c r="AA19" s="138"/>
      <c r="AB19" s="16"/>
      <c r="AC19" s="16"/>
      <c r="AD19" s="15"/>
      <c r="AE19" s="19"/>
      <c r="AF19" s="138"/>
      <c r="AG19" s="138"/>
      <c r="AH19" s="138"/>
      <c r="AI19" s="134" t="s">
        <v>1436</v>
      </c>
    </row>
    <row r="20" spans="1:35" ht="46.5" customHeight="1" x14ac:dyDescent="0.2">
      <c r="A20" s="322"/>
      <c r="B20" s="10" t="s">
        <v>139</v>
      </c>
      <c r="C20" s="276" t="s">
        <v>1437</v>
      </c>
      <c r="D20" s="131" t="s">
        <v>1438</v>
      </c>
      <c r="E20" s="131" t="s">
        <v>879</v>
      </c>
      <c r="F20" s="185" t="s">
        <v>1387</v>
      </c>
      <c r="G20" s="185" t="s">
        <v>1381</v>
      </c>
      <c r="H20" s="157" t="s">
        <v>1420</v>
      </c>
      <c r="I20" s="168">
        <v>0</v>
      </c>
      <c r="J20" s="12" t="s">
        <v>1439</v>
      </c>
      <c r="K20" s="147" t="s">
        <v>1440</v>
      </c>
      <c r="L20" s="130" t="s">
        <v>610</v>
      </c>
      <c r="M20" s="134" t="s">
        <v>881</v>
      </c>
      <c r="N20" s="224"/>
      <c r="O20" s="224"/>
      <c r="P20" s="224" t="s">
        <v>56</v>
      </c>
      <c r="Q20" s="224"/>
      <c r="R20" s="224"/>
      <c r="S20" s="217"/>
      <c r="T20" s="134" t="s">
        <v>1441</v>
      </c>
      <c r="U20" s="138"/>
      <c r="V20" s="155" t="s">
        <v>1442</v>
      </c>
      <c r="W20" s="18" t="s">
        <v>1411</v>
      </c>
      <c r="X20" s="15"/>
      <c r="Y20" s="155"/>
      <c r="Z20" s="15"/>
      <c r="AA20" s="138"/>
      <c r="AB20" s="16"/>
      <c r="AC20" s="16"/>
      <c r="AD20" s="15"/>
      <c r="AE20" s="19"/>
      <c r="AF20" s="138"/>
      <c r="AG20" s="138"/>
      <c r="AH20" s="138"/>
      <c r="AI20" s="134" t="s">
        <v>1443</v>
      </c>
    </row>
    <row r="21" spans="1:35" ht="46.5" customHeight="1" x14ac:dyDescent="0.2">
      <c r="A21" s="322"/>
      <c r="B21" s="10" t="s">
        <v>146</v>
      </c>
      <c r="C21" s="290" t="s">
        <v>884</v>
      </c>
      <c r="D21" s="291" t="s">
        <v>885</v>
      </c>
      <c r="E21" s="188" t="s">
        <v>886</v>
      </c>
      <c r="F21" s="185" t="s">
        <v>1387</v>
      </c>
      <c r="G21" s="185" t="s">
        <v>1381</v>
      </c>
      <c r="H21" s="157" t="s">
        <v>1420</v>
      </c>
      <c r="I21" s="168">
        <v>0</v>
      </c>
      <c r="J21" s="12" t="s">
        <v>1439</v>
      </c>
      <c r="K21" s="189" t="s">
        <v>1444</v>
      </c>
      <c r="L21" s="292" t="s">
        <v>610</v>
      </c>
      <c r="M21" s="190" t="s">
        <v>888</v>
      </c>
      <c r="N21" s="224"/>
      <c r="O21" s="224"/>
      <c r="P21" s="224" t="s">
        <v>56</v>
      </c>
      <c r="Q21" s="224"/>
      <c r="R21" s="224"/>
      <c r="S21" s="217"/>
      <c r="T21" s="134" t="s">
        <v>1441</v>
      </c>
      <c r="U21" s="138"/>
      <c r="V21" s="155" t="s">
        <v>1442</v>
      </c>
      <c r="W21" s="18" t="s">
        <v>1411</v>
      </c>
      <c r="X21" s="15"/>
      <c r="Y21" s="155"/>
      <c r="Z21" s="15"/>
      <c r="AA21" s="138"/>
      <c r="AB21" s="16"/>
      <c r="AC21" s="16"/>
      <c r="AD21" s="15"/>
      <c r="AE21" s="19"/>
      <c r="AF21" s="138"/>
      <c r="AG21" s="138"/>
      <c r="AH21" s="138"/>
      <c r="AI21" s="134" t="s">
        <v>1445</v>
      </c>
    </row>
    <row r="22" spans="1:35" ht="46.5" customHeight="1" x14ac:dyDescent="0.2">
      <c r="A22" s="322"/>
      <c r="B22" s="10" t="s">
        <v>1280</v>
      </c>
      <c r="C22" s="134" t="s">
        <v>1446</v>
      </c>
      <c r="D22" s="131" t="s">
        <v>1282</v>
      </c>
      <c r="E22" s="291" t="s">
        <v>1283</v>
      </c>
      <c r="F22" s="185" t="s">
        <v>1447</v>
      </c>
      <c r="G22" s="185" t="s">
        <v>1448</v>
      </c>
      <c r="H22" s="131" t="s">
        <v>1449</v>
      </c>
      <c r="I22" s="191">
        <v>0</v>
      </c>
      <c r="J22" s="18" t="s">
        <v>1450</v>
      </c>
      <c r="K22" s="131" t="s">
        <v>1451</v>
      </c>
      <c r="L22" s="18" t="s">
        <v>818</v>
      </c>
      <c r="M22" s="134" t="s">
        <v>1452</v>
      </c>
      <c r="N22" s="224"/>
      <c r="O22" s="224"/>
      <c r="P22" s="224"/>
      <c r="Q22" s="224" t="s">
        <v>56</v>
      </c>
      <c r="R22" s="224"/>
      <c r="S22" s="217"/>
      <c r="T22" s="134" t="s">
        <v>1453</v>
      </c>
      <c r="U22" s="138"/>
      <c r="V22" s="155"/>
      <c r="W22" s="18" t="s">
        <v>1454</v>
      </c>
      <c r="X22" s="15"/>
      <c r="Y22" s="155"/>
      <c r="Z22" s="15"/>
      <c r="AA22" s="138"/>
      <c r="AB22" s="16"/>
      <c r="AC22" s="192" t="s">
        <v>1455</v>
      </c>
      <c r="AD22" s="18" t="s">
        <v>1456</v>
      </c>
      <c r="AE22" s="19"/>
      <c r="AF22" s="138"/>
      <c r="AG22" s="138"/>
      <c r="AH22" s="138"/>
      <c r="AI22" s="134" t="s">
        <v>1445</v>
      </c>
    </row>
    <row r="23" spans="1:35" ht="46.5" customHeight="1" x14ac:dyDescent="0.2">
      <c r="A23" s="313"/>
      <c r="B23" s="10" t="s">
        <v>1288</v>
      </c>
      <c r="C23" s="166" t="s">
        <v>1289</v>
      </c>
      <c r="D23" s="145" t="s">
        <v>1290</v>
      </c>
      <c r="E23" s="145" t="s">
        <v>1291</v>
      </c>
      <c r="F23" s="146">
        <v>44531</v>
      </c>
      <c r="G23" s="146">
        <v>44958</v>
      </c>
      <c r="H23" s="157" t="s">
        <v>1420</v>
      </c>
      <c r="I23" s="21">
        <v>200000</v>
      </c>
      <c r="J23" s="165" t="s">
        <v>1457</v>
      </c>
      <c r="K23" s="145" t="s">
        <v>1451</v>
      </c>
      <c r="L23" s="165" t="s">
        <v>811</v>
      </c>
      <c r="M23" s="166" t="s">
        <v>1458</v>
      </c>
      <c r="N23" s="224" t="s">
        <v>56</v>
      </c>
      <c r="O23" s="224"/>
      <c r="P23" s="224"/>
      <c r="Q23" s="224"/>
      <c r="R23" s="224"/>
      <c r="S23" s="217"/>
      <c r="T23" s="155" t="s">
        <v>1459</v>
      </c>
      <c r="U23" s="138"/>
      <c r="V23" s="155"/>
      <c r="W23" s="15"/>
      <c r="X23" s="15"/>
      <c r="Y23" s="155"/>
      <c r="Z23" s="15"/>
      <c r="AA23" s="138"/>
      <c r="AB23" s="192" t="s">
        <v>1460</v>
      </c>
      <c r="AC23" s="16"/>
      <c r="AD23" s="15"/>
      <c r="AE23" s="19"/>
      <c r="AF23" s="138"/>
      <c r="AG23" s="138"/>
      <c r="AH23" s="138"/>
      <c r="AI23" s="155"/>
    </row>
    <row r="24" spans="1:35" ht="46.5" customHeight="1" x14ac:dyDescent="0.2">
      <c r="A24" s="373" t="s">
        <v>889</v>
      </c>
      <c r="B24" s="10" t="s">
        <v>152</v>
      </c>
      <c r="C24" s="180" t="s">
        <v>642</v>
      </c>
      <c r="D24" s="131" t="s">
        <v>210</v>
      </c>
      <c r="E24" s="145" t="s">
        <v>155</v>
      </c>
      <c r="F24" s="185" t="s">
        <v>1387</v>
      </c>
      <c r="G24" s="185" t="s">
        <v>1381</v>
      </c>
      <c r="H24" s="131" t="s">
        <v>1461</v>
      </c>
      <c r="I24" s="168">
        <v>0</v>
      </c>
      <c r="J24" s="130" t="s">
        <v>1462</v>
      </c>
      <c r="K24" s="18" t="s">
        <v>610</v>
      </c>
      <c r="L24" s="130" t="s">
        <v>811</v>
      </c>
      <c r="M24" s="134" t="s">
        <v>898</v>
      </c>
      <c r="N24" s="224"/>
      <c r="O24" s="224"/>
      <c r="P24" s="224" t="s">
        <v>56</v>
      </c>
      <c r="Q24" s="224"/>
      <c r="R24" s="224"/>
      <c r="S24" s="217"/>
      <c r="T24" s="134" t="s">
        <v>1463</v>
      </c>
      <c r="U24" s="138"/>
      <c r="V24" s="134" t="s">
        <v>1464</v>
      </c>
      <c r="W24" s="18" t="s">
        <v>156</v>
      </c>
      <c r="X24" s="15"/>
      <c r="Y24" s="134" t="s">
        <v>1465</v>
      </c>
      <c r="Z24" s="12" t="s">
        <v>1466</v>
      </c>
      <c r="AA24" s="138"/>
      <c r="AB24" s="16"/>
      <c r="AC24" s="16"/>
      <c r="AD24" s="15"/>
      <c r="AE24" s="19"/>
      <c r="AF24" s="138"/>
      <c r="AG24" s="138"/>
      <c r="AH24" s="138"/>
      <c r="AI24" s="155"/>
    </row>
    <row r="25" spans="1:35" ht="46.5" customHeight="1" x14ac:dyDescent="0.2">
      <c r="A25" s="322"/>
      <c r="B25" s="10" t="s">
        <v>159</v>
      </c>
      <c r="C25" s="180" t="s">
        <v>160</v>
      </c>
      <c r="D25" s="131" t="s">
        <v>161</v>
      </c>
      <c r="E25" s="145" t="s">
        <v>162</v>
      </c>
      <c r="F25" s="185" t="s">
        <v>1387</v>
      </c>
      <c r="G25" s="185" t="s">
        <v>1381</v>
      </c>
      <c r="H25" s="131" t="s">
        <v>163</v>
      </c>
      <c r="I25" s="168">
        <v>50000</v>
      </c>
      <c r="J25" s="18" t="s">
        <v>1467</v>
      </c>
      <c r="K25" s="131" t="s">
        <v>165</v>
      </c>
      <c r="L25" s="18" t="s">
        <v>610</v>
      </c>
      <c r="M25" s="166" t="s">
        <v>904</v>
      </c>
      <c r="N25" s="224"/>
      <c r="O25" s="224"/>
      <c r="P25" s="224"/>
      <c r="Q25" s="224" t="s">
        <v>56</v>
      </c>
      <c r="R25" s="224"/>
      <c r="S25" s="217"/>
      <c r="T25" s="134" t="s">
        <v>1468</v>
      </c>
      <c r="U25" s="138"/>
      <c r="V25" s="155"/>
      <c r="W25" s="18" t="s">
        <v>163</v>
      </c>
      <c r="X25" s="15"/>
      <c r="Y25" s="155"/>
      <c r="Z25" s="15"/>
      <c r="AA25" s="138"/>
      <c r="AB25" s="16"/>
      <c r="AC25" s="16"/>
      <c r="AD25" s="15"/>
      <c r="AE25" s="19"/>
      <c r="AF25" s="138"/>
      <c r="AG25" s="138"/>
      <c r="AH25" s="138"/>
      <c r="AI25" s="155"/>
    </row>
    <row r="26" spans="1:35" ht="46.5" customHeight="1" x14ac:dyDescent="0.2">
      <c r="A26" s="322"/>
      <c r="B26" s="10" t="s">
        <v>167</v>
      </c>
      <c r="C26" s="180" t="s">
        <v>168</v>
      </c>
      <c r="D26" s="131" t="s">
        <v>169</v>
      </c>
      <c r="E26" s="131" t="s">
        <v>170</v>
      </c>
      <c r="F26" s="185" t="s">
        <v>1387</v>
      </c>
      <c r="G26" s="185" t="s">
        <v>1381</v>
      </c>
      <c r="H26" s="131" t="s">
        <v>163</v>
      </c>
      <c r="I26" s="168">
        <v>50000</v>
      </c>
      <c r="J26" s="18" t="s">
        <v>171</v>
      </c>
      <c r="K26" s="131" t="s">
        <v>165</v>
      </c>
      <c r="L26" s="18" t="s">
        <v>610</v>
      </c>
      <c r="M26" s="134"/>
      <c r="N26" s="224"/>
      <c r="O26" s="224"/>
      <c r="P26" s="224"/>
      <c r="Q26" s="224" t="s">
        <v>56</v>
      </c>
      <c r="R26" s="224"/>
      <c r="S26" s="217"/>
      <c r="T26" s="186" t="s">
        <v>1469</v>
      </c>
      <c r="U26" s="131" t="s">
        <v>1470</v>
      </c>
      <c r="V26" s="278"/>
      <c r="W26" s="18" t="s">
        <v>163</v>
      </c>
      <c r="X26" s="224"/>
      <c r="Y26" s="278"/>
      <c r="Z26" s="224"/>
      <c r="AA26" s="277"/>
      <c r="AB26" s="225"/>
      <c r="AC26" s="225"/>
      <c r="AD26" s="224"/>
      <c r="AE26" s="226"/>
      <c r="AF26" s="277"/>
      <c r="AG26" s="277"/>
      <c r="AH26" s="277"/>
      <c r="AI26" s="278"/>
    </row>
    <row r="27" spans="1:35" ht="46.5" customHeight="1" x14ac:dyDescent="0.2">
      <c r="A27" s="322"/>
      <c r="B27" s="10" t="s">
        <v>173</v>
      </c>
      <c r="C27" s="180" t="s">
        <v>174</v>
      </c>
      <c r="D27" s="131" t="s">
        <v>175</v>
      </c>
      <c r="E27" s="145" t="s">
        <v>913</v>
      </c>
      <c r="F27" s="185" t="s">
        <v>1387</v>
      </c>
      <c r="G27" s="185" t="s">
        <v>1381</v>
      </c>
      <c r="H27" s="131" t="s">
        <v>163</v>
      </c>
      <c r="I27" s="168">
        <v>140000</v>
      </c>
      <c r="J27" s="146" t="s">
        <v>177</v>
      </c>
      <c r="K27" s="157" t="s">
        <v>1471</v>
      </c>
      <c r="L27" s="130" t="s">
        <v>846</v>
      </c>
      <c r="M27" s="134"/>
      <c r="N27" s="224"/>
      <c r="O27" s="224"/>
      <c r="P27" s="224"/>
      <c r="Q27" s="224" t="s">
        <v>56</v>
      </c>
      <c r="R27" s="224"/>
      <c r="S27" s="217"/>
      <c r="T27" s="134" t="s">
        <v>1472</v>
      </c>
      <c r="U27" s="277"/>
      <c r="V27" s="134" t="s">
        <v>1473</v>
      </c>
      <c r="W27" s="18" t="s">
        <v>163</v>
      </c>
      <c r="X27" s="224"/>
      <c r="Y27" s="278"/>
      <c r="Z27" s="224"/>
      <c r="AA27" s="277"/>
      <c r="AB27" s="225"/>
      <c r="AC27" s="225"/>
      <c r="AD27" s="224"/>
      <c r="AE27" s="226"/>
      <c r="AF27" s="277"/>
      <c r="AG27" s="277"/>
      <c r="AH27" s="277"/>
      <c r="AI27" s="134" t="s">
        <v>1474</v>
      </c>
    </row>
    <row r="28" spans="1:35" ht="46.5" customHeight="1" x14ac:dyDescent="0.2">
      <c r="A28" s="322"/>
      <c r="B28" s="10" t="s">
        <v>180</v>
      </c>
      <c r="C28" s="134" t="s">
        <v>655</v>
      </c>
      <c r="D28" s="131" t="s">
        <v>210</v>
      </c>
      <c r="E28" s="131" t="s">
        <v>183</v>
      </c>
      <c r="F28" s="185" t="s">
        <v>1387</v>
      </c>
      <c r="G28" s="185" t="s">
        <v>1381</v>
      </c>
      <c r="H28" s="131" t="s">
        <v>1475</v>
      </c>
      <c r="I28" s="168">
        <v>0</v>
      </c>
      <c r="J28" s="130" t="s">
        <v>1476</v>
      </c>
      <c r="K28" s="18" t="s">
        <v>610</v>
      </c>
      <c r="L28" s="130" t="s">
        <v>811</v>
      </c>
      <c r="M28" s="134"/>
      <c r="N28" s="224"/>
      <c r="O28" s="224" t="s">
        <v>56</v>
      </c>
      <c r="P28" s="224"/>
      <c r="Q28" s="224"/>
      <c r="R28" s="224"/>
      <c r="S28" s="217"/>
      <c r="T28" s="134" t="s">
        <v>1477</v>
      </c>
      <c r="U28" s="277"/>
      <c r="V28" s="273" t="s">
        <v>1478</v>
      </c>
      <c r="W28" s="224" t="s">
        <v>1479</v>
      </c>
      <c r="X28" s="224"/>
      <c r="Y28" s="278"/>
      <c r="Z28" s="224"/>
      <c r="AA28" s="277"/>
      <c r="AB28" s="225"/>
      <c r="AC28" s="225"/>
      <c r="AD28" s="224"/>
      <c r="AE28" s="226"/>
      <c r="AF28" s="277" t="s">
        <v>1480</v>
      </c>
      <c r="AG28" s="277"/>
      <c r="AH28" s="277"/>
      <c r="AI28" s="273" t="s">
        <v>1481</v>
      </c>
    </row>
    <row r="29" spans="1:35" ht="46.5" customHeight="1" x14ac:dyDescent="0.2">
      <c r="A29" s="322"/>
      <c r="B29" s="10" t="s">
        <v>188</v>
      </c>
      <c r="C29" s="273" t="s">
        <v>924</v>
      </c>
      <c r="D29" s="270" t="s">
        <v>925</v>
      </c>
      <c r="E29" s="131" t="s">
        <v>183</v>
      </c>
      <c r="F29" s="185" t="s">
        <v>1387</v>
      </c>
      <c r="G29" s="185" t="s">
        <v>1381</v>
      </c>
      <c r="H29" s="131" t="s">
        <v>163</v>
      </c>
      <c r="I29" s="21">
        <v>50000</v>
      </c>
      <c r="J29" s="130" t="s">
        <v>1482</v>
      </c>
      <c r="K29" s="131" t="s">
        <v>165</v>
      </c>
      <c r="L29" s="18" t="s">
        <v>610</v>
      </c>
      <c r="M29" s="273" t="s">
        <v>928</v>
      </c>
      <c r="N29" s="224"/>
      <c r="O29" s="224" t="s">
        <v>56</v>
      </c>
      <c r="P29" s="224"/>
      <c r="Q29" s="224"/>
      <c r="R29" s="224"/>
      <c r="S29" s="217"/>
      <c r="T29" s="134" t="s">
        <v>1483</v>
      </c>
      <c r="U29" s="277"/>
      <c r="V29" s="273" t="s">
        <v>1484</v>
      </c>
      <c r="W29" s="18" t="s">
        <v>163</v>
      </c>
      <c r="X29" s="224"/>
      <c r="Y29" s="273" t="s">
        <v>1485</v>
      </c>
      <c r="Z29" s="224"/>
      <c r="AA29" s="277"/>
      <c r="AB29" s="225"/>
      <c r="AC29" s="225"/>
      <c r="AD29" s="224"/>
      <c r="AE29" s="226"/>
      <c r="AF29" s="277"/>
      <c r="AG29" s="277"/>
      <c r="AH29" s="277"/>
      <c r="AI29" s="278"/>
    </row>
    <row r="30" spans="1:35" ht="46.5" customHeight="1" x14ac:dyDescent="0.2">
      <c r="A30" s="322"/>
      <c r="B30" s="10" t="s">
        <v>192</v>
      </c>
      <c r="C30" s="134" t="s">
        <v>1486</v>
      </c>
      <c r="D30" s="270" t="s">
        <v>1487</v>
      </c>
      <c r="E30" s="131" t="s">
        <v>195</v>
      </c>
      <c r="F30" s="185" t="s">
        <v>1387</v>
      </c>
      <c r="G30" s="185" t="s">
        <v>1381</v>
      </c>
      <c r="H30" s="131" t="s">
        <v>111</v>
      </c>
      <c r="I30" s="168">
        <v>0</v>
      </c>
      <c r="J30" s="130" t="s">
        <v>1488</v>
      </c>
      <c r="K30" s="18" t="s">
        <v>610</v>
      </c>
      <c r="L30" s="18" t="s">
        <v>811</v>
      </c>
      <c r="M30" s="134" t="s">
        <v>1489</v>
      </c>
      <c r="N30" s="224"/>
      <c r="O30" s="224"/>
      <c r="P30" s="224"/>
      <c r="Q30" s="224" t="s">
        <v>56</v>
      </c>
      <c r="R30" s="224"/>
      <c r="S30" s="217"/>
      <c r="T30" s="134" t="s">
        <v>1490</v>
      </c>
      <c r="U30" s="277"/>
      <c r="V30" s="278"/>
      <c r="W30" s="18" t="s">
        <v>111</v>
      </c>
      <c r="X30" s="224"/>
      <c r="Y30" s="134" t="s">
        <v>1491</v>
      </c>
      <c r="Z30" s="224"/>
      <c r="AA30" s="277"/>
      <c r="AB30" s="225"/>
      <c r="AC30" s="225"/>
      <c r="AD30" s="224"/>
      <c r="AE30" s="226"/>
      <c r="AF30" s="277"/>
      <c r="AG30" s="277"/>
      <c r="AH30" s="277"/>
      <c r="AI30" s="134" t="s">
        <v>1492</v>
      </c>
    </row>
    <row r="31" spans="1:35" ht="46.5" customHeight="1" x14ac:dyDescent="0.2">
      <c r="A31" s="322"/>
      <c r="B31" s="10" t="s">
        <v>200</v>
      </c>
      <c r="C31" s="273" t="s">
        <v>941</v>
      </c>
      <c r="D31" s="270" t="s">
        <v>942</v>
      </c>
      <c r="E31" s="270" t="s">
        <v>943</v>
      </c>
      <c r="F31" s="185" t="s">
        <v>1387</v>
      </c>
      <c r="G31" s="185" t="s">
        <v>1381</v>
      </c>
      <c r="H31" s="270" t="s">
        <v>184</v>
      </c>
      <c r="I31" s="168">
        <v>0</v>
      </c>
      <c r="J31" s="18" t="s">
        <v>1493</v>
      </c>
      <c r="K31" s="18" t="s">
        <v>205</v>
      </c>
      <c r="L31" s="18" t="s">
        <v>519</v>
      </c>
      <c r="M31" s="166" t="s">
        <v>945</v>
      </c>
      <c r="N31" s="224"/>
      <c r="O31" s="224" t="s">
        <v>56</v>
      </c>
      <c r="P31" s="224"/>
      <c r="Q31" s="224"/>
      <c r="R31" s="224"/>
      <c r="S31" s="217"/>
      <c r="T31" s="278" t="s">
        <v>1494</v>
      </c>
      <c r="U31" s="277"/>
      <c r="V31" s="278" t="s">
        <v>1495</v>
      </c>
      <c r="W31" s="224"/>
      <c r="X31" s="224"/>
      <c r="Y31" s="278"/>
      <c r="Z31" s="224"/>
      <c r="AA31" s="277"/>
      <c r="AB31" s="225"/>
      <c r="AC31" s="225"/>
      <c r="AD31" s="224"/>
      <c r="AE31" s="226"/>
      <c r="AF31" s="277"/>
      <c r="AG31" s="277"/>
      <c r="AH31" s="277"/>
      <c r="AI31" s="278"/>
    </row>
    <row r="32" spans="1:35" ht="46.5" customHeight="1" x14ac:dyDescent="0.2">
      <c r="A32" s="322"/>
      <c r="B32" s="10" t="s">
        <v>208</v>
      </c>
      <c r="C32" s="273" t="s">
        <v>953</v>
      </c>
      <c r="D32" s="131" t="s">
        <v>210</v>
      </c>
      <c r="E32" s="270" t="s">
        <v>943</v>
      </c>
      <c r="F32" s="185" t="s">
        <v>1387</v>
      </c>
      <c r="G32" s="185" t="s">
        <v>1381</v>
      </c>
      <c r="H32" s="157" t="s">
        <v>813</v>
      </c>
      <c r="I32" s="168">
        <v>0</v>
      </c>
      <c r="J32" s="130" t="s">
        <v>1496</v>
      </c>
      <c r="K32" s="18" t="s">
        <v>610</v>
      </c>
      <c r="L32" s="130" t="s">
        <v>811</v>
      </c>
      <c r="M32" s="134" t="s">
        <v>956</v>
      </c>
      <c r="N32" s="224"/>
      <c r="O32" s="224" t="s">
        <v>56</v>
      </c>
      <c r="P32" s="224"/>
      <c r="Q32" s="224"/>
      <c r="R32" s="224"/>
      <c r="S32" s="217"/>
      <c r="T32" s="273" t="s">
        <v>1497</v>
      </c>
      <c r="U32" s="277"/>
      <c r="V32" s="273" t="s">
        <v>1478</v>
      </c>
      <c r="W32" s="217" t="s">
        <v>1394</v>
      </c>
      <c r="X32" s="224"/>
      <c r="Y32" s="278"/>
      <c r="Z32" s="224"/>
      <c r="AA32" s="277"/>
      <c r="AB32" s="225"/>
      <c r="AC32" s="225"/>
      <c r="AD32" s="224"/>
      <c r="AE32" s="226"/>
      <c r="AF32" s="277"/>
      <c r="AG32" s="277"/>
      <c r="AH32" s="277"/>
      <c r="AI32" s="273" t="s">
        <v>1498</v>
      </c>
    </row>
    <row r="33" spans="1:35" ht="46.5" customHeight="1" x14ac:dyDescent="0.2">
      <c r="A33" s="322"/>
      <c r="B33" s="10" t="s">
        <v>218</v>
      </c>
      <c r="C33" s="273" t="s">
        <v>1499</v>
      </c>
      <c r="D33" s="131" t="s">
        <v>220</v>
      </c>
      <c r="E33" s="131" t="s">
        <v>221</v>
      </c>
      <c r="F33" s="185" t="s">
        <v>1387</v>
      </c>
      <c r="G33" s="185" t="s">
        <v>1381</v>
      </c>
      <c r="H33" s="131" t="s">
        <v>163</v>
      </c>
      <c r="I33" s="168">
        <v>0</v>
      </c>
      <c r="J33" s="222" t="s">
        <v>963</v>
      </c>
      <c r="K33" s="157" t="s">
        <v>958</v>
      </c>
      <c r="L33" s="130" t="s">
        <v>958</v>
      </c>
      <c r="M33" s="273" t="s">
        <v>964</v>
      </c>
      <c r="N33" s="224"/>
      <c r="O33" s="224"/>
      <c r="P33" s="224" t="s">
        <v>56</v>
      </c>
      <c r="Q33" s="224"/>
      <c r="R33" s="224"/>
      <c r="S33" s="217"/>
      <c r="T33" s="273" t="s">
        <v>1500</v>
      </c>
      <c r="U33" s="277"/>
      <c r="V33" s="273" t="s">
        <v>1501</v>
      </c>
      <c r="W33" s="18" t="s">
        <v>163</v>
      </c>
      <c r="X33" s="224"/>
      <c r="Y33" s="278"/>
      <c r="Z33" s="224"/>
      <c r="AA33" s="277"/>
      <c r="AB33" s="225"/>
      <c r="AC33" s="225"/>
      <c r="AD33" s="224"/>
      <c r="AE33" s="226"/>
      <c r="AF33" s="277"/>
      <c r="AG33" s="277"/>
      <c r="AH33" s="277"/>
      <c r="AI33" s="278"/>
    </row>
    <row r="34" spans="1:35" ht="46.5" customHeight="1" x14ac:dyDescent="0.2">
      <c r="A34" s="322"/>
      <c r="B34" s="10" t="s">
        <v>225</v>
      </c>
      <c r="C34" s="134" t="s">
        <v>1502</v>
      </c>
      <c r="D34" s="131" t="s">
        <v>227</v>
      </c>
      <c r="E34" s="131" t="s">
        <v>228</v>
      </c>
      <c r="F34" s="185" t="s">
        <v>1387</v>
      </c>
      <c r="G34" s="185" t="s">
        <v>1381</v>
      </c>
      <c r="H34" s="131" t="s">
        <v>1503</v>
      </c>
      <c r="I34" s="168">
        <v>0</v>
      </c>
      <c r="J34" s="98" t="s">
        <v>1504</v>
      </c>
      <c r="K34" s="131" t="s">
        <v>1505</v>
      </c>
      <c r="L34" s="130" t="s">
        <v>811</v>
      </c>
      <c r="M34" s="134"/>
      <c r="N34" s="224"/>
      <c r="O34" s="224"/>
      <c r="P34" s="224" t="s">
        <v>56</v>
      </c>
      <c r="Q34" s="224"/>
      <c r="R34" s="224"/>
      <c r="S34" s="217"/>
      <c r="T34" s="273" t="s">
        <v>1506</v>
      </c>
      <c r="U34" s="277"/>
      <c r="V34" s="273" t="s">
        <v>1507</v>
      </c>
      <c r="W34" s="18" t="s">
        <v>156</v>
      </c>
      <c r="X34" s="224"/>
      <c r="Y34" s="278"/>
      <c r="Z34" s="224"/>
      <c r="AA34" s="277"/>
      <c r="AB34" s="225"/>
      <c r="AC34" s="225"/>
      <c r="AD34" s="224"/>
      <c r="AE34" s="226"/>
      <c r="AF34" s="277"/>
      <c r="AG34" s="277"/>
      <c r="AH34" s="277"/>
      <c r="AI34" s="278"/>
    </row>
    <row r="35" spans="1:35" ht="46.5" customHeight="1" x14ac:dyDescent="0.2">
      <c r="A35" s="322"/>
      <c r="B35" s="10" t="s">
        <v>233</v>
      </c>
      <c r="C35" s="180" t="s">
        <v>234</v>
      </c>
      <c r="D35" s="131" t="s">
        <v>235</v>
      </c>
      <c r="E35" s="131" t="s">
        <v>108</v>
      </c>
      <c r="F35" s="185" t="s">
        <v>1387</v>
      </c>
      <c r="G35" s="185" t="s">
        <v>1508</v>
      </c>
      <c r="H35" s="131" t="s">
        <v>103</v>
      </c>
      <c r="I35" s="21">
        <v>100000</v>
      </c>
      <c r="J35" s="130" t="s">
        <v>236</v>
      </c>
      <c r="K35" s="130" t="s">
        <v>976</v>
      </c>
      <c r="L35" s="130" t="s">
        <v>976</v>
      </c>
      <c r="M35" s="134"/>
      <c r="N35" s="224"/>
      <c r="O35" s="224"/>
      <c r="P35" s="224"/>
      <c r="Q35" s="224"/>
      <c r="R35" s="224" t="s">
        <v>56</v>
      </c>
      <c r="S35" s="217"/>
      <c r="T35" s="278" t="s">
        <v>1509</v>
      </c>
      <c r="U35" s="270" t="s">
        <v>676</v>
      </c>
      <c r="V35" s="278"/>
      <c r="W35" s="224"/>
      <c r="X35" s="224"/>
      <c r="Y35" s="278"/>
      <c r="Z35" s="224"/>
      <c r="AA35" s="277"/>
      <c r="AB35" s="225"/>
      <c r="AC35" s="225"/>
      <c r="AD35" s="224"/>
      <c r="AE35" s="226"/>
      <c r="AF35" s="277"/>
      <c r="AG35" s="277"/>
      <c r="AH35" s="277"/>
      <c r="AI35" s="278"/>
    </row>
    <row r="36" spans="1:35" ht="46.5" customHeight="1" x14ac:dyDescent="0.2">
      <c r="A36" s="322"/>
      <c r="B36" s="10" t="s">
        <v>239</v>
      </c>
      <c r="C36" s="134" t="s">
        <v>1510</v>
      </c>
      <c r="D36" s="139"/>
      <c r="E36" s="139"/>
      <c r="F36" s="193"/>
      <c r="G36" s="193"/>
      <c r="H36" s="139"/>
      <c r="I36" s="194"/>
      <c r="J36" s="140"/>
      <c r="K36" s="140"/>
      <c r="L36" s="140"/>
      <c r="M36" s="134"/>
      <c r="N36" s="224"/>
      <c r="O36" s="224"/>
      <c r="P36" s="224"/>
      <c r="Q36" s="224"/>
      <c r="R36" s="224"/>
      <c r="S36" s="217"/>
      <c r="T36" s="278"/>
      <c r="U36" s="277"/>
      <c r="V36" s="278"/>
      <c r="W36" s="224"/>
      <c r="X36" s="224"/>
      <c r="Y36" s="278"/>
      <c r="Z36" s="224"/>
      <c r="AA36" s="277"/>
      <c r="AB36" s="225"/>
      <c r="AC36" s="225"/>
      <c r="AD36" s="224"/>
      <c r="AE36" s="226"/>
      <c r="AF36" s="277"/>
      <c r="AG36" s="277"/>
      <c r="AH36" s="277"/>
      <c r="AI36" s="278"/>
    </row>
    <row r="37" spans="1:35" ht="46.5" customHeight="1" x14ac:dyDescent="0.2">
      <c r="A37" s="322"/>
      <c r="B37" s="10" t="s">
        <v>248</v>
      </c>
      <c r="C37" s="134" t="s">
        <v>989</v>
      </c>
      <c r="D37" s="131" t="s">
        <v>107</v>
      </c>
      <c r="E37" s="145" t="s">
        <v>250</v>
      </c>
      <c r="F37" s="185" t="s">
        <v>1387</v>
      </c>
      <c r="G37" s="185" t="s">
        <v>1381</v>
      </c>
      <c r="H37" s="157" t="s">
        <v>1420</v>
      </c>
      <c r="I37" s="21">
        <v>0</v>
      </c>
      <c r="J37" s="130" t="s">
        <v>1511</v>
      </c>
      <c r="K37" s="270" t="s">
        <v>990</v>
      </c>
      <c r="L37" s="222" t="s">
        <v>811</v>
      </c>
      <c r="M37" s="273"/>
      <c r="N37" s="224"/>
      <c r="O37" s="224"/>
      <c r="P37" s="224" t="s">
        <v>56</v>
      </c>
      <c r="Q37" s="224"/>
      <c r="R37" s="224"/>
      <c r="S37" s="217"/>
      <c r="T37" s="273" t="s">
        <v>1512</v>
      </c>
      <c r="U37" s="277"/>
      <c r="V37" s="278" t="s">
        <v>1513</v>
      </c>
      <c r="W37" s="18" t="s">
        <v>1411</v>
      </c>
      <c r="X37" s="224"/>
      <c r="Y37" s="278"/>
      <c r="Z37" s="224"/>
      <c r="AA37" s="145" t="s">
        <v>1514</v>
      </c>
      <c r="AB37" s="225"/>
      <c r="AC37" s="225"/>
      <c r="AD37" s="224"/>
      <c r="AE37" s="226"/>
      <c r="AF37" s="277"/>
      <c r="AG37" s="277"/>
      <c r="AH37" s="277"/>
      <c r="AI37" s="134" t="s">
        <v>1515</v>
      </c>
    </row>
    <row r="38" spans="1:35" ht="46.5" customHeight="1" x14ac:dyDescent="0.2">
      <c r="A38" s="322"/>
      <c r="B38" s="10" t="s">
        <v>255</v>
      </c>
      <c r="C38" s="134" t="s">
        <v>256</v>
      </c>
      <c r="D38" s="131" t="s">
        <v>257</v>
      </c>
      <c r="E38" s="131" t="s">
        <v>258</v>
      </c>
      <c r="F38" s="185" t="s">
        <v>1387</v>
      </c>
      <c r="G38" s="185" t="s">
        <v>1381</v>
      </c>
      <c r="H38" s="131" t="s">
        <v>1516</v>
      </c>
      <c r="I38" s="21">
        <v>20000</v>
      </c>
      <c r="J38" s="165" t="s">
        <v>1517</v>
      </c>
      <c r="K38" s="131" t="s">
        <v>1518</v>
      </c>
      <c r="L38" s="18" t="s">
        <v>1518</v>
      </c>
      <c r="M38" s="134"/>
      <c r="N38" s="224"/>
      <c r="O38" s="224"/>
      <c r="P38" s="224"/>
      <c r="Q38" s="224"/>
      <c r="R38" s="224" t="s">
        <v>56</v>
      </c>
      <c r="S38" s="217"/>
      <c r="T38" s="273" t="s">
        <v>1519</v>
      </c>
      <c r="U38" s="270" t="s">
        <v>1520</v>
      </c>
      <c r="V38" s="273"/>
      <c r="W38" s="18" t="s">
        <v>259</v>
      </c>
      <c r="X38" s="224"/>
      <c r="Y38" s="278"/>
      <c r="Z38" s="224"/>
      <c r="AA38" s="277"/>
      <c r="AB38" s="225"/>
      <c r="AC38" s="225"/>
      <c r="AD38" s="224"/>
      <c r="AE38" s="226"/>
      <c r="AF38" s="277"/>
      <c r="AG38" s="277"/>
      <c r="AH38" s="277"/>
      <c r="AI38" s="278"/>
    </row>
    <row r="39" spans="1:35" ht="46.5" customHeight="1" x14ac:dyDescent="0.2">
      <c r="A39" s="322"/>
      <c r="B39" s="10" t="s">
        <v>262</v>
      </c>
      <c r="C39" s="134" t="s">
        <v>1000</v>
      </c>
      <c r="D39" s="145" t="s">
        <v>264</v>
      </c>
      <c r="E39" s="145" t="s">
        <v>258</v>
      </c>
      <c r="F39" s="185" t="s">
        <v>1387</v>
      </c>
      <c r="G39" s="185" t="s">
        <v>1381</v>
      </c>
      <c r="H39" s="145" t="s">
        <v>1516</v>
      </c>
      <c r="I39" s="21">
        <v>20000</v>
      </c>
      <c r="J39" s="165" t="s">
        <v>111</v>
      </c>
      <c r="K39" s="165" t="s">
        <v>1002</v>
      </c>
      <c r="L39" s="165" t="s">
        <v>997</v>
      </c>
      <c r="M39" s="273" t="s">
        <v>1003</v>
      </c>
      <c r="N39" s="224"/>
      <c r="O39" s="224" t="s">
        <v>56</v>
      </c>
      <c r="P39" s="224"/>
      <c r="Q39" s="224"/>
      <c r="R39" s="224"/>
      <c r="S39" s="217"/>
      <c r="T39" s="273" t="s">
        <v>1521</v>
      </c>
      <c r="U39" s="277"/>
      <c r="V39" s="278" t="s">
        <v>1522</v>
      </c>
      <c r="W39" s="18" t="s">
        <v>259</v>
      </c>
      <c r="X39" s="224"/>
      <c r="Y39" s="278"/>
      <c r="Z39" s="224"/>
      <c r="AA39" s="277"/>
      <c r="AB39" s="225"/>
      <c r="AC39" s="225"/>
      <c r="AD39" s="224"/>
      <c r="AE39" s="226"/>
      <c r="AF39" s="277"/>
      <c r="AG39" s="277"/>
      <c r="AH39" s="277"/>
      <c r="AI39" s="278"/>
    </row>
    <row r="40" spans="1:35" ht="46.5" customHeight="1" x14ac:dyDescent="0.2">
      <c r="A40" s="322"/>
      <c r="B40" s="10" t="s">
        <v>269</v>
      </c>
      <c r="C40" s="166" t="s">
        <v>270</v>
      </c>
      <c r="D40" s="145" t="s">
        <v>107</v>
      </c>
      <c r="E40" s="145" t="s">
        <v>271</v>
      </c>
      <c r="F40" s="185" t="s">
        <v>1387</v>
      </c>
      <c r="G40" s="185" t="s">
        <v>1381</v>
      </c>
      <c r="H40" s="145" t="s">
        <v>272</v>
      </c>
      <c r="I40" s="168">
        <v>0</v>
      </c>
      <c r="J40" s="165" t="s">
        <v>1523</v>
      </c>
      <c r="K40" s="145" t="s">
        <v>1524</v>
      </c>
      <c r="L40" s="145" t="s">
        <v>275</v>
      </c>
      <c r="M40" s="273" t="s">
        <v>1012</v>
      </c>
      <c r="N40" s="224"/>
      <c r="O40" s="224" t="s">
        <v>56</v>
      </c>
      <c r="P40" s="224"/>
      <c r="Q40" s="224"/>
      <c r="R40" s="224"/>
      <c r="S40" s="217"/>
      <c r="T40" s="273" t="s">
        <v>1525</v>
      </c>
      <c r="U40" s="277"/>
      <c r="V40" s="278" t="s">
        <v>1513</v>
      </c>
      <c r="W40" s="165" t="s">
        <v>272</v>
      </c>
      <c r="X40" s="224"/>
      <c r="Y40" s="278"/>
      <c r="Z40" s="224"/>
      <c r="AA40" s="277"/>
      <c r="AB40" s="225"/>
      <c r="AC40" s="225"/>
      <c r="AD40" s="224"/>
      <c r="AE40" s="226"/>
      <c r="AF40" s="277"/>
      <c r="AG40" s="277"/>
      <c r="AH40" s="277"/>
      <c r="AI40" s="278"/>
    </row>
    <row r="41" spans="1:35" ht="46.5" customHeight="1" x14ac:dyDescent="0.2">
      <c r="A41" s="322"/>
      <c r="B41" s="10" t="s">
        <v>276</v>
      </c>
      <c r="C41" s="166" t="s">
        <v>277</v>
      </c>
      <c r="D41" s="145" t="s">
        <v>107</v>
      </c>
      <c r="E41" s="145" t="s">
        <v>278</v>
      </c>
      <c r="F41" s="185" t="s">
        <v>1387</v>
      </c>
      <c r="G41" s="185" t="s">
        <v>1381</v>
      </c>
      <c r="H41" s="145" t="s">
        <v>272</v>
      </c>
      <c r="I41" s="168">
        <v>0</v>
      </c>
      <c r="J41" s="222" t="s">
        <v>1526</v>
      </c>
      <c r="K41" s="145" t="s">
        <v>1524</v>
      </c>
      <c r="L41" s="145" t="s">
        <v>275</v>
      </c>
      <c r="M41" s="273" t="s">
        <v>1018</v>
      </c>
      <c r="N41" s="224"/>
      <c r="O41" s="224" t="s">
        <v>56</v>
      </c>
      <c r="P41" s="224"/>
      <c r="Q41" s="224"/>
      <c r="R41" s="224"/>
      <c r="S41" s="217"/>
      <c r="T41" s="273" t="s">
        <v>1525</v>
      </c>
      <c r="U41" s="277"/>
      <c r="V41" s="278" t="s">
        <v>1513</v>
      </c>
      <c r="W41" s="165" t="s">
        <v>272</v>
      </c>
      <c r="X41" s="224"/>
      <c r="Y41" s="278"/>
      <c r="Z41" s="224"/>
      <c r="AA41" s="277"/>
      <c r="AB41" s="225"/>
      <c r="AC41" s="225"/>
      <c r="AD41" s="224"/>
      <c r="AE41" s="226"/>
      <c r="AF41" s="277"/>
      <c r="AG41" s="277"/>
      <c r="AH41" s="277"/>
      <c r="AI41" s="273" t="s">
        <v>1527</v>
      </c>
    </row>
    <row r="42" spans="1:35" ht="46.5" customHeight="1" x14ac:dyDescent="0.2">
      <c r="A42" s="322"/>
      <c r="B42" s="10" t="s">
        <v>280</v>
      </c>
      <c r="C42" s="166" t="s">
        <v>1528</v>
      </c>
      <c r="D42" s="145" t="s">
        <v>282</v>
      </c>
      <c r="E42" s="145" t="s">
        <v>283</v>
      </c>
      <c r="F42" s="185" t="s">
        <v>1387</v>
      </c>
      <c r="G42" s="185" t="s">
        <v>1529</v>
      </c>
      <c r="H42" s="145" t="s">
        <v>284</v>
      </c>
      <c r="I42" s="168">
        <v>0</v>
      </c>
      <c r="J42" s="165" t="s">
        <v>213</v>
      </c>
      <c r="K42" s="145" t="s">
        <v>286</v>
      </c>
      <c r="L42" s="165" t="s">
        <v>811</v>
      </c>
      <c r="M42" s="166" t="s">
        <v>1530</v>
      </c>
      <c r="N42" s="224"/>
      <c r="O42" s="224"/>
      <c r="P42" s="224"/>
      <c r="Q42" s="224"/>
      <c r="R42" s="224" t="s">
        <v>56</v>
      </c>
      <c r="S42" s="217"/>
      <c r="T42" s="278" t="s">
        <v>1530</v>
      </c>
      <c r="U42" s="270" t="s">
        <v>1531</v>
      </c>
      <c r="V42" s="278"/>
      <c r="W42" s="224"/>
      <c r="X42" s="224"/>
      <c r="Y42" s="278"/>
      <c r="Z42" s="224"/>
      <c r="AA42" s="277"/>
      <c r="AB42" s="225"/>
      <c r="AC42" s="225"/>
      <c r="AD42" s="224"/>
      <c r="AE42" s="226"/>
      <c r="AF42" s="277"/>
      <c r="AG42" s="277"/>
      <c r="AH42" s="277"/>
      <c r="AI42" s="278"/>
    </row>
    <row r="43" spans="1:35" ht="46.5" customHeight="1" x14ac:dyDescent="0.25">
      <c r="A43" s="322"/>
      <c r="B43" s="10" t="s">
        <v>1295</v>
      </c>
      <c r="C43" s="166" t="s">
        <v>1296</v>
      </c>
      <c r="D43" s="131" t="s">
        <v>1297</v>
      </c>
      <c r="E43" s="131" t="s">
        <v>1298</v>
      </c>
      <c r="F43" s="146">
        <v>44136</v>
      </c>
      <c r="G43" s="146">
        <v>44378</v>
      </c>
      <c r="H43" s="145" t="s">
        <v>700</v>
      </c>
      <c r="I43" s="168">
        <v>0</v>
      </c>
      <c r="J43" s="165" t="s">
        <v>1532</v>
      </c>
      <c r="K43" s="165" t="s">
        <v>1533</v>
      </c>
      <c r="L43" s="165" t="s">
        <v>1301</v>
      </c>
      <c r="M43" s="290" t="s">
        <v>1302</v>
      </c>
      <c r="N43" s="224"/>
      <c r="O43" s="224"/>
      <c r="P43" s="224"/>
      <c r="Q43" s="224"/>
      <c r="R43" s="224" t="s">
        <v>56</v>
      </c>
      <c r="S43" s="217"/>
      <c r="T43" s="273" t="s">
        <v>1534</v>
      </c>
      <c r="U43" s="195" t="s">
        <v>1535</v>
      </c>
      <c r="V43" s="278"/>
      <c r="W43" s="165" t="s">
        <v>700</v>
      </c>
      <c r="X43" s="224"/>
      <c r="Y43" s="278"/>
      <c r="Z43" s="224"/>
      <c r="AA43" s="277"/>
      <c r="AB43" s="225"/>
      <c r="AC43" s="225"/>
      <c r="AD43" s="224"/>
      <c r="AE43" s="226"/>
      <c r="AF43" s="277"/>
      <c r="AG43" s="277"/>
      <c r="AH43" s="277"/>
      <c r="AI43" s="278"/>
    </row>
    <row r="44" spans="1:35" ht="46.5" customHeight="1" x14ac:dyDescent="0.2">
      <c r="A44" s="313"/>
      <c r="B44" s="10" t="s">
        <v>1303</v>
      </c>
      <c r="C44" s="166" t="s">
        <v>1304</v>
      </c>
      <c r="D44" s="131" t="s">
        <v>1305</v>
      </c>
      <c r="E44" s="131" t="s">
        <v>1306</v>
      </c>
      <c r="F44" s="185" t="s">
        <v>1536</v>
      </c>
      <c r="G44" s="185" t="s">
        <v>1381</v>
      </c>
      <c r="H44" s="157" t="s">
        <v>1420</v>
      </c>
      <c r="I44" s="168">
        <v>0</v>
      </c>
      <c r="J44" s="165" t="s">
        <v>1537</v>
      </c>
      <c r="K44" s="165" t="s">
        <v>811</v>
      </c>
      <c r="L44" s="165" t="s">
        <v>818</v>
      </c>
      <c r="M44" s="273" t="s">
        <v>1308</v>
      </c>
      <c r="N44" s="224"/>
      <c r="O44" s="224"/>
      <c r="P44" s="224"/>
      <c r="Q44" s="224" t="s">
        <v>56</v>
      </c>
      <c r="R44" s="224"/>
      <c r="S44" s="217"/>
      <c r="T44" s="273" t="s">
        <v>1538</v>
      </c>
      <c r="U44" s="277"/>
      <c r="V44" s="278"/>
      <c r="W44" s="18" t="s">
        <v>1411</v>
      </c>
      <c r="X44" s="224"/>
      <c r="Y44" s="278"/>
      <c r="Z44" s="224"/>
      <c r="AA44" s="277"/>
      <c r="AB44" s="225"/>
      <c r="AC44" s="225"/>
      <c r="AD44" s="224"/>
      <c r="AE44" s="226"/>
      <c r="AF44" s="277"/>
      <c r="AG44" s="277"/>
      <c r="AH44" s="277"/>
      <c r="AI44" s="273" t="s">
        <v>1539</v>
      </c>
    </row>
    <row r="45" spans="1:35" ht="46.5" customHeight="1" x14ac:dyDescent="0.2">
      <c r="A45" s="373" t="s">
        <v>1023</v>
      </c>
      <c r="B45" s="10" t="s">
        <v>290</v>
      </c>
      <c r="C45" s="134" t="s">
        <v>291</v>
      </c>
      <c r="D45" s="131" t="s">
        <v>292</v>
      </c>
      <c r="E45" s="131" t="s">
        <v>293</v>
      </c>
      <c r="F45" s="185" t="s">
        <v>1387</v>
      </c>
      <c r="G45" s="185" t="s">
        <v>1381</v>
      </c>
      <c r="H45" s="157" t="s">
        <v>1420</v>
      </c>
      <c r="I45" s="168">
        <v>0</v>
      </c>
      <c r="J45" s="130" t="s">
        <v>1540</v>
      </c>
      <c r="K45" s="130" t="s">
        <v>610</v>
      </c>
      <c r="L45" s="130" t="s">
        <v>811</v>
      </c>
      <c r="M45" s="134" t="s">
        <v>1541</v>
      </c>
      <c r="N45" s="224"/>
      <c r="O45" s="224" t="s">
        <v>56</v>
      </c>
      <c r="P45" s="224"/>
      <c r="Q45" s="224"/>
      <c r="R45" s="224"/>
      <c r="S45" s="217"/>
      <c r="T45" s="134" t="s">
        <v>1542</v>
      </c>
      <c r="U45" s="138"/>
      <c r="V45" s="155" t="s">
        <v>1513</v>
      </c>
      <c r="W45" s="18" t="s">
        <v>1411</v>
      </c>
      <c r="X45" s="15"/>
      <c r="Y45" s="155"/>
      <c r="Z45" s="15"/>
      <c r="AA45" s="138"/>
      <c r="AB45" s="16"/>
      <c r="AC45" s="10" t="s">
        <v>1543</v>
      </c>
      <c r="AD45" s="15"/>
      <c r="AE45" s="19"/>
      <c r="AF45" s="131"/>
      <c r="AG45" s="138"/>
      <c r="AH45" s="138"/>
      <c r="AI45" s="134" t="s">
        <v>1544</v>
      </c>
    </row>
    <row r="46" spans="1:35" ht="46.5" customHeight="1" x14ac:dyDescent="0.2">
      <c r="A46" s="322"/>
      <c r="B46" s="10" t="s">
        <v>297</v>
      </c>
      <c r="C46" s="134" t="s">
        <v>298</v>
      </c>
      <c r="D46" s="131" t="s">
        <v>299</v>
      </c>
      <c r="E46" s="131" t="s">
        <v>300</v>
      </c>
      <c r="F46" s="185" t="s">
        <v>1387</v>
      </c>
      <c r="G46" s="185" t="s">
        <v>1545</v>
      </c>
      <c r="H46" s="131" t="s">
        <v>118</v>
      </c>
      <c r="I46" s="21">
        <v>50000</v>
      </c>
      <c r="J46" s="130" t="s">
        <v>301</v>
      </c>
      <c r="K46" s="130" t="s">
        <v>610</v>
      </c>
      <c r="L46" s="18" t="s">
        <v>811</v>
      </c>
      <c r="M46" s="134"/>
      <c r="N46" s="224"/>
      <c r="O46" s="224"/>
      <c r="P46" s="224"/>
      <c r="Q46" s="224"/>
      <c r="R46" s="224" t="s">
        <v>56</v>
      </c>
      <c r="S46" s="217"/>
      <c r="T46" s="134" t="s">
        <v>1546</v>
      </c>
      <c r="U46" s="131" t="s">
        <v>1547</v>
      </c>
      <c r="V46" s="155"/>
      <c r="W46" s="165" t="s">
        <v>118</v>
      </c>
      <c r="X46" s="15"/>
      <c r="Y46" s="155"/>
      <c r="Z46" s="15"/>
      <c r="AA46" s="138"/>
      <c r="AB46" s="16"/>
      <c r="AC46" s="16"/>
      <c r="AD46" s="15"/>
      <c r="AE46" s="19"/>
      <c r="AF46" s="138"/>
      <c r="AG46" s="138"/>
      <c r="AH46" s="138"/>
      <c r="AI46" s="155"/>
    </row>
    <row r="47" spans="1:35" ht="46.5" customHeight="1" x14ac:dyDescent="0.2">
      <c r="A47" s="322"/>
      <c r="B47" s="10" t="s">
        <v>303</v>
      </c>
      <c r="C47" s="134" t="s">
        <v>304</v>
      </c>
      <c r="D47" s="131" t="s">
        <v>305</v>
      </c>
      <c r="E47" s="131" t="s">
        <v>306</v>
      </c>
      <c r="F47" s="185" t="s">
        <v>1387</v>
      </c>
      <c r="G47" s="185" t="s">
        <v>1381</v>
      </c>
      <c r="H47" s="131" t="s">
        <v>700</v>
      </c>
      <c r="I47" s="21">
        <v>50000</v>
      </c>
      <c r="J47" s="18" t="s">
        <v>1548</v>
      </c>
      <c r="K47" s="130" t="s">
        <v>610</v>
      </c>
      <c r="L47" s="18" t="s">
        <v>811</v>
      </c>
      <c r="M47" s="134"/>
      <c r="N47" s="224"/>
      <c r="O47" s="224" t="s">
        <v>56</v>
      </c>
      <c r="P47" s="224"/>
      <c r="Q47" s="224"/>
      <c r="R47" s="224"/>
      <c r="S47" s="217"/>
      <c r="T47" s="134" t="s">
        <v>1549</v>
      </c>
      <c r="U47" s="138"/>
      <c r="V47" s="273" t="s">
        <v>1550</v>
      </c>
      <c r="W47" s="165" t="s">
        <v>700</v>
      </c>
      <c r="X47" s="15"/>
      <c r="Y47" s="155"/>
      <c r="Z47" s="15"/>
      <c r="AA47" s="138"/>
      <c r="AB47" s="16"/>
      <c r="AC47" s="16"/>
      <c r="AD47" s="15"/>
      <c r="AE47" s="19"/>
      <c r="AF47" s="138"/>
      <c r="AG47" s="138"/>
      <c r="AH47" s="138"/>
      <c r="AI47" s="155"/>
    </row>
    <row r="48" spans="1:35" ht="46.5" customHeight="1" x14ac:dyDescent="0.2">
      <c r="A48" s="322"/>
      <c r="B48" s="10" t="s">
        <v>310</v>
      </c>
      <c r="C48" s="134" t="s">
        <v>311</v>
      </c>
      <c r="D48" s="131" t="s">
        <v>312</v>
      </c>
      <c r="E48" s="131" t="s">
        <v>313</v>
      </c>
      <c r="F48" s="185" t="s">
        <v>1380</v>
      </c>
      <c r="G48" s="185" t="s">
        <v>1381</v>
      </c>
      <c r="H48" s="131" t="s">
        <v>314</v>
      </c>
      <c r="I48" s="21">
        <v>400000</v>
      </c>
      <c r="J48" s="18" t="s">
        <v>1551</v>
      </c>
      <c r="K48" s="130" t="s">
        <v>610</v>
      </c>
      <c r="L48" s="18" t="s">
        <v>811</v>
      </c>
      <c r="M48" s="273"/>
      <c r="N48" s="224"/>
      <c r="O48" s="224" t="s">
        <v>56</v>
      </c>
      <c r="P48" s="224"/>
      <c r="Q48" s="224"/>
      <c r="R48" s="224"/>
      <c r="S48" s="217"/>
      <c r="T48" s="134" t="s">
        <v>1552</v>
      </c>
      <c r="U48" s="277"/>
      <c r="V48" s="134" t="s">
        <v>1553</v>
      </c>
      <c r="W48" s="18" t="s">
        <v>314</v>
      </c>
      <c r="X48" s="224"/>
      <c r="Y48" s="278"/>
      <c r="Z48" s="224"/>
      <c r="AA48" s="277"/>
      <c r="AB48" s="225"/>
      <c r="AC48" s="225"/>
      <c r="AD48" s="224"/>
      <c r="AE48" s="226"/>
      <c r="AF48" s="277"/>
      <c r="AG48" s="277"/>
      <c r="AH48" s="277"/>
      <c r="AI48" s="278"/>
    </row>
    <row r="49" spans="1:35" ht="46.5" customHeight="1" x14ac:dyDescent="0.2">
      <c r="A49" s="322"/>
      <c r="B49" s="10" t="s">
        <v>317</v>
      </c>
      <c r="C49" s="273" t="s">
        <v>1554</v>
      </c>
      <c r="D49" s="131" t="s">
        <v>319</v>
      </c>
      <c r="E49" s="131" t="s">
        <v>320</v>
      </c>
      <c r="F49" s="185" t="s">
        <v>1387</v>
      </c>
      <c r="G49" s="185" t="s">
        <v>1381</v>
      </c>
      <c r="H49" s="131" t="s">
        <v>1555</v>
      </c>
      <c r="I49" s="21">
        <v>1000000</v>
      </c>
      <c r="J49" s="130" t="s">
        <v>321</v>
      </c>
      <c r="K49" s="130" t="s">
        <v>322</v>
      </c>
      <c r="L49" s="269" t="s">
        <v>1048</v>
      </c>
      <c r="M49" s="134"/>
      <c r="N49" s="224"/>
      <c r="O49" s="224"/>
      <c r="P49" s="224"/>
      <c r="Q49" s="224" t="s">
        <v>56</v>
      </c>
      <c r="R49" s="224"/>
      <c r="S49" s="217"/>
      <c r="T49" s="273" t="s">
        <v>1556</v>
      </c>
      <c r="U49" s="277"/>
      <c r="V49" s="278"/>
      <c r="W49" s="18" t="s">
        <v>259</v>
      </c>
      <c r="X49" s="224"/>
      <c r="Y49" s="278"/>
      <c r="Z49" s="224"/>
      <c r="AA49" s="277"/>
      <c r="AB49" s="225"/>
      <c r="AC49" s="225"/>
      <c r="AD49" s="224"/>
      <c r="AE49" s="226"/>
      <c r="AF49" s="277"/>
      <c r="AG49" s="277"/>
      <c r="AH49" s="277"/>
      <c r="AI49" s="278"/>
    </row>
    <row r="50" spans="1:35" ht="46.5" customHeight="1" x14ac:dyDescent="0.2">
      <c r="A50" s="322"/>
      <c r="B50" s="10" t="s">
        <v>324</v>
      </c>
      <c r="C50" s="273" t="s">
        <v>1055</v>
      </c>
      <c r="D50" s="270" t="s">
        <v>1056</v>
      </c>
      <c r="E50" s="270" t="s">
        <v>1057</v>
      </c>
      <c r="F50" s="185" t="s">
        <v>1387</v>
      </c>
      <c r="G50" s="185" t="s">
        <v>1381</v>
      </c>
      <c r="H50" s="157" t="s">
        <v>1420</v>
      </c>
      <c r="I50" s="168">
        <v>0</v>
      </c>
      <c r="J50" s="130" t="s">
        <v>1557</v>
      </c>
      <c r="K50" s="130" t="s">
        <v>610</v>
      </c>
      <c r="L50" s="130" t="s">
        <v>811</v>
      </c>
      <c r="M50" s="273" t="s">
        <v>1060</v>
      </c>
      <c r="N50" s="224"/>
      <c r="O50" s="224" t="s">
        <v>56</v>
      </c>
      <c r="P50" s="224"/>
      <c r="Q50" s="224"/>
      <c r="R50" s="224"/>
      <c r="S50" s="217"/>
      <c r="T50" s="273" t="s">
        <v>1558</v>
      </c>
      <c r="U50" s="277"/>
      <c r="V50" s="278" t="s">
        <v>1559</v>
      </c>
      <c r="W50" s="18" t="s">
        <v>1411</v>
      </c>
      <c r="X50" s="224"/>
      <c r="Y50" s="278"/>
      <c r="Z50" s="224"/>
      <c r="AA50" s="277"/>
      <c r="AB50" s="225"/>
      <c r="AC50" s="225"/>
      <c r="AD50" s="224"/>
      <c r="AE50" s="226"/>
      <c r="AF50" s="277"/>
      <c r="AG50" s="277"/>
      <c r="AH50" s="277"/>
      <c r="AI50" s="278"/>
    </row>
    <row r="51" spans="1:35" ht="46.5" customHeight="1" x14ac:dyDescent="0.2">
      <c r="A51" s="322"/>
      <c r="B51" s="10" t="s">
        <v>332</v>
      </c>
      <c r="C51" s="134" t="s">
        <v>1560</v>
      </c>
      <c r="D51" s="139"/>
      <c r="E51" s="139"/>
      <c r="F51" s="196"/>
      <c r="G51" s="196"/>
      <c r="H51" s="139"/>
      <c r="I51" s="194"/>
      <c r="J51" s="140"/>
      <c r="K51" s="140"/>
      <c r="L51" s="130"/>
      <c r="M51" s="134"/>
      <c r="N51" s="224"/>
      <c r="O51" s="224"/>
      <c r="P51" s="224"/>
      <c r="Q51" s="224"/>
      <c r="R51" s="224"/>
      <c r="S51" s="217"/>
      <c r="T51" s="278"/>
      <c r="U51" s="277"/>
      <c r="V51" s="278"/>
      <c r="W51" s="224"/>
      <c r="X51" s="224"/>
      <c r="Y51" s="278"/>
      <c r="Z51" s="224"/>
      <c r="AA51" s="277"/>
      <c r="AB51" s="225"/>
      <c r="AC51" s="225"/>
      <c r="AD51" s="224"/>
      <c r="AE51" s="226"/>
      <c r="AF51" s="277"/>
      <c r="AG51" s="277"/>
      <c r="AH51" s="277"/>
      <c r="AI51" s="278"/>
    </row>
    <row r="52" spans="1:35" ht="46.5" customHeight="1" x14ac:dyDescent="0.2">
      <c r="A52" s="322"/>
      <c r="B52" s="10" t="s">
        <v>340</v>
      </c>
      <c r="C52" s="273" t="s">
        <v>1071</v>
      </c>
      <c r="D52" s="270" t="s">
        <v>1072</v>
      </c>
      <c r="E52" s="270" t="s">
        <v>1073</v>
      </c>
      <c r="F52" s="185" t="s">
        <v>1387</v>
      </c>
      <c r="G52" s="185" t="s">
        <v>1561</v>
      </c>
      <c r="H52" s="157" t="s">
        <v>1420</v>
      </c>
      <c r="I52" s="168">
        <v>50000</v>
      </c>
      <c r="J52" s="146" t="s">
        <v>1562</v>
      </c>
      <c r="K52" s="147" t="s">
        <v>346</v>
      </c>
      <c r="L52" s="146" t="s">
        <v>818</v>
      </c>
      <c r="M52" s="159"/>
      <c r="N52" s="224"/>
      <c r="O52" s="224"/>
      <c r="P52" s="224" t="s">
        <v>56</v>
      </c>
      <c r="Q52" s="224"/>
      <c r="R52" s="224"/>
      <c r="S52" s="217"/>
      <c r="T52" s="273" t="s">
        <v>1563</v>
      </c>
      <c r="U52" s="277"/>
      <c r="V52" s="278"/>
      <c r="W52" s="18" t="s">
        <v>1411</v>
      </c>
      <c r="X52" s="224"/>
      <c r="Y52" s="273" t="s">
        <v>1564</v>
      </c>
      <c r="Z52" s="224" t="s">
        <v>1565</v>
      </c>
      <c r="AA52" s="296" t="s">
        <v>1566</v>
      </c>
      <c r="AB52" s="225"/>
      <c r="AC52" s="10" t="s">
        <v>1543</v>
      </c>
      <c r="AD52" s="224"/>
      <c r="AE52" s="226"/>
      <c r="AF52" s="277"/>
      <c r="AG52" s="277"/>
      <c r="AH52" s="277"/>
      <c r="AI52" s="273" t="s">
        <v>1567</v>
      </c>
    </row>
    <row r="53" spans="1:35" ht="46.5" customHeight="1" x14ac:dyDescent="0.2">
      <c r="A53" s="322"/>
      <c r="B53" s="10" t="s">
        <v>349</v>
      </c>
      <c r="C53" s="273" t="s">
        <v>1568</v>
      </c>
      <c r="D53" s="131" t="s">
        <v>351</v>
      </c>
      <c r="E53" s="131" t="s">
        <v>352</v>
      </c>
      <c r="F53" s="185" t="s">
        <v>1387</v>
      </c>
      <c r="G53" s="185" t="s">
        <v>1381</v>
      </c>
      <c r="H53" s="270" t="s">
        <v>238</v>
      </c>
      <c r="I53" s="21">
        <v>50000</v>
      </c>
      <c r="J53" s="130" t="s">
        <v>1569</v>
      </c>
      <c r="K53" s="130" t="s">
        <v>610</v>
      </c>
      <c r="L53" s="130" t="s">
        <v>811</v>
      </c>
      <c r="M53" s="197"/>
      <c r="N53" s="224"/>
      <c r="O53" s="224"/>
      <c r="P53" s="224"/>
      <c r="Q53" s="224" t="s">
        <v>56</v>
      </c>
      <c r="R53" s="224"/>
      <c r="S53" s="217"/>
      <c r="T53" s="198" t="s">
        <v>1570</v>
      </c>
      <c r="U53" s="270"/>
      <c r="V53" s="278"/>
      <c r="W53" s="224" t="s">
        <v>238</v>
      </c>
      <c r="X53" s="224"/>
      <c r="Y53" s="278"/>
      <c r="Z53" s="224"/>
      <c r="AA53" s="277"/>
      <c r="AB53" s="225"/>
      <c r="AC53" s="225"/>
      <c r="AD53" s="224"/>
      <c r="AE53" s="226"/>
      <c r="AF53" s="277"/>
      <c r="AG53" s="277"/>
      <c r="AH53" s="277"/>
      <c r="AI53" s="278"/>
    </row>
    <row r="54" spans="1:35" ht="46.5" customHeight="1" x14ac:dyDescent="0.2">
      <c r="A54" s="322"/>
      <c r="B54" s="10" t="s">
        <v>355</v>
      </c>
      <c r="C54" s="273" t="s">
        <v>1571</v>
      </c>
      <c r="D54" s="131" t="s">
        <v>357</v>
      </c>
      <c r="E54" s="131" t="s">
        <v>358</v>
      </c>
      <c r="F54" s="185" t="s">
        <v>1572</v>
      </c>
      <c r="G54" s="185" t="s">
        <v>1381</v>
      </c>
      <c r="H54" s="270" t="s">
        <v>238</v>
      </c>
      <c r="I54" s="21">
        <v>200000</v>
      </c>
      <c r="J54" s="130" t="s">
        <v>1573</v>
      </c>
      <c r="K54" s="222" t="s">
        <v>610</v>
      </c>
      <c r="L54" s="130" t="s">
        <v>811</v>
      </c>
      <c r="M54" s="197"/>
      <c r="N54" s="224"/>
      <c r="O54" s="224"/>
      <c r="P54" s="224"/>
      <c r="Q54" s="224" t="s">
        <v>56</v>
      </c>
      <c r="R54" s="224"/>
      <c r="S54" s="217"/>
      <c r="T54" s="198" t="s">
        <v>1574</v>
      </c>
      <c r="U54" s="277"/>
      <c r="V54" s="278"/>
      <c r="W54" s="224" t="s">
        <v>238</v>
      </c>
      <c r="X54" s="224"/>
      <c r="Y54" s="278"/>
      <c r="Z54" s="224"/>
      <c r="AA54" s="277"/>
      <c r="AB54" s="225"/>
      <c r="AC54" s="225"/>
      <c r="AD54" s="224"/>
      <c r="AE54" s="226"/>
      <c r="AF54" s="277"/>
      <c r="AG54" s="277"/>
      <c r="AH54" s="277"/>
      <c r="AI54" s="278"/>
    </row>
    <row r="55" spans="1:35" ht="46.5" customHeight="1" x14ac:dyDescent="0.2">
      <c r="A55" s="322"/>
      <c r="B55" s="10" t="s">
        <v>361</v>
      </c>
      <c r="C55" s="273" t="s">
        <v>1575</v>
      </c>
      <c r="D55" s="131" t="s">
        <v>363</v>
      </c>
      <c r="E55" s="131" t="s">
        <v>1091</v>
      </c>
      <c r="F55" s="185" t="s">
        <v>1387</v>
      </c>
      <c r="G55" s="185" t="s">
        <v>1381</v>
      </c>
      <c r="H55" s="131" t="s">
        <v>1069</v>
      </c>
      <c r="I55" s="21">
        <v>100000</v>
      </c>
      <c r="J55" s="130" t="s">
        <v>1576</v>
      </c>
      <c r="K55" s="222" t="s">
        <v>610</v>
      </c>
      <c r="L55" s="222" t="s">
        <v>811</v>
      </c>
      <c r="M55" s="273" t="s">
        <v>1092</v>
      </c>
      <c r="N55" s="224"/>
      <c r="O55" s="224" t="s">
        <v>56</v>
      </c>
      <c r="P55" s="224"/>
      <c r="Q55" s="224"/>
      <c r="R55" s="224"/>
      <c r="S55" s="217"/>
      <c r="T55" s="198" t="s">
        <v>1577</v>
      </c>
      <c r="U55" s="270"/>
      <c r="V55" s="273" t="s">
        <v>1578</v>
      </c>
      <c r="W55" s="219" t="s">
        <v>1069</v>
      </c>
      <c r="X55" s="224"/>
      <c r="Y55" s="278"/>
      <c r="Z55" s="224"/>
      <c r="AA55" s="277"/>
      <c r="AB55" s="225"/>
      <c r="AC55" s="225"/>
      <c r="AD55" s="224"/>
      <c r="AE55" s="226"/>
      <c r="AF55" s="277"/>
      <c r="AG55" s="277"/>
      <c r="AH55" s="277"/>
      <c r="AI55" s="273" t="s">
        <v>1579</v>
      </c>
    </row>
    <row r="56" spans="1:35" ht="46.5" customHeight="1" x14ac:dyDescent="0.2">
      <c r="A56" s="322"/>
      <c r="B56" s="10" t="s">
        <v>371</v>
      </c>
      <c r="C56" s="273" t="s">
        <v>1580</v>
      </c>
      <c r="D56" s="131" t="s">
        <v>326</v>
      </c>
      <c r="E56" s="131" t="s">
        <v>373</v>
      </c>
      <c r="F56" s="185" t="s">
        <v>1387</v>
      </c>
      <c r="G56" s="185" t="s">
        <v>1381</v>
      </c>
      <c r="H56" s="157" t="s">
        <v>1420</v>
      </c>
      <c r="I56" s="168">
        <v>0</v>
      </c>
      <c r="J56" s="130" t="s">
        <v>1581</v>
      </c>
      <c r="K56" s="222" t="s">
        <v>610</v>
      </c>
      <c r="L56" s="18" t="s">
        <v>811</v>
      </c>
      <c r="M56" s="134"/>
      <c r="N56" s="224"/>
      <c r="O56" s="224"/>
      <c r="P56" s="224" t="s">
        <v>56</v>
      </c>
      <c r="Q56" s="224"/>
      <c r="R56" s="224"/>
      <c r="S56" s="217"/>
      <c r="T56" s="273" t="s">
        <v>1582</v>
      </c>
      <c r="U56" s="277"/>
      <c r="V56" s="273" t="s">
        <v>1583</v>
      </c>
      <c r="W56" s="224"/>
      <c r="X56" s="224"/>
      <c r="Y56" s="278"/>
      <c r="Z56" s="224"/>
      <c r="AA56" s="277"/>
      <c r="AB56" s="225"/>
      <c r="AC56" s="225"/>
      <c r="AD56" s="224"/>
      <c r="AE56" s="226"/>
      <c r="AF56" s="277"/>
      <c r="AG56" s="277"/>
      <c r="AH56" s="277"/>
      <c r="AI56" s="278"/>
    </row>
    <row r="57" spans="1:35" ht="46.5" customHeight="1" x14ac:dyDescent="0.25">
      <c r="A57" s="322"/>
      <c r="B57" s="10" t="s">
        <v>376</v>
      </c>
      <c r="C57" s="134" t="s">
        <v>1584</v>
      </c>
      <c r="D57" s="139"/>
      <c r="E57" s="139"/>
      <c r="F57" s="196"/>
      <c r="G57" s="196"/>
      <c r="H57" s="199"/>
      <c r="I57" s="194"/>
      <c r="J57" s="140"/>
      <c r="K57" s="140"/>
      <c r="L57" s="200"/>
      <c r="M57" s="134"/>
      <c r="N57" s="224"/>
      <c r="O57" s="224"/>
      <c r="P57" s="224"/>
      <c r="Q57" s="224"/>
      <c r="R57" s="224"/>
      <c r="S57" s="217"/>
      <c r="T57" s="278"/>
      <c r="U57" s="277"/>
      <c r="V57" s="278"/>
      <c r="W57" s="224"/>
      <c r="X57" s="224"/>
      <c r="Y57" s="278"/>
      <c r="Z57" s="224"/>
      <c r="AA57" s="277"/>
      <c r="AB57" s="225"/>
      <c r="AC57" s="225"/>
      <c r="AD57" s="224"/>
      <c r="AE57" s="226"/>
      <c r="AF57" s="277"/>
      <c r="AG57" s="277"/>
      <c r="AH57" s="277"/>
      <c r="AI57" s="278"/>
    </row>
    <row r="58" spans="1:35" ht="46.5" customHeight="1" x14ac:dyDescent="0.2">
      <c r="A58" s="322"/>
      <c r="B58" s="10" t="s">
        <v>378</v>
      </c>
      <c r="C58" s="273" t="s">
        <v>1585</v>
      </c>
      <c r="D58" s="270" t="s">
        <v>1586</v>
      </c>
      <c r="E58" s="270" t="s">
        <v>1108</v>
      </c>
      <c r="F58" s="185" t="s">
        <v>1387</v>
      </c>
      <c r="G58" s="185" t="s">
        <v>1381</v>
      </c>
      <c r="H58" s="131" t="s">
        <v>238</v>
      </c>
      <c r="I58" s="21">
        <v>50000</v>
      </c>
      <c r="J58" s="18" t="s">
        <v>1587</v>
      </c>
      <c r="K58" s="157" t="s">
        <v>1588</v>
      </c>
      <c r="L58" s="130" t="s">
        <v>818</v>
      </c>
      <c r="M58" s="273" t="s">
        <v>1110</v>
      </c>
      <c r="N58" s="224"/>
      <c r="O58" s="224"/>
      <c r="P58" s="224" t="s">
        <v>56</v>
      </c>
      <c r="Q58" s="224"/>
      <c r="R58" s="224"/>
      <c r="S58" s="217"/>
      <c r="T58" s="273" t="s">
        <v>1589</v>
      </c>
      <c r="U58" s="277"/>
      <c r="V58" s="278" t="s">
        <v>1590</v>
      </c>
      <c r="W58" s="224" t="s">
        <v>238</v>
      </c>
      <c r="X58" s="224"/>
      <c r="Y58" s="278"/>
      <c r="Z58" s="224"/>
      <c r="AA58" s="277"/>
      <c r="AB58" s="225"/>
      <c r="AC58" s="225"/>
      <c r="AD58" s="224"/>
      <c r="AE58" s="226"/>
      <c r="AF58" s="277"/>
      <c r="AG58" s="277"/>
      <c r="AH58" s="277"/>
      <c r="AI58" s="278"/>
    </row>
    <row r="59" spans="1:35" ht="46.5" customHeight="1" x14ac:dyDescent="0.2">
      <c r="A59" s="322"/>
      <c r="B59" s="10" t="s">
        <v>385</v>
      </c>
      <c r="C59" s="134" t="s">
        <v>1591</v>
      </c>
      <c r="D59" s="139"/>
      <c r="E59" s="139"/>
      <c r="F59" s="196"/>
      <c r="G59" s="196"/>
      <c r="H59" s="139"/>
      <c r="I59" s="194"/>
      <c r="J59" s="141"/>
      <c r="K59" s="140"/>
      <c r="L59" s="130"/>
      <c r="M59" s="134" t="s">
        <v>1592</v>
      </c>
      <c r="N59" s="224"/>
      <c r="O59" s="224"/>
      <c r="P59" s="224"/>
      <c r="Q59" s="224"/>
      <c r="R59" s="224"/>
      <c r="S59" s="217"/>
      <c r="T59" s="278"/>
      <c r="U59" s="277"/>
      <c r="V59" s="278"/>
      <c r="W59" s="224"/>
      <c r="X59" s="224"/>
      <c r="Y59" s="278"/>
      <c r="Z59" s="224"/>
      <c r="AA59" s="277"/>
      <c r="AB59" s="225"/>
      <c r="AC59" s="225"/>
      <c r="AD59" s="224"/>
      <c r="AE59" s="226"/>
      <c r="AF59" s="277"/>
      <c r="AG59" s="277"/>
      <c r="AH59" s="277"/>
      <c r="AI59" s="278"/>
    </row>
    <row r="60" spans="1:35" ht="46.5" customHeight="1" x14ac:dyDescent="0.2">
      <c r="A60" s="322"/>
      <c r="B60" s="10" t="s">
        <v>391</v>
      </c>
      <c r="C60" s="134" t="s">
        <v>392</v>
      </c>
      <c r="D60" s="131" t="s">
        <v>387</v>
      </c>
      <c r="E60" s="131" t="s">
        <v>388</v>
      </c>
      <c r="F60" s="185" t="s">
        <v>1387</v>
      </c>
      <c r="G60" s="185" t="s">
        <v>1381</v>
      </c>
      <c r="H60" s="131" t="s">
        <v>238</v>
      </c>
      <c r="I60" s="21">
        <v>100000</v>
      </c>
      <c r="J60" s="18" t="s">
        <v>1593</v>
      </c>
      <c r="K60" s="18" t="s">
        <v>389</v>
      </c>
      <c r="L60" s="130" t="s">
        <v>1122</v>
      </c>
      <c r="M60" s="134"/>
      <c r="N60" s="224"/>
      <c r="O60" s="224"/>
      <c r="P60" s="224"/>
      <c r="Q60" s="224" t="s">
        <v>56</v>
      </c>
      <c r="R60" s="224"/>
      <c r="S60" s="217"/>
      <c r="T60" s="273" t="s">
        <v>1594</v>
      </c>
      <c r="U60" s="277"/>
      <c r="V60" s="278"/>
      <c r="W60" s="224" t="s">
        <v>238</v>
      </c>
      <c r="X60" s="224"/>
      <c r="Y60" s="278"/>
      <c r="Z60" s="224"/>
      <c r="AA60" s="277"/>
      <c r="AB60" s="225"/>
      <c r="AC60" s="225"/>
      <c r="AD60" s="224"/>
      <c r="AE60" s="226"/>
      <c r="AF60" s="277"/>
      <c r="AG60" s="277"/>
      <c r="AH60" s="277"/>
      <c r="AI60" s="278"/>
    </row>
    <row r="61" spans="1:35" ht="46.5" customHeight="1" x14ac:dyDescent="0.2">
      <c r="A61" s="322"/>
      <c r="B61" s="10" t="s">
        <v>394</v>
      </c>
      <c r="C61" s="134" t="s">
        <v>1595</v>
      </c>
      <c r="D61" s="139"/>
      <c r="E61" s="139"/>
      <c r="F61" s="196"/>
      <c r="G61" s="196"/>
      <c r="H61" s="139"/>
      <c r="I61" s="194"/>
      <c r="J61" s="141"/>
      <c r="K61" s="141"/>
      <c r="L61" s="130"/>
      <c r="M61" s="134"/>
      <c r="N61" s="224"/>
      <c r="O61" s="224"/>
      <c r="P61" s="224"/>
      <c r="Q61" s="224"/>
      <c r="R61" s="224"/>
      <c r="S61" s="217"/>
      <c r="T61" s="278"/>
      <c r="U61" s="277"/>
      <c r="V61" s="278"/>
      <c r="W61" s="224"/>
      <c r="X61" s="224"/>
      <c r="Y61" s="278"/>
      <c r="Z61" s="224"/>
      <c r="AA61" s="277"/>
      <c r="AB61" s="225"/>
      <c r="AC61" s="225"/>
      <c r="AD61" s="224"/>
      <c r="AE61" s="226"/>
      <c r="AF61" s="277"/>
      <c r="AG61" s="277"/>
      <c r="AH61" s="277"/>
      <c r="AI61" s="278"/>
    </row>
    <row r="62" spans="1:35" ht="46.5" customHeight="1" x14ac:dyDescent="0.2">
      <c r="A62" s="322"/>
      <c r="B62" s="10" t="s">
        <v>402</v>
      </c>
      <c r="C62" s="134" t="s">
        <v>403</v>
      </c>
      <c r="D62" s="131" t="s">
        <v>404</v>
      </c>
      <c r="E62" s="131" t="s">
        <v>405</v>
      </c>
      <c r="F62" s="185" t="s">
        <v>1387</v>
      </c>
      <c r="G62" s="185" t="s">
        <v>1381</v>
      </c>
      <c r="H62" s="157" t="s">
        <v>813</v>
      </c>
      <c r="I62" s="21">
        <v>200000</v>
      </c>
      <c r="J62" s="18" t="s">
        <v>1596</v>
      </c>
      <c r="K62" s="131" t="s">
        <v>407</v>
      </c>
      <c r="L62" s="270" t="s">
        <v>1597</v>
      </c>
      <c r="M62" s="134"/>
      <c r="N62" s="224"/>
      <c r="O62" s="224"/>
      <c r="P62" s="224" t="s">
        <v>56</v>
      </c>
      <c r="Q62" s="224"/>
      <c r="R62" s="224"/>
      <c r="S62" s="217"/>
      <c r="T62" s="273" t="s">
        <v>1598</v>
      </c>
      <c r="U62" s="277"/>
      <c r="V62" s="273" t="s">
        <v>1578</v>
      </c>
      <c r="W62" s="217" t="s">
        <v>1394</v>
      </c>
      <c r="X62" s="224"/>
      <c r="Y62" s="278"/>
      <c r="Z62" s="224"/>
      <c r="AA62" s="277"/>
      <c r="AB62" s="225"/>
      <c r="AC62" s="225"/>
      <c r="AD62" s="224"/>
      <c r="AE62" s="226"/>
      <c r="AF62" s="277"/>
      <c r="AG62" s="277"/>
      <c r="AH62" s="277"/>
      <c r="AI62" s="278"/>
    </row>
    <row r="63" spans="1:35" ht="46.5" customHeight="1" x14ac:dyDescent="0.2">
      <c r="A63" s="322"/>
      <c r="B63" s="10" t="s">
        <v>410</v>
      </c>
      <c r="C63" s="134" t="s">
        <v>411</v>
      </c>
      <c r="D63" s="131" t="s">
        <v>404</v>
      </c>
      <c r="E63" s="131" t="s">
        <v>405</v>
      </c>
      <c r="F63" s="185" t="s">
        <v>1387</v>
      </c>
      <c r="G63" s="185" t="s">
        <v>1381</v>
      </c>
      <c r="H63" s="131" t="s">
        <v>238</v>
      </c>
      <c r="I63" s="21">
        <v>100000</v>
      </c>
      <c r="J63" s="18" t="s">
        <v>1599</v>
      </c>
      <c r="K63" s="131" t="s">
        <v>733</v>
      </c>
      <c r="L63" s="270" t="s">
        <v>1600</v>
      </c>
      <c r="M63" s="134"/>
      <c r="N63" s="224"/>
      <c r="O63" s="224"/>
      <c r="P63" s="224"/>
      <c r="Q63" s="224" t="s">
        <v>56</v>
      </c>
      <c r="R63" s="224"/>
      <c r="S63" s="217"/>
      <c r="T63" s="273" t="s">
        <v>1601</v>
      </c>
      <c r="U63" s="277"/>
      <c r="V63" s="278"/>
      <c r="W63" s="224" t="s">
        <v>238</v>
      </c>
      <c r="X63" s="224"/>
      <c r="Y63" s="278"/>
      <c r="Z63" s="224"/>
      <c r="AA63" s="277"/>
      <c r="AB63" s="225"/>
      <c r="AC63" s="225"/>
      <c r="AD63" s="224"/>
      <c r="AE63" s="226"/>
      <c r="AF63" s="277"/>
      <c r="AG63" s="277"/>
      <c r="AH63" s="277"/>
      <c r="AI63" s="278"/>
    </row>
    <row r="64" spans="1:35" ht="46.5" customHeight="1" x14ac:dyDescent="0.2">
      <c r="A64" s="322"/>
      <c r="B64" s="10" t="s">
        <v>417</v>
      </c>
      <c r="C64" s="134" t="s">
        <v>418</v>
      </c>
      <c r="D64" s="131" t="s">
        <v>419</v>
      </c>
      <c r="E64" s="131" t="s">
        <v>420</v>
      </c>
      <c r="F64" s="185" t="s">
        <v>1387</v>
      </c>
      <c r="G64" s="185" t="s">
        <v>1381</v>
      </c>
      <c r="H64" s="131" t="s">
        <v>421</v>
      </c>
      <c r="I64" s="21">
        <v>200000</v>
      </c>
      <c r="J64" s="18" t="s">
        <v>422</v>
      </c>
      <c r="K64" s="131" t="s">
        <v>1133</v>
      </c>
      <c r="L64" s="131" t="s">
        <v>1133</v>
      </c>
      <c r="M64" s="134"/>
      <c r="N64" s="224"/>
      <c r="O64" s="224"/>
      <c r="P64" s="224" t="s">
        <v>56</v>
      </c>
      <c r="Q64" s="224"/>
      <c r="R64" s="224"/>
      <c r="S64" s="217"/>
      <c r="T64" s="273" t="s">
        <v>1602</v>
      </c>
      <c r="U64" s="277"/>
      <c r="V64" s="273" t="s">
        <v>1393</v>
      </c>
      <c r="W64" s="224" t="s">
        <v>421</v>
      </c>
      <c r="X64" s="224"/>
      <c r="Y64" s="278"/>
      <c r="Z64" s="297" t="s">
        <v>1603</v>
      </c>
      <c r="AA64" s="277"/>
      <c r="AB64" s="225"/>
      <c r="AC64" s="225"/>
      <c r="AD64" s="224"/>
      <c r="AE64" s="226"/>
      <c r="AF64" s="277"/>
      <c r="AG64" s="277"/>
      <c r="AH64" s="277"/>
      <c r="AI64" s="278"/>
    </row>
    <row r="65" spans="1:35" ht="46.5" customHeight="1" x14ac:dyDescent="0.2">
      <c r="A65" s="322"/>
      <c r="B65" s="10" t="s">
        <v>426</v>
      </c>
      <c r="C65" s="134" t="s">
        <v>740</v>
      </c>
      <c r="D65" s="131" t="s">
        <v>428</v>
      </c>
      <c r="E65" s="131" t="s">
        <v>429</v>
      </c>
      <c r="F65" s="185" t="s">
        <v>1387</v>
      </c>
      <c r="G65" s="185" t="s">
        <v>1381</v>
      </c>
      <c r="H65" s="131" t="s">
        <v>1516</v>
      </c>
      <c r="I65" s="21">
        <v>50000</v>
      </c>
      <c r="J65" s="18" t="s">
        <v>1604</v>
      </c>
      <c r="K65" s="18" t="s">
        <v>1605</v>
      </c>
      <c r="L65" s="18" t="s">
        <v>811</v>
      </c>
      <c r="M65" s="134" t="s">
        <v>1606</v>
      </c>
      <c r="N65" s="224"/>
      <c r="O65" s="224"/>
      <c r="P65" s="224"/>
      <c r="Q65" s="224"/>
      <c r="R65" s="224" t="s">
        <v>56</v>
      </c>
      <c r="S65" s="217"/>
      <c r="T65" s="273" t="s">
        <v>1607</v>
      </c>
      <c r="U65" s="270" t="s">
        <v>1608</v>
      </c>
      <c r="V65" s="278"/>
      <c r="W65" s="224"/>
      <c r="X65" s="224"/>
      <c r="Y65" s="278"/>
      <c r="Z65" s="224"/>
      <c r="AA65" s="277"/>
      <c r="AB65" s="225"/>
      <c r="AC65" s="225"/>
      <c r="AD65" s="224"/>
      <c r="AE65" s="226"/>
      <c r="AF65" s="277"/>
      <c r="AG65" s="277"/>
      <c r="AH65" s="277"/>
      <c r="AI65" s="278"/>
    </row>
    <row r="66" spans="1:35" ht="46.5" customHeight="1" x14ac:dyDescent="0.2">
      <c r="A66" s="322"/>
      <c r="B66" s="10" t="s">
        <v>773</v>
      </c>
      <c r="C66" s="134" t="s">
        <v>1148</v>
      </c>
      <c r="D66" s="131" t="s">
        <v>319</v>
      </c>
      <c r="E66" s="131" t="s">
        <v>775</v>
      </c>
      <c r="F66" s="185" t="s">
        <v>1609</v>
      </c>
      <c r="G66" s="185" t="s">
        <v>1381</v>
      </c>
      <c r="H66" s="131" t="s">
        <v>1516</v>
      </c>
      <c r="I66" s="21">
        <v>500000</v>
      </c>
      <c r="J66" s="219" t="s">
        <v>321</v>
      </c>
      <c r="K66" s="270" t="s">
        <v>322</v>
      </c>
      <c r="L66" s="131" t="s">
        <v>1133</v>
      </c>
      <c r="M66" s="273"/>
      <c r="N66" s="224"/>
      <c r="O66" s="224" t="s">
        <v>56</v>
      </c>
      <c r="P66" s="224"/>
      <c r="Q66" s="224"/>
      <c r="R66" s="224"/>
      <c r="S66" s="217"/>
      <c r="T66" s="273" t="s">
        <v>1610</v>
      </c>
      <c r="U66" s="277"/>
      <c r="V66" s="273" t="s">
        <v>1611</v>
      </c>
      <c r="W66" s="18" t="s">
        <v>259</v>
      </c>
      <c r="X66" s="224"/>
      <c r="Y66" s="278"/>
      <c r="Z66" s="224"/>
      <c r="AA66" s="277"/>
      <c r="AB66" s="225"/>
      <c r="AC66" s="225"/>
      <c r="AD66" s="224"/>
      <c r="AE66" s="226"/>
      <c r="AF66" s="277"/>
      <c r="AG66" s="277"/>
      <c r="AH66" s="277"/>
      <c r="AI66" s="278"/>
    </row>
    <row r="67" spans="1:35" ht="46.5" customHeight="1" x14ac:dyDescent="0.2">
      <c r="A67" s="322"/>
      <c r="B67" s="10" t="s">
        <v>778</v>
      </c>
      <c r="C67" s="162" t="s">
        <v>1612</v>
      </c>
      <c r="D67" s="131" t="s">
        <v>1613</v>
      </c>
      <c r="E67" s="131" t="s">
        <v>781</v>
      </c>
      <c r="F67" s="185" t="s">
        <v>1614</v>
      </c>
      <c r="G67" s="185" t="s">
        <v>1381</v>
      </c>
      <c r="H67" s="131" t="s">
        <v>983</v>
      </c>
      <c r="I67" s="21">
        <v>250000</v>
      </c>
      <c r="J67" s="18" t="s">
        <v>1615</v>
      </c>
      <c r="K67" s="131" t="s">
        <v>1160</v>
      </c>
      <c r="L67" s="131" t="s">
        <v>1160</v>
      </c>
      <c r="M67" s="134"/>
      <c r="N67" s="224"/>
      <c r="O67" s="224"/>
      <c r="P67" s="224" t="s">
        <v>56</v>
      </c>
      <c r="Q67" s="224"/>
      <c r="R67" s="224"/>
      <c r="S67" s="217"/>
      <c r="T67" s="273" t="s">
        <v>1616</v>
      </c>
      <c r="U67" s="277"/>
      <c r="V67" s="273" t="s">
        <v>1393</v>
      </c>
      <c r="W67" s="18" t="s">
        <v>983</v>
      </c>
      <c r="X67" s="224"/>
      <c r="Y67" s="162" t="s">
        <v>1617</v>
      </c>
      <c r="Z67" s="224"/>
      <c r="AA67" s="277"/>
      <c r="AB67" s="225"/>
      <c r="AC67" s="225"/>
      <c r="AD67" s="224"/>
      <c r="AE67" s="226"/>
      <c r="AF67" s="277"/>
      <c r="AG67" s="277"/>
      <c r="AH67" s="277"/>
      <c r="AI67" s="278"/>
    </row>
    <row r="68" spans="1:35" ht="46.5" customHeight="1" x14ac:dyDescent="0.2">
      <c r="A68" s="322"/>
      <c r="B68" s="10" t="s">
        <v>785</v>
      </c>
      <c r="C68" s="273" t="s">
        <v>1166</v>
      </c>
      <c r="D68" s="131" t="s">
        <v>787</v>
      </c>
      <c r="E68" s="131" t="s">
        <v>1162</v>
      </c>
      <c r="F68" s="185" t="s">
        <v>1618</v>
      </c>
      <c r="G68" s="185" t="s">
        <v>1381</v>
      </c>
      <c r="H68" s="131" t="s">
        <v>983</v>
      </c>
      <c r="I68" s="21">
        <v>20000</v>
      </c>
      <c r="J68" s="18" t="s">
        <v>1619</v>
      </c>
      <c r="K68" s="131" t="s">
        <v>791</v>
      </c>
      <c r="L68" s="131" t="s">
        <v>519</v>
      </c>
      <c r="M68" s="273" t="s">
        <v>1620</v>
      </c>
      <c r="N68" s="224"/>
      <c r="O68" s="224"/>
      <c r="P68" s="224"/>
      <c r="Q68" s="224" t="s">
        <v>56</v>
      </c>
      <c r="R68" s="224"/>
      <c r="S68" s="217"/>
      <c r="T68" s="273" t="s">
        <v>1621</v>
      </c>
      <c r="U68" s="277"/>
      <c r="V68" s="273" t="s">
        <v>1578</v>
      </c>
      <c r="W68" s="18" t="s">
        <v>983</v>
      </c>
      <c r="X68" s="224"/>
      <c r="Y68" s="278"/>
      <c r="Z68" s="224"/>
      <c r="AA68" s="277"/>
      <c r="AB68" s="225"/>
      <c r="AC68" s="225"/>
      <c r="AD68" s="224"/>
      <c r="AE68" s="226"/>
      <c r="AF68" s="277"/>
      <c r="AG68" s="277"/>
      <c r="AH68" s="277"/>
      <c r="AI68" s="278"/>
    </row>
    <row r="69" spans="1:35" ht="46.5" customHeight="1" x14ac:dyDescent="0.2">
      <c r="A69" s="322"/>
      <c r="B69" s="10" t="s">
        <v>1310</v>
      </c>
      <c r="C69" s="298" t="s">
        <v>1622</v>
      </c>
      <c r="D69" s="138" t="s">
        <v>1072</v>
      </c>
      <c r="E69" s="131" t="s">
        <v>1312</v>
      </c>
      <c r="F69" s="185" t="s">
        <v>1536</v>
      </c>
      <c r="G69" s="185" t="s">
        <v>1381</v>
      </c>
      <c r="H69" s="131" t="s">
        <v>1623</v>
      </c>
      <c r="I69" s="168">
        <v>0</v>
      </c>
      <c r="J69" s="18" t="s">
        <v>1624</v>
      </c>
      <c r="K69" s="10" t="s">
        <v>610</v>
      </c>
      <c r="L69" s="10" t="s">
        <v>811</v>
      </c>
      <c r="M69" s="155"/>
      <c r="N69" s="224"/>
      <c r="O69" s="224" t="s">
        <v>56</v>
      </c>
      <c r="P69" s="224"/>
      <c r="Q69" s="224"/>
      <c r="R69" s="224"/>
      <c r="S69" s="217"/>
      <c r="T69" s="273" t="s">
        <v>1625</v>
      </c>
      <c r="U69" s="277"/>
      <c r="V69" s="273" t="s">
        <v>1626</v>
      </c>
      <c r="W69" s="18" t="s">
        <v>1623</v>
      </c>
      <c r="X69" s="224"/>
      <c r="Y69" s="278"/>
      <c r="Z69" s="224"/>
      <c r="AA69" s="277"/>
      <c r="AB69" s="225"/>
      <c r="AC69" s="225"/>
      <c r="AD69" s="224"/>
      <c r="AE69" s="226"/>
      <c r="AF69" s="277"/>
      <c r="AG69" s="277"/>
      <c r="AH69" s="277"/>
      <c r="AI69" s="278"/>
    </row>
    <row r="70" spans="1:35" ht="46.5" customHeight="1" x14ac:dyDescent="0.2">
      <c r="A70" s="322"/>
      <c r="B70" s="10" t="s">
        <v>1315</v>
      </c>
      <c r="C70" s="298" t="s">
        <v>1627</v>
      </c>
      <c r="D70" s="131" t="s">
        <v>1317</v>
      </c>
      <c r="E70" s="131" t="s">
        <v>1318</v>
      </c>
      <c r="F70" s="179">
        <v>44105</v>
      </c>
      <c r="G70" s="179">
        <v>44958</v>
      </c>
      <c r="H70" s="131" t="s">
        <v>1516</v>
      </c>
      <c r="I70" s="168">
        <v>100000</v>
      </c>
      <c r="J70" s="18" t="s">
        <v>1628</v>
      </c>
      <c r="K70" s="131" t="s">
        <v>1320</v>
      </c>
      <c r="L70" s="138" t="s">
        <v>519</v>
      </c>
      <c r="M70" s="155"/>
      <c r="N70" s="224"/>
      <c r="O70" s="224"/>
      <c r="P70" s="224"/>
      <c r="Q70" s="224" t="s">
        <v>56</v>
      </c>
      <c r="R70" s="224"/>
      <c r="S70" s="217"/>
      <c r="T70" s="273" t="s">
        <v>1629</v>
      </c>
      <c r="U70" s="277"/>
      <c r="V70" s="278"/>
      <c r="W70" s="18" t="s">
        <v>259</v>
      </c>
      <c r="X70" s="224"/>
      <c r="Y70" s="278"/>
      <c r="Z70" s="224"/>
      <c r="AA70" s="277"/>
      <c r="AB70" s="225"/>
      <c r="AC70" s="225"/>
      <c r="AD70" s="224"/>
      <c r="AE70" s="226"/>
      <c r="AF70" s="277"/>
      <c r="AG70" s="277"/>
      <c r="AH70" s="277"/>
      <c r="AI70" s="278"/>
    </row>
    <row r="71" spans="1:35" ht="46.5" customHeight="1" x14ac:dyDescent="0.2">
      <c r="A71" s="322"/>
      <c r="B71" s="10" t="s">
        <v>1321</v>
      </c>
      <c r="C71" s="298" t="s">
        <v>1630</v>
      </c>
      <c r="D71" s="131" t="s">
        <v>1323</v>
      </c>
      <c r="E71" s="131" t="s">
        <v>1324</v>
      </c>
      <c r="F71" s="179">
        <v>44197</v>
      </c>
      <c r="G71" s="179">
        <v>44958</v>
      </c>
      <c r="H71" s="131" t="s">
        <v>1631</v>
      </c>
      <c r="I71" s="168">
        <v>200000</v>
      </c>
      <c r="J71" s="18" t="s">
        <v>1632</v>
      </c>
      <c r="K71" s="131" t="s">
        <v>1633</v>
      </c>
      <c r="L71" s="138" t="s">
        <v>1328</v>
      </c>
      <c r="M71" s="134" t="s">
        <v>1634</v>
      </c>
      <c r="N71" s="224"/>
      <c r="O71" s="224"/>
      <c r="P71" s="224"/>
      <c r="Q71" s="224" t="s">
        <v>56</v>
      </c>
      <c r="R71" s="224"/>
      <c r="S71" s="217"/>
      <c r="T71" s="273" t="s">
        <v>1635</v>
      </c>
      <c r="U71" s="277"/>
      <c r="V71" s="278"/>
      <c r="W71" s="18" t="s">
        <v>1636</v>
      </c>
      <c r="X71" s="224"/>
      <c r="Y71" s="278"/>
      <c r="Z71" s="224"/>
      <c r="AA71" s="299" t="s">
        <v>1637</v>
      </c>
      <c r="AB71" s="225"/>
      <c r="AC71" s="225"/>
      <c r="AD71" s="224"/>
      <c r="AE71" s="226"/>
      <c r="AF71" s="299" t="s">
        <v>1638</v>
      </c>
      <c r="AG71" s="277"/>
      <c r="AH71" s="277"/>
      <c r="AI71" s="298" t="s">
        <v>1639</v>
      </c>
    </row>
    <row r="72" spans="1:35" ht="46.5" customHeight="1" x14ac:dyDescent="0.2">
      <c r="A72" s="322"/>
      <c r="B72" s="10" t="s">
        <v>1330</v>
      </c>
      <c r="C72" s="298" t="s">
        <v>1640</v>
      </c>
      <c r="D72" s="131" t="s">
        <v>1332</v>
      </c>
      <c r="E72" s="131" t="s">
        <v>1333</v>
      </c>
      <c r="F72" s="130">
        <v>44136</v>
      </c>
      <c r="G72" s="130">
        <v>44958</v>
      </c>
      <c r="H72" s="131" t="s">
        <v>1641</v>
      </c>
      <c r="I72" s="168">
        <v>150000</v>
      </c>
      <c r="J72" s="18" t="s">
        <v>1642</v>
      </c>
      <c r="K72" s="131" t="s">
        <v>1643</v>
      </c>
      <c r="L72" s="131" t="s">
        <v>1337</v>
      </c>
      <c r="M72" s="134"/>
      <c r="N72" s="224"/>
      <c r="O72" s="224"/>
      <c r="P72" s="224"/>
      <c r="Q72" s="224" t="s">
        <v>56</v>
      </c>
      <c r="R72" s="224"/>
      <c r="S72" s="217"/>
      <c r="T72" s="273" t="s">
        <v>1644</v>
      </c>
      <c r="U72" s="277"/>
      <c r="V72" s="278"/>
      <c r="W72" s="18" t="s">
        <v>1641</v>
      </c>
      <c r="X72" s="224"/>
      <c r="Y72" s="298" t="s">
        <v>1645</v>
      </c>
      <c r="Z72" s="134" t="s">
        <v>1646</v>
      </c>
      <c r="AA72" s="131" t="s">
        <v>1647</v>
      </c>
      <c r="AB72" s="225"/>
      <c r="AC72" s="225"/>
      <c r="AD72" s="224"/>
      <c r="AE72" s="226"/>
      <c r="AF72" s="277"/>
      <c r="AG72" s="277"/>
      <c r="AH72" s="277"/>
      <c r="AI72" s="278"/>
    </row>
    <row r="73" spans="1:35" ht="46.5" customHeight="1" x14ac:dyDescent="0.2">
      <c r="A73" s="322"/>
      <c r="B73" s="10" t="s">
        <v>1338</v>
      </c>
      <c r="C73" s="298" t="s">
        <v>1648</v>
      </c>
      <c r="D73" s="131" t="s">
        <v>1340</v>
      </c>
      <c r="E73" s="131" t="s">
        <v>1341</v>
      </c>
      <c r="F73" s="130">
        <v>44166</v>
      </c>
      <c r="G73" s="130">
        <v>44958</v>
      </c>
      <c r="H73" s="131" t="s">
        <v>1649</v>
      </c>
      <c r="I73" s="168">
        <v>150000</v>
      </c>
      <c r="J73" s="18" t="s">
        <v>1650</v>
      </c>
      <c r="K73" s="131" t="s">
        <v>1643</v>
      </c>
      <c r="L73" s="131" t="s">
        <v>1337</v>
      </c>
      <c r="M73" s="134"/>
      <c r="N73" s="224"/>
      <c r="O73" s="224"/>
      <c r="P73" s="224"/>
      <c r="Q73" s="224" t="s">
        <v>56</v>
      </c>
      <c r="R73" s="224"/>
      <c r="S73" s="217" t="s">
        <v>6</v>
      </c>
      <c r="T73" s="273" t="s">
        <v>1651</v>
      </c>
      <c r="U73" s="270"/>
      <c r="V73" s="273" t="s">
        <v>1652</v>
      </c>
      <c r="W73" s="18" t="s">
        <v>1653</v>
      </c>
      <c r="X73" s="224"/>
      <c r="Y73" s="278"/>
      <c r="Z73" s="224"/>
      <c r="AA73" s="277"/>
      <c r="AB73" s="225"/>
      <c r="AC73" s="225"/>
      <c r="AD73" s="224"/>
      <c r="AE73" s="226"/>
      <c r="AF73" s="277"/>
      <c r="AG73" s="277"/>
      <c r="AH73" s="277"/>
      <c r="AI73" s="278"/>
    </row>
    <row r="74" spans="1:35" ht="46.5" customHeight="1" x14ac:dyDescent="0.2">
      <c r="A74" s="322"/>
      <c r="B74" s="10" t="s">
        <v>1344</v>
      </c>
      <c r="C74" s="298" t="s">
        <v>1654</v>
      </c>
      <c r="D74" s="131" t="s">
        <v>1346</v>
      </c>
      <c r="E74" s="181" t="s">
        <v>1655</v>
      </c>
      <c r="F74" s="130">
        <v>44166</v>
      </c>
      <c r="G74" s="130">
        <v>44958</v>
      </c>
      <c r="H74" s="131" t="s">
        <v>1649</v>
      </c>
      <c r="I74" s="168">
        <v>150000</v>
      </c>
      <c r="J74" s="18" t="s">
        <v>1656</v>
      </c>
      <c r="K74" s="131" t="s">
        <v>1337</v>
      </c>
      <c r="L74" s="18" t="s">
        <v>818</v>
      </c>
      <c r="M74" s="273" t="s">
        <v>1657</v>
      </c>
      <c r="N74" s="224"/>
      <c r="O74" s="224"/>
      <c r="P74" s="224"/>
      <c r="Q74" s="224" t="s">
        <v>56</v>
      </c>
      <c r="R74" s="224"/>
      <c r="S74" s="217"/>
      <c r="T74" s="273" t="s">
        <v>1658</v>
      </c>
      <c r="U74" s="277"/>
      <c r="V74" s="278"/>
      <c r="W74" s="18" t="s">
        <v>1653</v>
      </c>
      <c r="X74" s="224"/>
      <c r="Y74" s="278"/>
      <c r="Z74" s="224"/>
      <c r="AA74" s="277"/>
      <c r="AB74" s="225"/>
      <c r="AC74" s="225"/>
      <c r="AD74" s="224"/>
      <c r="AE74" s="226"/>
      <c r="AF74" s="277"/>
      <c r="AG74" s="277"/>
      <c r="AH74" s="277"/>
      <c r="AI74" s="278"/>
    </row>
    <row r="75" spans="1:35" ht="46.5" customHeight="1" x14ac:dyDescent="0.2">
      <c r="A75" s="322"/>
      <c r="B75" s="10" t="s">
        <v>1350</v>
      </c>
      <c r="C75" s="298" t="s">
        <v>1659</v>
      </c>
      <c r="D75" s="131" t="s">
        <v>1352</v>
      </c>
      <c r="E75" s="131" t="s">
        <v>1353</v>
      </c>
      <c r="F75" s="130">
        <v>44166</v>
      </c>
      <c r="G75" s="130">
        <v>44958</v>
      </c>
      <c r="H75" s="131" t="s">
        <v>1649</v>
      </c>
      <c r="I75" s="168">
        <v>150000</v>
      </c>
      <c r="J75" s="18" t="s">
        <v>1660</v>
      </c>
      <c r="K75" s="131" t="s">
        <v>1337</v>
      </c>
      <c r="L75" s="18" t="s">
        <v>818</v>
      </c>
      <c r="M75" s="134" t="s">
        <v>1661</v>
      </c>
      <c r="N75" s="224"/>
      <c r="O75" s="224"/>
      <c r="P75" s="224"/>
      <c r="Q75" s="224" t="s">
        <v>56</v>
      </c>
      <c r="R75" s="224"/>
      <c r="S75" s="217"/>
      <c r="T75" s="273" t="s">
        <v>1662</v>
      </c>
      <c r="U75" s="277"/>
      <c r="V75" s="273" t="s">
        <v>1663</v>
      </c>
      <c r="W75" s="18" t="s">
        <v>1653</v>
      </c>
      <c r="X75" s="224"/>
      <c r="Y75" s="278"/>
      <c r="Z75" s="224"/>
      <c r="AA75" s="277"/>
      <c r="AB75" s="225"/>
      <c r="AC75" s="225"/>
      <c r="AD75" s="224"/>
      <c r="AE75" s="226"/>
      <c r="AF75" s="277"/>
      <c r="AG75" s="277"/>
      <c r="AH75" s="277"/>
      <c r="AI75" s="278"/>
    </row>
    <row r="76" spans="1:35" ht="46.5" customHeight="1" x14ac:dyDescent="0.2">
      <c r="A76" s="322"/>
      <c r="B76" s="10" t="s">
        <v>1355</v>
      </c>
      <c r="C76" s="298" t="s">
        <v>1664</v>
      </c>
      <c r="D76" s="131" t="s">
        <v>1357</v>
      </c>
      <c r="E76" s="181" t="s">
        <v>1358</v>
      </c>
      <c r="F76" s="130">
        <v>44166</v>
      </c>
      <c r="G76" s="130">
        <v>44958</v>
      </c>
      <c r="H76" s="131" t="s">
        <v>1665</v>
      </c>
      <c r="I76" s="21">
        <v>300000</v>
      </c>
      <c r="J76" s="18" t="s">
        <v>1360</v>
      </c>
      <c r="K76" s="222" t="s">
        <v>1666</v>
      </c>
      <c r="L76" s="222" t="s">
        <v>1666</v>
      </c>
      <c r="M76" s="273" t="s">
        <v>1667</v>
      </c>
      <c r="N76" s="224"/>
      <c r="O76" s="224"/>
      <c r="P76" s="224"/>
      <c r="Q76" s="224" t="s">
        <v>56</v>
      </c>
      <c r="R76" s="224"/>
      <c r="S76" s="217"/>
      <c r="T76" s="273" t="s">
        <v>1668</v>
      </c>
      <c r="U76" s="277"/>
      <c r="V76" s="273" t="s">
        <v>1669</v>
      </c>
      <c r="W76" s="18" t="s">
        <v>1665</v>
      </c>
      <c r="X76" s="224"/>
      <c r="Y76" s="298" t="s">
        <v>1670</v>
      </c>
      <c r="Z76" s="134" t="s">
        <v>1671</v>
      </c>
      <c r="AA76" s="181" t="s">
        <v>1672</v>
      </c>
      <c r="AB76" s="225"/>
      <c r="AC76" s="225"/>
      <c r="AD76" s="224"/>
      <c r="AE76" s="226"/>
      <c r="AF76" s="277"/>
      <c r="AG76" s="277"/>
      <c r="AH76" s="277"/>
      <c r="AI76" s="278"/>
    </row>
    <row r="77" spans="1:35" ht="46.5" customHeight="1" x14ac:dyDescent="0.2">
      <c r="A77" s="322"/>
      <c r="B77" s="10" t="s">
        <v>1362</v>
      </c>
      <c r="C77" s="298" t="s">
        <v>1673</v>
      </c>
      <c r="D77" s="131" t="s">
        <v>1364</v>
      </c>
      <c r="E77" s="131" t="s">
        <v>1674</v>
      </c>
      <c r="F77" s="130">
        <v>44166</v>
      </c>
      <c r="G77" s="130">
        <v>44958</v>
      </c>
      <c r="H77" s="131" t="s">
        <v>1665</v>
      </c>
      <c r="I77" s="21">
        <v>300000</v>
      </c>
      <c r="J77" s="131" t="s">
        <v>1675</v>
      </c>
      <c r="K77" s="131" t="s">
        <v>1337</v>
      </c>
      <c r="L77" s="18" t="s">
        <v>818</v>
      </c>
      <c r="M77" s="134" t="s">
        <v>1368</v>
      </c>
      <c r="N77" s="224"/>
      <c r="O77" s="224"/>
      <c r="P77" s="224" t="s">
        <v>56</v>
      </c>
      <c r="Q77" s="224"/>
      <c r="R77" s="224"/>
      <c r="S77" s="217"/>
      <c r="T77" s="273" t="s">
        <v>1676</v>
      </c>
      <c r="U77" s="277"/>
      <c r="V77" s="298" t="s">
        <v>1677</v>
      </c>
      <c r="W77" s="18" t="s">
        <v>1665</v>
      </c>
      <c r="X77" s="224"/>
      <c r="Y77" s="278"/>
      <c r="Z77" s="224"/>
      <c r="AA77" s="277"/>
      <c r="AB77" s="225"/>
      <c r="AC77" s="225"/>
      <c r="AD77" s="224"/>
      <c r="AE77" s="226"/>
      <c r="AF77" s="277"/>
      <c r="AG77" s="277"/>
      <c r="AH77" s="277"/>
      <c r="AI77" s="278"/>
    </row>
    <row r="78" spans="1:35" ht="46.5" customHeight="1" x14ac:dyDescent="0.2">
      <c r="A78" s="313"/>
      <c r="B78" s="10" t="s">
        <v>1369</v>
      </c>
      <c r="C78" s="298" t="s">
        <v>1678</v>
      </c>
      <c r="D78" s="131" t="s">
        <v>1679</v>
      </c>
      <c r="E78" s="131" t="s">
        <v>1680</v>
      </c>
      <c r="F78" s="130">
        <v>44166</v>
      </c>
      <c r="G78" s="130">
        <v>44958</v>
      </c>
      <c r="H78" s="131" t="s">
        <v>509</v>
      </c>
      <c r="I78" s="21">
        <v>40000</v>
      </c>
      <c r="J78" s="18" t="s">
        <v>1373</v>
      </c>
      <c r="K78" s="18" t="s">
        <v>1681</v>
      </c>
      <c r="L78" s="18" t="s">
        <v>1375</v>
      </c>
      <c r="M78" s="134" t="s">
        <v>1682</v>
      </c>
      <c r="N78" s="224"/>
      <c r="O78" s="224" t="s">
        <v>56</v>
      </c>
      <c r="P78" s="224"/>
      <c r="Q78" s="224"/>
      <c r="R78" s="224"/>
      <c r="S78" s="217"/>
      <c r="T78" s="273" t="s">
        <v>1683</v>
      </c>
      <c r="U78" s="277"/>
      <c r="V78" s="273" t="s">
        <v>1684</v>
      </c>
      <c r="W78" s="18" t="s">
        <v>983</v>
      </c>
      <c r="X78" s="224"/>
      <c r="Y78" s="298" t="s">
        <v>1685</v>
      </c>
      <c r="Z78" s="224"/>
      <c r="AA78" s="277"/>
      <c r="AB78" s="225"/>
      <c r="AC78" s="225"/>
      <c r="AD78" s="224"/>
      <c r="AE78" s="226"/>
      <c r="AF78" s="277"/>
      <c r="AG78" s="277"/>
      <c r="AH78" s="277"/>
      <c r="AI78" s="278"/>
    </row>
    <row r="79" spans="1:35" ht="46.5" customHeight="1" x14ac:dyDescent="0.2">
      <c r="A79" s="373" t="s">
        <v>1168</v>
      </c>
      <c r="B79" s="10" t="s">
        <v>435</v>
      </c>
      <c r="C79" s="134" t="s">
        <v>1686</v>
      </c>
      <c r="D79" s="131" t="s">
        <v>1176</v>
      </c>
      <c r="E79" s="131" t="s">
        <v>1177</v>
      </c>
      <c r="F79" s="185" t="s">
        <v>1387</v>
      </c>
      <c r="G79" s="185" t="s">
        <v>1381</v>
      </c>
      <c r="H79" s="157" t="s">
        <v>813</v>
      </c>
      <c r="I79" s="21">
        <v>200000</v>
      </c>
      <c r="J79" s="130" t="s">
        <v>1687</v>
      </c>
      <c r="K79" s="132" t="s">
        <v>1180</v>
      </c>
      <c r="L79" s="12" t="s">
        <v>811</v>
      </c>
      <c r="M79" s="134"/>
      <c r="N79" s="224"/>
      <c r="O79" s="224" t="s">
        <v>56</v>
      </c>
      <c r="P79" s="224"/>
      <c r="Q79" s="224"/>
      <c r="R79" s="224"/>
      <c r="S79" s="217"/>
      <c r="T79" s="134" t="s">
        <v>1688</v>
      </c>
      <c r="U79" s="138"/>
      <c r="V79" s="134" t="s">
        <v>1689</v>
      </c>
      <c r="W79" s="15" t="s">
        <v>1394</v>
      </c>
      <c r="X79" s="15"/>
      <c r="Y79" s="134" t="s">
        <v>1690</v>
      </c>
      <c r="Z79" s="15"/>
      <c r="AA79" s="138"/>
      <c r="AB79" s="16"/>
      <c r="AC79" s="16"/>
      <c r="AD79" s="15"/>
      <c r="AE79" s="19"/>
      <c r="AF79" s="138"/>
      <c r="AG79" s="138"/>
      <c r="AH79" s="138"/>
      <c r="AI79" s="155"/>
    </row>
    <row r="80" spans="1:35" ht="46.5" customHeight="1" x14ac:dyDescent="0.2">
      <c r="A80" s="322"/>
      <c r="B80" s="10" t="s">
        <v>444</v>
      </c>
      <c r="C80" s="180" t="s">
        <v>1691</v>
      </c>
      <c r="D80" s="139"/>
      <c r="E80" s="139"/>
      <c r="F80" s="196"/>
      <c r="G80" s="196"/>
      <c r="H80" s="139"/>
      <c r="I80" s="194"/>
      <c r="J80" s="141"/>
      <c r="K80" s="141"/>
      <c r="L80" s="18"/>
      <c r="M80" s="134"/>
      <c r="N80" s="224"/>
      <c r="O80" s="224"/>
      <c r="P80" s="224"/>
      <c r="Q80" s="224"/>
      <c r="R80" s="224"/>
      <c r="S80" s="217"/>
      <c r="T80" s="155"/>
      <c r="U80" s="138"/>
      <c r="V80" s="155"/>
      <c r="W80" s="15"/>
      <c r="X80" s="15"/>
      <c r="Y80" s="155"/>
      <c r="Z80" s="15"/>
      <c r="AA80" s="138"/>
      <c r="AB80" s="16"/>
      <c r="AC80" s="16"/>
      <c r="AD80" s="15"/>
      <c r="AE80" s="19"/>
      <c r="AF80" s="138"/>
      <c r="AG80" s="138"/>
      <c r="AH80" s="138"/>
      <c r="AI80" s="155"/>
    </row>
    <row r="81" spans="1:35" ht="46.5" customHeight="1" x14ac:dyDescent="0.2">
      <c r="A81" s="322"/>
      <c r="B81" s="10" t="s">
        <v>452</v>
      </c>
      <c r="C81" s="180" t="s">
        <v>1691</v>
      </c>
      <c r="D81" s="139"/>
      <c r="E81" s="139"/>
      <c r="F81" s="196"/>
      <c r="G81" s="196"/>
      <c r="H81" s="139"/>
      <c r="I81" s="194"/>
      <c r="J81" s="140"/>
      <c r="K81" s="140"/>
      <c r="L81" s="130"/>
      <c r="M81" s="134"/>
      <c r="N81" s="224"/>
      <c r="O81" s="224"/>
      <c r="P81" s="224"/>
      <c r="Q81" s="224"/>
      <c r="R81" s="224"/>
      <c r="S81" s="217"/>
      <c r="T81" s="155"/>
      <c r="U81" s="138"/>
      <c r="V81" s="155"/>
      <c r="W81" s="15"/>
      <c r="X81" s="15"/>
      <c r="Y81" s="155"/>
      <c r="Z81" s="15"/>
      <c r="AA81" s="138"/>
      <c r="AB81" s="16"/>
      <c r="AC81" s="16"/>
      <c r="AD81" s="15"/>
      <c r="AE81" s="19"/>
      <c r="AF81" s="138"/>
      <c r="AG81" s="138"/>
      <c r="AH81" s="138"/>
      <c r="AI81" s="155"/>
    </row>
    <row r="82" spans="1:35" ht="46.5" customHeight="1" x14ac:dyDescent="0.2">
      <c r="A82" s="322"/>
      <c r="B82" s="10" t="s">
        <v>459</v>
      </c>
      <c r="C82" s="180" t="s">
        <v>460</v>
      </c>
      <c r="D82" s="131" t="s">
        <v>461</v>
      </c>
      <c r="E82" s="131" t="s">
        <v>462</v>
      </c>
      <c r="F82" s="185" t="s">
        <v>1387</v>
      </c>
      <c r="G82" s="185" t="s">
        <v>1381</v>
      </c>
      <c r="H82" s="157" t="s">
        <v>1420</v>
      </c>
      <c r="I82" s="168">
        <v>0</v>
      </c>
      <c r="J82" s="18" t="s">
        <v>1692</v>
      </c>
      <c r="K82" s="130" t="s">
        <v>610</v>
      </c>
      <c r="L82" s="130" t="s">
        <v>625</v>
      </c>
      <c r="M82" s="134" t="s">
        <v>1693</v>
      </c>
      <c r="N82" s="224"/>
      <c r="O82" s="224"/>
      <c r="P82" s="224" t="s">
        <v>56</v>
      </c>
      <c r="Q82" s="224"/>
      <c r="R82" s="224"/>
      <c r="S82" s="217"/>
      <c r="T82" s="134" t="s">
        <v>1694</v>
      </c>
      <c r="U82" s="138"/>
      <c r="V82" s="134" t="s">
        <v>1695</v>
      </c>
      <c r="W82" s="18" t="s">
        <v>1411</v>
      </c>
      <c r="X82" s="15"/>
      <c r="Y82" s="155"/>
      <c r="Z82" s="15"/>
      <c r="AA82" s="138"/>
      <c r="AB82" s="16"/>
      <c r="AC82" s="16"/>
      <c r="AD82" s="15"/>
      <c r="AE82" s="19"/>
      <c r="AF82" s="138"/>
      <c r="AG82" s="138"/>
      <c r="AH82" s="138"/>
      <c r="AI82" s="134" t="s">
        <v>1696</v>
      </c>
    </row>
    <row r="83" spans="1:35" ht="46.5" customHeight="1" x14ac:dyDescent="0.2">
      <c r="A83" s="322"/>
      <c r="B83" s="10" t="s">
        <v>470</v>
      </c>
      <c r="C83" s="166" t="s">
        <v>1201</v>
      </c>
      <c r="D83" s="131" t="s">
        <v>1176</v>
      </c>
      <c r="E83" s="131" t="s">
        <v>1202</v>
      </c>
      <c r="F83" s="185" t="s">
        <v>1387</v>
      </c>
      <c r="G83" s="185" t="s">
        <v>1381</v>
      </c>
      <c r="H83" s="157" t="s">
        <v>1420</v>
      </c>
      <c r="I83" s="21">
        <v>200000</v>
      </c>
      <c r="J83" s="130" t="s">
        <v>1697</v>
      </c>
      <c r="K83" s="18" t="s">
        <v>1180</v>
      </c>
      <c r="L83" s="18" t="s">
        <v>625</v>
      </c>
      <c r="M83" s="134"/>
      <c r="N83" s="224"/>
      <c r="O83" s="224"/>
      <c r="P83" s="224" t="s">
        <v>56</v>
      </c>
      <c r="Q83" s="224"/>
      <c r="R83" s="224"/>
      <c r="S83" s="217"/>
      <c r="T83" s="134" t="s">
        <v>1698</v>
      </c>
      <c r="U83" s="138"/>
      <c r="V83" s="155" t="s">
        <v>1699</v>
      </c>
      <c r="W83" s="18" t="s">
        <v>1411</v>
      </c>
      <c r="X83" s="15"/>
      <c r="Y83" s="155"/>
      <c r="Z83" s="15"/>
      <c r="AA83" s="138"/>
      <c r="AB83" s="16"/>
      <c r="AC83" s="16"/>
      <c r="AD83" s="15"/>
      <c r="AE83" s="19"/>
      <c r="AF83" s="138"/>
      <c r="AG83" s="138"/>
      <c r="AH83" s="138"/>
      <c r="AI83" s="155"/>
    </row>
    <row r="84" spans="1:35" ht="46.5" customHeight="1" x14ac:dyDescent="0.2">
      <c r="A84" s="322"/>
      <c r="B84" s="10" t="s">
        <v>477</v>
      </c>
      <c r="C84" s="134" t="s">
        <v>1700</v>
      </c>
      <c r="D84" s="139"/>
      <c r="E84" s="139"/>
      <c r="F84" s="196"/>
      <c r="G84" s="196"/>
      <c r="H84" s="139"/>
      <c r="I84" s="194"/>
      <c r="J84" s="140"/>
      <c r="K84" s="140"/>
      <c r="L84" s="130"/>
      <c r="M84" s="134"/>
      <c r="N84" s="224"/>
      <c r="O84" s="224"/>
      <c r="P84" s="224"/>
      <c r="Q84" s="224"/>
      <c r="R84" s="224"/>
      <c r="S84" s="217"/>
      <c r="T84" s="155"/>
      <c r="U84" s="138"/>
      <c r="V84" s="155"/>
      <c r="W84" s="15"/>
      <c r="X84" s="15"/>
      <c r="Y84" s="155"/>
      <c r="Z84" s="15"/>
      <c r="AA84" s="138"/>
      <c r="AB84" s="16"/>
      <c r="AC84" s="16"/>
      <c r="AD84" s="15"/>
      <c r="AE84" s="19"/>
      <c r="AF84" s="138"/>
      <c r="AG84" s="138"/>
      <c r="AH84" s="138"/>
      <c r="AI84" s="155"/>
    </row>
    <row r="85" spans="1:35" ht="46.5" customHeight="1" x14ac:dyDescent="0.2">
      <c r="A85" s="322"/>
      <c r="B85" s="10" t="s">
        <v>483</v>
      </c>
      <c r="C85" s="134" t="s">
        <v>1700</v>
      </c>
      <c r="D85" s="139"/>
      <c r="E85" s="139"/>
      <c r="F85" s="196"/>
      <c r="G85" s="196"/>
      <c r="H85" s="139"/>
      <c r="I85" s="194"/>
      <c r="J85" s="140"/>
      <c r="K85" s="140"/>
      <c r="L85" s="130"/>
      <c r="M85" s="134"/>
      <c r="N85" s="224"/>
      <c r="O85" s="224"/>
      <c r="P85" s="224"/>
      <c r="Q85" s="224"/>
      <c r="R85" s="224"/>
      <c r="S85" s="217"/>
      <c r="T85" s="155"/>
      <c r="U85" s="138"/>
      <c r="V85" s="155"/>
      <c r="W85" s="15"/>
      <c r="X85" s="15"/>
      <c r="Y85" s="155"/>
      <c r="Z85" s="15"/>
      <c r="AA85" s="138"/>
      <c r="AB85" s="16"/>
      <c r="AC85" s="16"/>
      <c r="AD85" s="15"/>
      <c r="AE85" s="19"/>
      <c r="AF85" s="138"/>
      <c r="AG85" s="138"/>
      <c r="AH85" s="138"/>
      <c r="AI85" s="155"/>
    </row>
    <row r="86" spans="1:35" ht="46.5" customHeight="1" x14ac:dyDescent="0.2">
      <c r="A86" s="322"/>
      <c r="B86" s="10" t="s">
        <v>489</v>
      </c>
      <c r="C86" s="134" t="s">
        <v>1701</v>
      </c>
      <c r="D86" s="299" t="s">
        <v>1216</v>
      </c>
      <c r="E86" s="131" t="s">
        <v>491</v>
      </c>
      <c r="F86" s="185" t="s">
        <v>1387</v>
      </c>
      <c r="G86" s="185" t="s">
        <v>1381</v>
      </c>
      <c r="H86" s="131" t="s">
        <v>492</v>
      </c>
      <c r="I86" s="21">
        <v>2000000</v>
      </c>
      <c r="J86" s="130" t="s">
        <v>1702</v>
      </c>
      <c r="K86" s="157" t="s">
        <v>494</v>
      </c>
      <c r="L86" s="130" t="s">
        <v>811</v>
      </c>
      <c r="M86" s="134" t="s">
        <v>1218</v>
      </c>
      <c r="N86" s="224"/>
      <c r="O86" s="224"/>
      <c r="P86" s="224"/>
      <c r="Q86" s="224" t="s">
        <v>56</v>
      </c>
      <c r="R86" s="224"/>
      <c r="S86" s="217"/>
      <c r="T86" s="134" t="s">
        <v>1703</v>
      </c>
      <c r="U86" s="138"/>
      <c r="V86" s="155"/>
      <c r="W86" s="18" t="s">
        <v>492</v>
      </c>
      <c r="X86" s="15"/>
      <c r="Y86" s="155"/>
      <c r="Z86" s="15"/>
      <c r="AA86" s="138"/>
      <c r="AB86" s="16"/>
      <c r="AC86" s="16"/>
      <c r="AD86" s="15"/>
      <c r="AE86" s="19"/>
      <c r="AF86" s="138"/>
      <c r="AG86" s="138"/>
      <c r="AH86" s="138"/>
      <c r="AI86" s="155"/>
    </row>
    <row r="87" spans="1:35" ht="46.5" customHeight="1" x14ac:dyDescent="0.2">
      <c r="A87" s="322"/>
      <c r="B87" s="10" t="s">
        <v>496</v>
      </c>
      <c r="C87" s="273" t="s">
        <v>1222</v>
      </c>
      <c r="D87" s="131" t="s">
        <v>1223</v>
      </c>
      <c r="E87" s="270" t="s">
        <v>1224</v>
      </c>
      <c r="F87" s="185" t="s">
        <v>1704</v>
      </c>
      <c r="G87" s="185" t="s">
        <v>1381</v>
      </c>
      <c r="H87" s="138" t="s">
        <v>398</v>
      </c>
      <c r="I87" s="21">
        <v>1000000</v>
      </c>
      <c r="J87" s="12" t="s">
        <v>1705</v>
      </c>
      <c r="K87" s="130" t="s">
        <v>610</v>
      </c>
      <c r="L87" s="10" t="s">
        <v>811</v>
      </c>
      <c r="M87" s="273" t="s">
        <v>1706</v>
      </c>
      <c r="N87" s="224"/>
      <c r="O87" s="224"/>
      <c r="P87" s="224" t="s">
        <v>56</v>
      </c>
      <c r="Q87" s="224"/>
      <c r="R87" s="224"/>
      <c r="S87" s="217"/>
      <c r="T87" s="134" t="s">
        <v>1707</v>
      </c>
      <c r="U87" s="277"/>
      <c r="V87" s="134" t="s">
        <v>1708</v>
      </c>
      <c r="W87" s="15" t="s">
        <v>398</v>
      </c>
      <c r="X87" s="224"/>
      <c r="Y87" s="278"/>
      <c r="Z87" s="224"/>
      <c r="AA87" s="277"/>
      <c r="AB87" s="225"/>
      <c r="AC87" s="225"/>
      <c r="AD87" s="224"/>
      <c r="AE87" s="226"/>
      <c r="AF87" s="131" t="s">
        <v>1709</v>
      </c>
      <c r="AG87" s="277"/>
      <c r="AH87" s="277"/>
      <c r="AI87" s="273" t="s">
        <v>1710</v>
      </c>
    </row>
    <row r="88" spans="1:35" ht="46.5" customHeight="1" x14ac:dyDescent="0.2">
      <c r="A88" s="322"/>
      <c r="B88" s="10" t="s">
        <v>505</v>
      </c>
      <c r="C88" s="180" t="s">
        <v>506</v>
      </c>
      <c r="D88" s="131" t="s">
        <v>507</v>
      </c>
      <c r="E88" s="131" t="s">
        <v>508</v>
      </c>
      <c r="F88" s="185" t="s">
        <v>1387</v>
      </c>
      <c r="G88" s="185" t="s">
        <v>1545</v>
      </c>
      <c r="H88" s="201" t="s">
        <v>509</v>
      </c>
      <c r="I88" s="21">
        <v>5000</v>
      </c>
      <c r="J88" s="130" t="s">
        <v>103</v>
      </c>
      <c r="K88" s="130" t="s">
        <v>610</v>
      </c>
      <c r="L88" s="130" t="s">
        <v>625</v>
      </c>
      <c r="M88" s="273" t="s">
        <v>1234</v>
      </c>
      <c r="N88" s="224"/>
      <c r="O88" s="224"/>
      <c r="P88" s="224"/>
      <c r="Q88" s="224"/>
      <c r="R88" s="224" t="s">
        <v>56</v>
      </c>
      <c r="S88" s="217"/>
      <c r="T88" s="134" t="s">
        <v>1711</v>
      </c>
      <c r="U88" s="270" t="s">
        <v>1712</v>
      </c>
      <c r="V88" s="278"/>
      <c r="W88" s="18" t="s">
        <v>983</v>
      </c>
      <c r="X88" s="224"/>
      <c r="Y88" s="278"/>
      <c r="Z88" s="224"/>
      <c r="AA88" s="277"/>
      <c r="AB88" s="225"/>
      <c r="AC88" s="225"/>
      <c r="AD88" s="224"/>
      <c r="AE88" s="226"/>
      <c r="AF88" s="277"/>
      <c r="AG88" s="277"/>
      <c r="AH88" s="277"/>
      <c r="AI88" s="278"/>
    </row>
    <row r="89" spans="1:35" ht="46.5" customHeight="1" x14ac:dyDescent="0.2">
      <c r="A89" s="322"/>
      <c r="B89" s="10" t="s">
        <v>514</v>
      </c>
      <c r="C89" s="180" t="s">
        <v>515</v>
      </c>
      <c r="D89" s="131" t="s">
        <v>516</v>
      </c>
      <c r="E89" s="131" t="s">
        <v>517</v>
      </c>
      <c r="F89" s="185" t="s">
        <v>1387</v>
      </c>
      <c r="G89" s="185" t="s">
        <v>1545</v>
      </c>
      <c r="H89" s="201" t="s">
        <v>455</v>
      </c>
      <c r="I89" s="21">
        <v>20000</v>
      </c>
      <c r="J89" s="130" t="s">
        <v>1713</v>
      </c>
      <c r="K89" s="222" t="s">
        <v>811</v>
      </c>
      <c r="L89" s="222" t="s">
        <v>811</v>
      </c>
      <c r="M89" s="134"/>
      <c r="N89" s="224"/>
      <c r="O89" s="224"/>
      <c r="P89" s="224"/>
      <c r="Q89" s="224" t="s">
        <v>56</v>
      </c>
      <c r="R89" s="224"/>
      <c r="S89" s="217"/>
      <c r="T89" s="273" t="s">
        <v>1714</v>
      </c>
      <c r="U89" s="277"/>
      <c r="V89" s="278"/>
      <c r="W89" s="224"/>
      <c r="X89" s="224"/>
      <c r="Y89" s="278"/>
      <c r="Z89" s="224"/>
      <c r="AA89" s="277"/>
      <c r="AB89" s="225"/>
      <c r="AC89" s="225"/>
      <c r="AD89" s="224"/>
      <c r="AE89" s="226"/>
      <c r="AF89" s="277"/>
      <c r="AG89" s="277"/>
      <c r="AH89" s="277"/>
      <c r="AI89" s="278"/>
    </row>
    <row r="90" spans="1:35" ht="46.5" customHeight="1" x14ac:dyDescent="0.2">
      <c r="A90" s="322"/>
      <c r="B90" s="10" t="s">
        <v>523</v>
      </c>
      <c r="C90" s="273" t="s">
        <v>1715</v>
      </c>
      <c r="D90" s="131" t="s">
        <v>525</v>
      </c>
      <c r="E90" s="131" t="s">
        <v>526</v>
      </c>
      <c r="F90" s="185" t="s">
        <v>1387</v>
      </c>
      <c r="G90" s="185" t="s">
        <v>1381</v>
      </c>
      <c r="H90" s="131" t="s">
        <v>463</v>
      </c>
      <c r="I90" s="202">
        <v>50000</v>
      </c>
      <c r="J90" s="18" t="s">
        <v>1716</v>
      </c>
      <c r="K90" s="130" t="s">
        <v>610</v>
      </c>
      <c r="L90" s="222" t="s">
        <v>811</v>
      </c>
      <c r="M90" s="273" t="s">
        <v>1717</v>
      </c>
      <c r="N90" s="224"/>
      <c r="O90" s="224"/>
      <c r="P90" s="224" t="s">
        <v>56</v>
      </c>
      <c r="Q90" s="224"/>
      <c r="R90" s="224"/>
      <c r="S90" s="217"/>
      <c r="T90" s="273" t="s">
        <v>1718</v>
      </c>
      <c r="U90" s="277"/>
      <c r="V90" s="273" t="s">
        <v>1719</v>
      </c>
      <c r="W90" s="18" t="s">
        <v>463</v>
      </c>
      <c r="X90" s="224"/>
      <c r="Y90" s="278"/>
      <c r="Z90" s="224"/>
      <c r="AA90" s="277"/>
      <c r="AB90" s="225"/>
      <c r="AC90" s="225"/>
      <c r="AD90" s="224"/>
      <c r="AE90" s="226"/>
      <c r="AF90" s="131" t="s">
        <v>1720</v>
      </c>
      <c r="AG90" s="277"/>
      <c r="AH90" s="277"/>
      <c r="AI90" s="134" t="s">
        <v>1721</v>
      </c>
    </row>
    <row r="91" spans="1:35" ht="46.5" customHeight="1" x14ac:dyDescent="0.2">
      <c r="A91" s="322"/>
      <c r="B91" s="10" t="s">
        <v>530</v>
      </c>
      <c r="C91" s="134" t="s">
        <v>1722</v>
      </c>
      <c r="D91" s="270" t="s">
        <v>1252</v>
      </c>
      <c r="E91" s="131" t="s">
        <v>532</v>
      </c>
      <c r="F91" s="185" t="s">
        <v>1387</v>
      </c>
      <c r="G91" s="185" t="s">
        <v>1381</v>
      </c>
      <c r="H91" s="131" t="s">
        <v>1516</v>
      </c>
      <c r="I91" s="21">
        <v>50000</v>
      </c>
      <c r="J91" s="130" t="s">
        <v>111</v>
      </c>
      <c r="K91" s="130" t="s">
        <v>1723</v>
      </c>
      <c r="L91" s="130" t="s">
        <v>1723</v>
      </c>
      <c r="M91" s="273" t="s">
        <v>1724</v>
      </c>
      <c r="N91" s="224"/>
      <c r="O91" s="224"/>
      <c r="P91" s="224"/>
      <c r="Q91" s="224" t="s">
        <v>56</v>
      </c>
      <c r="R91" s="224"/>
      <c r="S91" s="217"/>
      <c r="T91" s="273" t="s">
        <v>1725</v>
      </c>
      <c r="U91" s="277"/>
      <c r="V91" s="273" t="s">
        <v>1726</v>
      </c>
      <c r="W91" s="18" t="s">
        <v>259</v>
      </c>
      <c r="X91" s="224"/>
      <c r="Y91" s="278"/>
      <c r="Z91" s="224"/>
      <c r="AA91" s="277"/>
      <c r="AB91" s="225"/>
      <c r="AC91" s="225"/>
      <c r="AD91" s="224"/>
      <c r="AE91" s="226"/>
      <c r="AF91" s="277"/>
      <c r="AG91" s="277"/>
      <c r="AH91" s="277"/>
      <c r="AI91" s="134" t="s">
        <v>1727</v>
      </c>
    </row>
    <row r="92" spans="1:35" ht="46.5" customHeight="1" x14ac:dyDescent="0.2">
      <c r="A92" s="322"/>
      <c r="B92" s="10" t="s">
        <v>539</v>
      </c>
      <c r="C92" s="134" t="s">
        <v>1728</v>
      </c>
      <c r="D92" s="131" t="s">
        <v>769</v>
      </c>
      <c r="E92" s="131" t="s">
        <v>542</v>
      </c>
      <c r="F92" s="185" t="s">
        <v>1387</v>
      </c>
      <c r="G92" s="185" t="s">
        <v>1447</v>
      </c>
      <c r="H92" s="131" t="s">
        <v>890</v>
      </c>
      <c r="I92" s="168">
        <v>0</v>
      </c>
      <c r="J92" s="130" t="s">
        <v>1256</v>
      </c>
      <c r="K92" s="222" t="s">
        <v>1729</v>
      </c>
      <c r="L92" s="130" t="s">
        <v>625</v>
      </c>
      <c r="M92" s="273"/>
      <c r="N92" s="224"/>
      <c r="O92" s="224"/>
      <c r="P92" s="224" t="s">
        <v>56</v>
      </c>
      <c r="Q92" s="224"/>
      <c r="R92" s="224"/>
      <c r="S92" s="217" t="s">
        <v>10</v>
      </c>
      <c r="T92" s="273" t="s">
        <v>1730</v>
      </c>
      <c r="U92" s="277"/>
      <c r="V92" s="278" t="s">
        <v>1731</v>
      </c>
      <c r="W92" s="18" t="s">
        <v>156</v>
      </c>
      <c r="X92" s="224"/>
      <c r="Y92" s="278"/>
      <c r="Z92" s="224"/>
      <c r="AA92" s="277"/>
      <c r="AB92" s="225"/>
      <c r="AC92" s="225"/>
      <c r="AD92" s="224"/>
      <c r="AE92" s="226"/>
      <c r="AF92" s="277"/>
      <c r="AG92" s="277"/>
      <c r="AH92" s="277"/>
      <c r="AI92" s="278"/>
    </row>
    <row r="93" spans="1:35" ht="46.5" customHeight="1" x14ac:dyDescent="0.2">
      <c r="A93" s="322"/>
      <c r="B93" s="10" t="s">
        <v>544</v>
      </c>
      <c r="C93" s="134" t="s">
        <v>1510</v>
      </c>
      <c r="D93" s="139"/>
      <c r="E93" s="139"/>
      <c r="F93" s="196"/>
      <c r="G93" s="196"/>
      <c r="H93" s="203"/>
      <c r="I93" s="194"/>
      <c r="J93" s="140"/>
      <c r="K93" s="130"/>
      <c r="L93" s="130"/>
      <c r="M93" s="134"/>
      <c r="N93" s="224"/>
      <c r="O93" s="224"/>
      <c r="P93" s="224"/>
      <c r="Q93" s="224"/>
      <c r="R93" s="224"/>
      <c r="S93" s="217"/>
      <c r="T93" s="278"/>
      <c r="U93" s="270"/>
      <c r="V93" s="278"/>
      <c r="W93" s="224"/>
      <c r="X93" s="224"/>
      <c r="Y93" s="278"/>
      <c r="Z93" s="224"/>
      <c r="AA93" s="277"/>
      <c r="AB93" s="225"/>
      <c r="AC93" s="225"/>
      <c r="AD93" s="224"/>
      <c r="AE93" s="226"/>
      <c r="AF93" s="277"/>
      <c r="AG93" s="277"/>
      <c r="AH93" s="277"/>
      <c r="AI93" s="278"/>
    </row>
    <row r="94" spans="1:35" ht="46.5" customHeight="1" x14ac:dyDescent="0.2">
      <c r="A94" s="322"/>
      <c r="B94" s="10" t="s">
        <v>550</v>
      </c>
      <c r="C94" s="273" t="s">
        <v>772</v>
      </c>
      <c r="D94" s="131" t="s">
        <v>552</v>
      </c>
      <c r="E94" s="131" t="s">
        <v>553</v>
      </c>
      <c r="F94" s="185" t="s">
        <v>1387</v>
      </c>
      <c r="G94" s="185" t="s">
        <v>1381</v>
      </c>
      <c r="H94" s="270" t="s">
        <v>1732</v>
      </c>
      <c r="I94" s="21">
        <v>100000</v>
      </c>
      <c r="J94" s="130" t="s">
        <v>1733</v>
      </c>
      <c r="K94" s="130" t="s">
        <v>625</v>
      </c>
      <c r="L94" s="130" t="s">
        <v>625</v>
      </c>
      <c r="M94" s="273" t="s">
        <v>1734</v>
      </c>
      <c r="N94" s="224"/>
      <c r="O94" s="224"/>
      <c r="P94" s="224" t="s">
        <v>56</v>
      </c>
      <c r="Q94" s="224"/>
      <c r="R94" s="224"/>
      <c r="S94" s="217"/>
      <c r="T94" s="273" t="s">
        <v>1735</v>
      </c>
      <c r="U94" s="277"/>
      <c r="V94" s="273" t="s">
        <v>1736</v>
      </c>
      <c r="W94" s="224"/>
      <c r="X94" s="224"/>
      <c r="Y94" s="278"/>
      <c r="Z94" s="224"/>
      <c r="AA94" s="277"/>
      <c r="AB94" s="225"/>
      <c r="AC94" s="225"/>
      <c r="AD94" s="224"/>
      <c r="AE94" s="226"/>
      <c r="AF94" s="277"/>
      <c r="AG94" s="277"/>
      <c r="AH94" s="277"/>
      <c r="AI94" s="278"/>
    </row>
    <row r="95" spans="1:35" ht="46.5" customHeight="1" x14ac:dyDescent="0.2">
      <c r="A95" s="313"/>
      <c r="B95" s="10" t="s">
        <v>793</v>
      </c>
      <c r="C95" s="134" t="s">
        <v>794</v>
      </c>
      <c r="D95" s="131" t="s">
        <v>795</v>
      </c>
      <c r="E95" s="131" t="s">
        <v>796</v>
      </c>
      <c r="F95" s="185" t="s">
        <v>1737</v>
      </c>
      <c r="G95" s="185" t="s">
        <v>1381</v>
      </c>
      <c r="H95" s="131" t="s">
        <v>797</v>
      </c>
      <c r="I95" s="168">
        <v>0</v>
      </c>
      <c r="J95" s="18" t="s">
        <v>1738</v>
      </c>
      <c r="K95" s="130" t="s">
        <v>625</v>
      </c>
      <c r="L95" s="18" t="s">
        <v>625</v>
      </c>
      <c r="M95" s="134"/>
      <c r="N95" s="224"/>
      <c r="O95" s="224"/>
      <c r="P95" s="224"/>
      <c r="Q95" s="224"/>
      <c r="R95" s="224" t="s">
        <v>56</v>
      </c>
      <c r="S95" s="217"/>
      <c r="T95" s="273" t="s">
        <v>1739</v>
      </c>
      <c r="U95" s="270" t="s">
        <v>1740</v>
      </c>
      <c r="V95" s="134" t="s">
        <v>1741</v>
      </c>
      <c r="W95" s="224" t="s">
        <v>238</v>
      </c>
      <c r="X95" s="224"/>
      <c r="Y95" s="278"/>
      <c r="Z95" s="224"/>
      <c r="AA95" s="277"/>
      <c r="AB95" s="225"/>
      <c r="AC95" s="225"/>
      <c r="AD95" s="224"/>
      <c r="AE95" s="226"/>
      <c r="AF95" s="277"/>
      <c r="AG95" s="277"/>
      <c r="AH95" s="277"/>
      <c r="AI95" s="278"/>
    </row>
    <row r="99" spans="1:13" ht="26.25" customHeight="1" x14ac:dyDescent="0.2">
      <c r="A99" s="227" t="s">
        <v>558</v>
      </c>
      <c r="B99" s="228"/>
      <c r="C99" s="228"/>
      <c r="D99" s="228"/>
      <c r="E99" s="228"/>
      <c r="F99" s="229"/>
      <c r="G99" s="229"/>
      <c r="H99" s="228"/>
      <c r="I99" s="228"/>
      <c r="J99" s="228"/>
      <c r="K99" s="228"/>
      <c r="L99" s="33"/>
      <c r="M99" s="230"/>
    </row>
    <row r="100" spans="1:13" ht="26.25" customHeight="1" x14ac:dyDescent="0.2">
      <c r="A100" s="34"/>
      <c r="B100" s="231"/>
      <c r="C100" s="231"/>
      <c r="D100" s="35"/>
      <c r="E100" s="35"/>
      <c r="F100" s="36"/>
      <c r="G100" s="36"/>
      <c r="H100" s="35"/>
      <c r="I100" s="35"/>
      <c r="J100" s="35"/>
      <c r="K100" s="35"/>
      <c r="L100" s="35"/>
      <c r="M100" s="35"/>
    </row>
    <row r="101" spans="1:13" ht="31.5" customHeight="1" x14ac:dyDescent="0.2">
      <c r="A101" s="37" t="s">
        <v>559</v>
      </c>
      <c r="B101" s="232"/>
      <c r="C101" s="38">
        <f>COUNTA(C105:C113,C117:C125,C129:C137)</f>
        <v>5</v>
      </c>
      <c r="D101" s="1"/>
      <c r="E101" s="1"/>
      <c r="F101" s="32"/>
      <c r="G101" s="32"/>
      <c r="H101" s="1"/>
      <c r="I101" s="1"/>
      <c r="J101" s="1"/>
      <c r="K101" s="1"/>
      <c r="L101" s="1"/>
      <c r="M101" s="1"/>
    </row>
    <row r="102" spans="1:13" ht="15.75" customHeight="1" x14ac:dyDescent="0.2">
      <c r="A102" s="1"/>
      <c r="B102" s="1"/>
      <c r="C102" s="1"/>
      <c r="D102" s="1"/>
      <c r="E102" s="1"/>
      <c r="F102" s="32"/>
      <c r="G102" s="32"/>
      <c r="H102" s="1"/>
      <c r="I102" s="1"/>
      <c r="J102" s="1"/>
      <c r="K102" s="1"/>
      <c r="L102" s="1"/>
      <c r="M102" s="1"/>
    </row>
    <row r="103" spans="1:13" ht="15.75" customHeight="1" x14ac:dyDescent="0.2">
      <c r="A103" s="316" t="s">
        <v>560</v>
      </c>
      <c r="B103" s="312" t="s">
        <v>11</v>
      </c>
      <c r="C103" s="312" t="s">
        <v>12</v>
      </c>
      <c r="D103" s="312" t="s">
        <v>13</v>
      </c>
      <c r="E103" s="317" t="s">
        <v>14</v>
      </c>
      <c r="F103" s="318" t="s">
        <v>15</v>
      </c>
      <c r="G103" s="315"/>
      <c r="H103" s="312" t="s">
        <v>16</v>
      </c>
      <c r="I103" s="312" t="s">
        <v>17</v>
      </c>
      <c r="J103" s="312" t="s">
        <v>18</v>
      </c>
      <c r="K103" s="314" t="s">
        <v>19</v>
      </c>
      <c r="L103" s="315"/>
      <c r="M103" s="312" t="s">
        <v>20</v>
      </c>
    </row>
    <row r="104" spans="1:13" ht="15.75" customHeight="1" x14ac:dyDescent="0.2">
      <c r="A104" s="313"/>
      <c r="B104" s="313"/>
      <c r="C104" s="313"/>
      <c r="D104" s="313"/>
      <c r="E104" s="313"/>
      <c r="F104" s="40" t="s">
        <v>43</v>
      </c>
      <c r="G104" s="40" t="s">
        <v>44</v>
      </c>
      <c r="H104" s="313"/>
      <c r="I104" s="313"/>
      <c r="J104" s="313"/>
      <c r="K104" s="41" t="s">
        <v>45</v>
      </c>
      <c r="L104" s="41" t="s">
        <v>46</v>
      </c>
      <c r="M104" s="313"/>
    </row>
    <row r="105" spans="1:13" ht="26.25" customHeight="1" x14ac:dyDescent="0.2">
      <c r="A105" s="18" t="s">
        <v>801</v>
      </c>
      <c r="B105" s="10" t="s">
        <v>1742</v>
      </c>
      <c r="C105" s="134" t="s">
        <v>1743</v>
      </c>
      <c r="D105" s="131" t="s">
        <v>1744</v>
      </c>
      <c r="E105" s="155" t="s">
        <v>1745</v>
      </c>
      <c r="F105" s="10" t="s">
        <v>1746</v>
      </c>
      <c r="G105" s="10" t="s">
        <v>1543</v>
      </c>
      <c r="H105" s="18" t="s">
        <v>1747</v>
      </c>
      <c r="I105" s="21">
        <v>35940</v>
      </c>
      <c r="J105" s="270" t="s">
        <v>1748</v>
      </c>
      <c r="K105" s="277" t="s">
        <v>1749</v>
      </c>
      <c r="L105" s="277" t="s">
        <v>101</v>
      </c>
      <c r="M105" s="219" t="s">
        <v>1750</v>
      </c>
    </row>
    <row r="115" spans="1:13" ht="15.75" customHeight="1" x14ac:dyDescent="0.2">
      <c r="A115" s="316" t="s">
        <v>560</v>
      </c>
      <c r="B115" s="312" t="s">
        <v>11</v>
      </c>
      <c r="C115" s="312" t="s">
        <v>12</v>
      </c>
      <c r="D115" s="312" t="s">
        <v>13</v>
      </c>
      <c r="E115" s="317" t="s">
        <v>14</v>
      </c>
      <c r="F115" s="318" t="s">
        <v>15</v>
      </c>
      <c r="G115" s="315"/>
      <c r="H115" s="312" t="s">
        <v>16</v>
      </c>
      <c r="I115" s="312" t="s">
        <v>17</v>
      </c>
      <c r="J115" s="312" t="s">
        <v>18</v>
      </c>
      <c r="K115" s="314" t="s">
        <v>19</v>
      </c>
      <c r="L115" s="315"/>
      <c r="M115" s="312" t="s">
        <v>20</v>
      </c>
    </row>
    <row r="116" spans="1:13" ht="15" customHeight="1" x14ac:dyDescent="0.2">
      <c r="A116" s="313"/>
      <c r="B116" s="313"/>
      <c r="C116" s="313"/>
      <c r="D116" s="313"/>
      <c r="E116" s="313"/>
      <c r="F116" s="177" t="s">
        <v>43</v>
      </c>
      <c r="G116" s="177" t="s">
        <v>44</v>
      </c>
      <c r="H116" s="313"/>
      <c r="I116" s="313"/>
      <c r="J116" s="313"/>
      <c r="K116" s="41" t="s">
        <v>45</v>
      </c>
      <c r="L116" s="41" t="s">
        <v>46</v>
      </c>
      <c r="M116" s="313"/>
    </row>
    <row r="117" spans="1:13" ht="26.25" customHeight="1" x14ac:dyDescent="0.25">
      <c r="A117" s="373" t="s">
        <v>889</v>
      </c>
      <c r="B117" s="10" t="s">
        <v>1751</v>
      </c>
      <c r="C117" s="134" t="s">
        <v>1752</v>
      </c>
      <c r="D117" s="131" t="s">
        <v>1753</v>
      </c>
      <c r="E117" s="131" t="s">
        <v>1754</v>
      </c>
      <c r="F117" s="300" t="s">
        <v>1448</v>
      </c>
      <c r="G117" s="300" t="s">
        <v>1381</v>
      </c>
      <c r="H117" s="131" t="s">
        <v>1516</v>
      </c>
      <c r="I117" s="21">
        <v>200000</v>
      </c>
      <c r="J117" s="131" t="s">
        <v>1755</v>
      </c>
      <c r="K117" s="131" t="s">
        <v>1756</v>
      </c>
      <c r="L117" s="301" t="s">
        <v>1757</v>
      </c>
      <c r="M117" s="219" t="s">
        <v>1758</v>
      </c>
    </row>
    <row r="118" spans="1:13" ht="26.25" customHeight="1" x14ac:dyDescent="0.25">
      <c r="A118" s="313"/>
      <c r="B118" s="300" t="s">
        <v>1759</v>
      </c>
      <c r="C118" s="134" t="s">
        <v>1760</v>
      </c>
      <c r="D118" s="131" t="s">
        <v>942</v>
      </c>
      <c r="E118" s="131" t="s">
        <v>1761</v>
      </c>
      <c r="F118" s="300" t="s">
        <v>1448</v>
      </c>
      <c r="G118" s="300" t="s">
        <v>1381</v>
      </c>
      <c r="H118" s="131" t="s">
        <v>1762</v>
      </c>
      <c r="I118" s="136">
        <v>0</v>
      </c>
      <c r="J118" s="131" t="s">
        <v>1763</v>
      </c>
      <c r="K118" s="301" t="s">
        <v>811</v>
      </c>
      <c r="L118" s="131" t="s">
        <v>1764</v>
      </c>
      <c r="M118" s="12"/>
    </row>
    <row r="119" spans="1:13" ht="15.75" customHeight="1" x14ac:dyDescent="0.2">
      <c r="A119" s="10"/>
      <c r="B119" s="10"/>
      <c r="C119" s="15"/>
      <c r="D119" s="15"/>
      <c r="E119" s="15"/>
      <c r="F119" s="16"/>
      <c r="G119" s="16"/>
      <c r="H119" s="15"/>
      <c r="I119" s="19"/>
      <c r="J119" s="15"/>
      <c r="K119" s="15"/>
      <c r="L119" s="15"/>
      <c r="M119" s="15"/>
    </row>
    <row r="120" spans="1:13" ht="15.75" hidden="1" customHeight="1" x14ac:dyDescent="0.2">
      <c r="A120" s="10"/>
      <c r="B120" s="10"/>
      <c r="C120" s="15"/>
      <c r="D120" s="15"/>
      <c r="E120" s="15"/>
      <c r="F120" s="16"/>
      <c r="G120" s="16"/>
      <c r="H120" s="15"/>
      <c r="I120" s="19"/>
      <c r="J120" s="15"/>
      <c r="K120" s="15"/>
      <c r="L120" s="15"/>
      <c r="M120" s="15"/>
    </row>
    <row r="121" spans="1:13" ht="15.75" hidden="1" customHeight="1" x14ac:dyDescent="0.2">
      <c r="A121" s="10"/>
      <c r="B121" s="10"/>
      <c r="C121" s="15"/>
      <c r="D121" s="15"/>
      <c r="E121" s="15"/>
      <c r="F121" s="16"/>
      <c r="G121" s="16"/>
      <c r="H121" s="15"/>
      <c r="I121" s="19"/>
      <c r="J121" s="15"/>
      <c r="K121" s="15"/>
      <c r="L121" s="15"/>
      <c r="M121" s="15"/>
    </row>
    <row r="122" spans="1:13" ht="15.75" hidden="1" customHeight="1" x14ac:dyDescent="0.2">
      <c r="A122" s="10"/>
      <c r="B122" s="10"/>
      <c r="C122" s="15"/>
      <c r="D122" s="15"/>
      <c r="E122" s="15"/>
      <c r="F122" s="16"/>
      <c r="G122" s="16"/>
      <c r="H122" s="15"/>
      <c r="I122" s="19"/>
      <c r="J122" s="15"/>
      <c r="K122" s="15"/>
      <c r="L122" s="15"/>
      <c r="M122" s="15"/>
    </row>
    <row r="123" spans="1:13" ht="15.75" hidden="1" customHeight="1" x14ac:dyDescent="0.2">
      <c r="A123" s="10"/>
      <c r="B123" s="10"/>
      <c r="C123" s="15"/>
      <c r="D123" s="15"/>
      <c r="E123" s="15"/>
      <c r="F123" s="16"/>
      <c r="G123" s="16"/>
      <c r="H123" s="15"/>
      <c r="I123" s="19"/>
      <c r="J123" s="15"/>
      <c r="K123" s="15"/>
      <c r="L123" s="15"/>
      <c r="M123" s="15"/>
    </row>
    <row r="124" spans="1:13" ht="15.75" hidden="1" customHeight="1" x14ac:dyDescent="0.2">
      <c r="A124" s="10"/>
      <c r="B124" s="10"/>
      <c r="C124" s="15"/>
      <c r="D124" s="15"/>
      <c r="E124" s="15"/>
      <c r="F124" s="16"/>
      <c r="G124" s="16"/>
      <c r="H124" s="15"/>
      <c r="I124" s="19"/>
      <c r="J124" s="15"/>
      <c r="K124" s="15"/>
      <c r="L124" s="15"/>
      <c r="M124" s="15"/>
    </row>
    <row r="125" spans="1:13" ht="15.75" hidden="1" customHeight="1" x14ac:dyDescent="0.2">
      <c r="A125" s="10"/>
      <c r="B125" s="10"/>
      <c r="C125" s="15"/>
      <c r="D125" s="15"/>
      <c r="E125" s="15"/>
      <c r="F125" s="16"/>
      <c r="G125" s="16"/>
      <c r="H125" s="15"/>
      <c r="I125" s="19"/>
      <c r="J125" s="15"/>
      <c r="K125" s="15"/>
      <c r="L125" s="15"/>
      <c r="M125" s="15"/>
    </row>
    <row r="126" spans="1:13" ht="15.75" customHeight="1" x14ac:dyDescent="0.2">
      <c r="A126" s="50"/>
      <c r="B126" s="50"/>
      <c r="C126" s="50"/>
      <c r="D126" s="50"/>
      <c r="E126" s="50"/>
      <c r="F126" s="169"/>
      <c r="G126" s="169"/>
      <c r="H126" s="50"/>
      <c r="I126" s="50"/>
      <c r="J126" s="50"/>
      <c r="K126" s="50"/>
      <c r="L126" s="50"/>
      <c r="M126" s="50"/>
    </row>
    <row r="127" spans="1:13" ht="15.75" customHeight="1" x14ac:dyDescent="0.2">
      <c r="A127" s="316" t="s">
        <v>560</v>
      </c>
      <c r="B127" s="312" t="s">
        <v>11</v>
      </c>
      <c r="C127" s="312" t="s">
        <v>12</v>
      </c>
      <c r="D127" s="312" t="s">
        <v>13</v>
      </c>
      <c r="E127" s="317" t="s">
        <v>14</v>
      </c>
      <c r="F127" s="318" t="s">
        <v>15</v>
      </c>
      <c r="G127" s="315"/>
      <c r="H127" s="312" t="s">
        <v>16</v>
      </c>
      <c r="I127" s="312" t="s">
        <v>17</v>
      </c>
      <c r="J127" s="312" t="s">
        <v>18</v>
      </c>
      <c r="K127" s="314" t="s">
        <v>19</v>
      </c>
      <c r="L127" s="315"/>
      <c r="M127" s="312" t="s">
        <v>20</v>
      </c>
    </row>
    <row r="128" spans="1:13" ht="15" customHeight="1" x14ac:dyDescent="0.2">
      <c r="A128" s="313"/>
      <c r="B128" s="313"/>
      <c r="C128" s="313"/>
      <c r="D128" s="313"/>
      <c r="E128" s="313"/>
      <c r="F128" s="177" t="s">
        <v>43</v>
      </c>
      <c r="G128" s="177" t="s">
        <v>44</v>
      </c>
      <c r="H128" s="313"/>
      <c r="I128" s="313"/>
      <c r="J128" s="313"/>
      <c r="K128" s="41" t="s">
        <v>45</v>
      </c>
      <c r="L128" s="41" t="s">
        <v>46</v>
      </c>
      <c r="M128" s="313"/>
    </row>
    <row r="129" spans="1:13" ht="26.25" customHeight="1" x14ac:dyDescent="0.2">
      <c r="A129" s="373" t="s">
        <v>369</v>
      </c>
      <c r="B129" s="10" t="s">
        <v>1765</v>
      </c>
      <c r="C129" s="132" t="s">
        <v>1766</v>
      </c>
      <c r="D129" s="155" t="s">
        <v>1767</v>
      </c>
      <c r="E129" s="204" t="s">
        <v>1768</v>
      </c>
      <c r="F129" s="179">
        <v>44440</v>
      </c>
      <c r="G129" s="179">
        <v>44958</v>
      </c>
      <c r="H129" s="10" t="s">
        <v>1649</v>
      </c>
      <c r="I129" s="21">
        <v>80000</v>
      </c>
      <c r="J129" s="131" t="s">
        <v>1769</v>
      </c>
      <c r="K129" s="131" t="s">
        <v>1770</v>
      </c>
      <c r="L129" s="138" t="s">
        <v>811</v>
      </c>
      <c r="M129" s="273" t="s">
        <v>1771</v>
      </c>
    </row>
    <row r="130" spans="1:13" ht="68.25" customHeight="1" x14ac:dyDescent="0.2">
      <c r="A130" s="313"/>
      <c r="B130" s="10" t="s">
        <v>1772</v>
      </c>
      <c r="C130" s="132" t="s">
        <v>1773</v>
      </c>
      <c r="D130" s="155" t="s">
        <v>1774</v>
      </c>
      <c r="E130" s="204" t="s">
        <v>1775</v>
      </c>
      <c r="F130" s="179">
        <v>44470</v>
      </c>
      <c r="G130" s="179">
        <v>44958</v>
      </c>
      <c r="H130" s="10" t="s">
        <v>1776</v>
      </c>
      <c r="I130" s="136">
        <v>0</v>
      </c>
      <c r="J130" s="131" t="s">
        <v>1777</v>
      </c>
      <c r="K130" s="138" t="s">
        <v>1778</v>
      </c>
      <c r="L130" s="138"/>
      <c r="M130" s="134" t="s">
        <v>1779</v>
      </c>
    </row>
  </sheetData>
  <mergeCells count="78">
    <mergeCell ref="AH6:AH7"/>
    <mergeCell ref="AI6:AI7"/>
    <mergeCell ref="A1:AI1"/>
    <mergeCell ref="A2:AI2"/>
    <mergeCell ref="B4:C4"/>
    <mergeCell ref="A5:M5"/>
    <mergeCell ref="N5:X5"/>
    <mergeCell ref="Y5:AI5"/>
    <mergeCell ref="A6:A7"/>
    <mergeCell ref="T6:T7"/>
    <mergeCell ref="U6:U7"/>
    <mergeCell ref="V6:V7"/>
    <mergeCell ref="W6:W7"/>
    <mergeCell ref="X6:X7"/>
    <mergeCell ref="AD6:AD7"/>
    <mergeCell ref="AE6:AE7"/>
    <mergeCell ref="AG6:AG7"/>
    <mergeCell ref="J103:J104"/>
    <mergeCell ref="K103:L103"/>
    <mergeCell ref="M103:M104"/>
    <mergeCell ref="P6:P7"/>
    <mergeCell ref="Q6:Q7"/>
    <mergeCell ref="R6:R7"/>
    <mergeCell ref="S6:S7"/>
    <mergeCell ref="Y6:Y7"/>
    <mergeCell ref="Z6:Z7"/>
    <mergeCell ref="AA6:AA7"/>
    <mergeCell ref="AB6:AB7"/>
    <mergeCell ref="AC6:AC7"/>
    <mergeCell ref="C103:C104"/>
    <mergeCell ref="D103:D104"/>
    <mergeCell ref="E103:E104"/>
    <mergeCell ref="F103:G103"/>
    <mergeCell ref="AF6:AF7"/>
    <mergeCell ref="H103:H104"/>
    <mergeCell ref="I103:I104"/>
    <mergeCell ref="H6:H7"/>
    <mergeCell ref="I6:I7"/>
    <mergeCell ref="J6:J7"/>
    <mergeCell ref="N6:N7"/>
    <mergeCell ref="O6:O7"/>
    <mergeCell ref="K6:L6"/>
    <mergeCell ref="M6:M7"/>
    <mergeCell ref="I115:I116"/>
    <mergeCell ref="J115:J116"/>
    <mergeCell ref="K115:L115"/>
    <mergeCell ref="K127:L127"/>
    <mergeCell ref="M127:M128"/>
    <mergeCell ref="M115:M116"/>
    <mergeCell ref="I127:I128"/>
    <mergeCell ref="J127:J128"/>
    <mergeCell ref="A115:A116"/>
    <mergeCell ref="B115:B116"/>
    <mergeCell ref="C115:C116"/>
    <mergeCell ref="D115:D116"/>
    <mergeCell ref="E115:E116"/>
    <mergeCell ref="H115:H116"/>
    <mergeCell ref="C127:C128"/>
    <mergeCell ref="D127:D128"/>
    <mergeCell ref="H127:H128"/>
    <mergeCell ref="E127:E128"/>
    <mergeCell ref="F127:G127"/>
    <mergeCell ref="A129:A130"/>
    <mergeCell ref="D6:D7"/>
    <mergeCell ref="E6:E7"/>
    <mergeCell ref="F6:G6"/>
    <mergeCell ref="B6:B7"/>
    <mergeCell ref="C6:C7"/>
    <mergeCell ref="A8:A23"/>
    <mergeCell ref="A24:A44"/>
    <mergeCell ref="A45:A78"/>
    <mergeCell ref="A79:A95"/>
    <mergeCell ref="A103:A104"/>
    <mergeCell ref="A117:A118"/>
    <mergeCell ref="A127:A128"/>
    <mergeCell ref="B127:B128"/>
    <mergeCell ref="B103:B104"/>
    <mergeCell ref="F115:G115"/>
  </mergeCells>
  <conditionalFormatting sqref="AN4">
    <cfRule type="cellIs" dxfId="13" priority="1" stopIfTrue="1" operator="equal">
      <formula>$AN$4</formula>
    </cfRule>
  </conditionalFormatting>
  <conditionalFormatting sqref="N8:N95">
    <cfRule type="cellIs" dxfId="12" priority="2" stopIfTrue="1" operator="equal">
      <formula>"x"</formula>
    </cfRule>
  </conditionalFormatting>
  <conditionalFormatting sqref="O8:O95">
    <cfRule type="cellIs" dxfId="11" priority="3" operator="equal">
      <formula>"x"</formula>
    </cfRule>
  </conditionalFormatting>
  <conditionalFormatting sqref="P8:P95">
    <cfRule type="cellIs" dxfId="10" priority="4" operator="equal">
      <formula>"x"</formula>
    </cfRule>
  </conditionalFormatting>
  <conditionalFormatting sqref="Q8:Q95">
    <cfRule type="cellIs" dxfId="9" priority="5" stopIfTrue="1" operator="equal">
      <formula>"x"</formula>
    </cfRule>
  </conditionalFormatting>
  <conditionalFormatting sqref="R8:R95">
    <cfRule type="cellIs" dxfId="8" priority="6" operator="equal">
      <formula>"x"</formula>
    </cfRule>
  </conditionalFormatting>
  <conditionalFormatting sqref="S8:S95">
    <cfRule type="cellIs" dxfId="7" priority="7" stopIfTrue="1" operator="equal">
      <formula>$AN$5</formula>
    </cfRule>
  </conditionalFormatting>
  <conditionalFormatting sqref="S8:S95">
    <cfRule type="cellIs" dxfId="6" priority="8" stopIfTrue="1" operator="equal">
      <formula>$AN$4</formula>
    </cfRule>
  </conditionalFormatting>
  <conditionalFormatting sqref="AN5">
    <cfRule type="cellIs" dxfId="5" priority="9" operator="equal">
      <formula>$AN$5</formula>
    </cfRule>
  </conditionalFormatting>
  <dataValidations count="1">
    <dataValidation type="list" allowBlank="1" showErrorMessage="1" sqref="S8:S95" xr:uid="{00000000-0002-0000-0600-000000000000}">
      <formula1>$AN$4:$AN$5</formula1>
    </dataValidation>
  </dataValidations>
  <hyperlinks>
    <hyperlink ref="T8" r:id="rId1" xr:uid="{00000000-0004-0000-0600-000000000000}"/>
    <hyperlink ref="T26" r:id="rId2" xr:uid="{00000000-0004-0000-0600-000001000000}"/>
  </hyperlinks>
  <pageMargins left="0.511811024" right="0.511811024" top="0.78740157499999996" bottom="0.78740157499999996" header="0" footer="0"/>
  <pageSetup orientation="portrait"/>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AB32"/>
  <sheetViews>
    <sheetView showGridLines="0" workbookViewId="0"/>
  </sheetViews>
  <sheetFormatPr defaultColWidth="12.625" defaultRowHeight="15" customHeight="1" x14ac:dyDescent="0.2"/>
  <cols>
    <col min="1" max="1" width="2.5" customWidth="1"/>
    <col min="2" max="2" width="3.375" customWidth="1"/>
    <col min="3" max="3" width="46.375" customWidth="1"/>
    <col min="4" max="4" width="10.5" customWidth="1"/>
    <col min="5" max="5" width="6.5" customWidth="1"/>
    <col min="6" max="6" width="10.5" customWidth="1"/>
    <col min="7" max="7" width="7.125" customWidth="1"/>
    <col min="8" max="8" width="8" customWidth="1"/>
    <col min="9" max="23" width="7.625" customWidth="1"/>
    <col min="24" max="24" width="2.5" customWidth="1"/>
    <col min="25" max="25" width="4.625" customWidth="1"/>
    <col min="26" max="26" width="8" hidden="1" customWidth="1"/>
    <col min="27" max="28" width="3.625" hidden="1" customWidth="1"/>
    <col min="29" max="29" width="3.625" customWidth="1"/>
    <col min="30" max="31" width="7.625" customWidth="1"/>
  </cols>
  <sheetData>
    <row r="1" spans="2:28" x14ac:dyDescent="0.25">
      <c r="B1" s="348" t="s">
        <v>0</v>
      </c>
      <c r="C1" s="326"/>
      <c r="D1" s="326"/>
      <c r="E1" s="326"/>
      <c r="F1" s="326"/>
      <c r="G1" s="326"/>
      <c r="H1" s="326"/>
      <c r="I1" s="326"/>
      <c r="J1" s="326"/>
      <c r="K1" s="326"/>
      <c r="L1" s="326"/>
      <c r="M1" s="326"/>
      <c r="N1" s="326"/>
      <c r="O1" s="326"/>
      <c r="P1" s="326"/>
      <c r="Q1" s="326"/>
      <c r="R1" s="326"/>
      <c r="S1" s="326"/>
      <c r="T1" s="326"/>
      <c r="U1" s="326"/>
      <c r="V1" s="326"/>
      <c r="W1" s="326"/>
      <c r="X1" s="235"/>
      <c r="Y1" s="45"/>
      <c r="Z1" s="45"/>
      <c r="AA1" s="45"/>
      <c r="AB1" s="45"/>
    </row>
    <row r="2" spans="2:28" ht="21" customHeight="1" x14ac:dyDescent="0.25">
      <c r="B2" s="326"/>
      <c r="C2" s="326"/>
      <c r="D2" s="326"/>
      <c r="E2" s="326"/>
      <c r="F2" s="326"/>
      <c r="G2" s="326"/>
      <c r="H2" s="326"/>
      <c r="I2" s="326"/>
      <c r="J2" s="326"/>
      <c r="K2" s="326"/>
      <c r="L2" s="326"/>
      <c r="M2" s="326"/>
      <c r="N2" s="326"/>
      <c r="O2" s="326"/>
      <c r="P2" s="326"/>
      <c r="Q2" s="326"/>
      <c r="R2" s="326"/>
      <c r="S2" s="326"/>
      <c r="T2" s="326"/>
      <c r="U2" s="326"/>
      <c r="V2" s="326"/>
      <c r="W2" s="326"/>
      <c r="X2" s="236"/>
      <c r="Y2" s="46"/>
      <c r="Z2" s="46"/>
      <c r="AA2" s="46"/>
      <c r="AB2" s="46"/>
    </row>
    <row r="3" spans="2:28" ht="33.75" customHeight="1" x14ac:dyDescent="0.35">
      <c r="B3" s="349" t="str">
        <f>'Monitoria Anual - 4'!A2</f>
        <v>Plano de Ação Nacional para a Conservação das Aves da Caatinga - PAN Aves da Caatinga</v>
      </c>
      <c r="C3" s="350"/>
      <c r="D3" s="350"/>
      <c r="E3" s="350"/>
      <c r="F3" s="350"/>
      <c r="G3" s="350"/>
      <c r="H3" s="350"/>
      <c r="I3" s="350"/>
      <c r="J3" s="350"/>
      <c r="K3" s="350"/>
      <c r="L3" s="350"/>
      <c r="M3" s="350"/>
      <c r="N3" s="350"/>
      <c r="O3" s="350"/>
      <c r="P3" s="350"/>
      <c r="Q3" s="350"/>
      <c r="R3" s="350"/>
      <c r="S3" s="350"/>
      <c r="T3" s="350"/>
      <c r="U3" s="350"/>
      <c r="V3" s="350"/>
      <c r="W3" s="350"/>
      <c r="X3" s="235"/>
      <c r="Y3" s="45"/>
      <c r="Z3" s="45"/>
      <c r="AA3" s="45"/>
      <c r="AB3" s="45"/>
    </row>
    <row r="4" spans="2:28" ht="45" customHeight="1" x14ac:dyDescent="0.2">
      <c r="B4" s="351" t="s">
        <v>561</v>
      </c>
      <c r="C4" s="326"/>
      <c r="D4" s="374" t="str">
        <f>'Monitoria Anual - 4'!B3</f>
        <v>Redução da perda e alteração de ambientes naturais, da pressão de caça e do tráfico, visando a manutenção ou recuperação das populações e hábitats das espécies alvo deste PAN, nos próximos cinco anos</v>
      </c>
      <c r="E4" s="350"/>
      <c r="F4" s="350"/>
      <c r="G4" s="350"/>
      <c r="H4" s="350"/>
      <c r="I4" s="350"/>
      <c r="J4" s="350"/>
      <c r="K4" s="350"/>
      <c r="L4" s="350"/>
      <c r="M4" s="320"/>
      <c r="N4" s="4"/>
      <c r="O4" s="4"/>
      <c r="P4" s="4"/>
      <c r="Q4" s="4"/>
      <c r="R4" s="4"/>
      <c r="S4" s="1"/>
      <c r="T4" s="1"/>
      <c r="U4" s="1"/>
      <c r="V4" s="1"/>
      <c r="W4" s="1"/>
      <c r="X4" s="212"/>
      <c r="Y4" s="1"/>
      <c r="Z4" s="1"/>
      <c r="AA4" s="1"/>
      <c r="AB4" s="1"/>
    </row>
    <row r="5" spans="2:28" ht="26.25" customHeight="1" x14ac:dyDescent="0.25">
      <c r="B5" s="351" t="s">
        <v>4</v>
      </c>
      <c r="C5" s="326"/>
      <c r="D5" s="347" t="str">
        <f>'Monitoria Anual - 4'!B4</f>
        <v>09 a 13/08/2021 (virtual)</v>
      </c>
      <c r="E5" s="350"/>
      <c r="F5" s="350"/>
      <c r="G5" s="320"/>
      <c r="H5" s="1"/>
      <c r="I5" s="47"/>
      <c r="J5" s="48"/>
      <c r="K5" s="48"/>
      <c r="L5" s="48"/>
      <c r="M5" s="48"/>
      <c r="N5" s="48"/>
      <c r="O5" s="48"/>
      <c r="P5" s="45"/>
      <c r="Q5" s="45"/>
      <c r="R5" s="45"/>
      <c r="S5" s="45"/>
      <c r="T5" s="45"/>
      <c r="U5" s="45"/>
      <c r="V5" s="45"/>
      <c r="W5" s="45"/>
      <c r="X5" s="235"/>
      <c r="Y5" s="45"/>
      <c r="Z5" s="45"/>
      <c r="AA5" s="45"/>
      <c r="AB5" s="45"/>
    </row>
    <row r="6" spans="2:28" ht="31.5" customHeight="1" x14ac:dyDescent="0.25">
      <c r="B6" s="348" t="s">
        <v>562</v>
      </c>
      <c r="C6" s="326"/>
      <c r="D6" s="326"/>
      <c r="E6" s="326"/>
      <c r="F6" s="326"/>
      <c r="G6" s="326"/>
      <c r="H6" s="326"/>
      <c r="I6" s="326"/>
      <c r="J6" s="326"/>
      <c r="K6" s="326"/>
      <c r="L6" s="326"/>
      <c r="M6" s="326"/>
      <c r="N6" s="326"/>
      <c r="O6" s="326"/>
      <c r="P6" s="326"/>
      <c r="Q6" s="326"/>
      <c r="R6" s="326"/>
      <c r="S6" s="326"/>
      <c r="T6" s="326"/>
      <c r="U6" s="326"/>
      <c r="V6" s="326"/>
      <c r="W6" s="326"/>
      <c r="X6" s="235"/>
      <c r="Y6" s="45"/>
      <c r="Z6" s="45"/>
      <c r="AA6" s="45"/>
      <c r="AB6" s="45"/>
    </row>
    <row r="7" spans="2:28" x14ac:dyDescent="0.25">
      <c r="B7" s="45"/>
      <c r="C7" s="45"/>
      <c r="D7" s="45"/>
      <c r="E7" s="45"/>
      <c r="F7" s="45"/>
      <c r="G7" s="49"/>
      <c r="H7" s="49"/>
      <c r="I7" s="49"/>
      <c r="J7" s="45"/>
      <c r="K7" s="45"/>
      <c r="L7" s="45"/>
      <c r="M7" s="45"/>
      <c r="N7" s="45"/>
      <c r="O7" s="45"/>
      <c r="P7" s="45"/>
      <c r="Q7" s="45"/>
      <c r="R7" s="45"/>
      <c r="S7" s="45"/>
      <c r="T7" s="45"/>
      <c r="U7" s="45"/>
      <c r="V7" s="45"/>
      <c r="W7" s="45"/>
      <c r="X7" s="235"/>
      <c r="Y7" s="45"/>
      <c r="Z7" s="45"/>
      <c r="AA7" s="45"/>
      <c r="AB7" s="45"/>
    </row>
    <row r="8" spans="2:28" ht="15.75" x14ac:dyDescent="0.25">
      <c r="B8" s="347" t="s">
        <v>563</v>
      </c>
      <c r="C8" s="320"/>
      <c r="D8" s="50"/>
      <c r="E8" s="50"/>
      <c r="F8" s="50"/>
      <c r="G8" s="50"/>
      <c r="H8" s="50"/>
      <c r="I8" s="50"/>
      <c r="J8" s="50"/>
      <c r="K8" s="50"/>
      <c r="L8" s="50"/>
      <c r="M8" s="50"/>
      <c r="N8" s="50"/>
      <c r="O8" s="50"/>
      <c r="P8" s="50"/>
      <c r="Q8" s="50"/>
      <c r="R8" s="50"/>
      <c r="S8" s="50"/>
      <c r="T8" s="50"/>
      <c r="U8" s="50"/>
      <c r="V8" s="50"/>
      <c r="W8" s="50"/>
      <c r="X8" s="235"/>
      <c r="Y8" s="45"/>
      <c r="Z8" s="45"/>
      <c r="AA8" s="45"/>
      <c r="AB8" s="45"/>
    </row>
    <row r="9" spans="2:28" x14ac:dyDescent="0.25">
      <c r="B9" s="45"/>
      <c r="C9" s="45"/>
      <c r="D9" s="45"/>
      <c r="E9" s="45"/>
      <c r="F9" s="353"/>
      <c r="G9" s="354"/>
      <c r="H9" s="51"/>
      <c r="I9" s="45"/>
      <c r="J9" s="45"/>
      <c r="K9" s="45"/>
      <c r="L9" s="45"/>
      <c r="M9" s="45"/>
      <c r="N9" s="45"/>
      <c r="O9" s="45"/>
      <c r="P9" s="45"/>
      <c r="Q9" s="45"/>
      <c r="R9" s="45"/>
      <c r="S9" s="45"/>
      <c r="T9" s="45"/>
      <c r="U9" s="45"/>
      <c r="V9" s="45"/>
      <c r="W9" s="45"/>
      <c r="X9" s="235"/>
      <c r="Y9" s="45"/>
      <c r="Z9" s="45"/>
      <c r="AA9" s="45"/>
      <c r="AB9" s="45"/>
    </row>
    <row r="10" spans="2:28" ht="33.75" customHeight="1" x14ac:dyDescent="0.25">
      <c r="B10" s="45"/>
      <c r="C10" s="355" t="s">
        <v>1780</v>
      </c>
      <c r="D10" s="333"/>
      <c r="E10" s="333"/>
      <c r="F10" s="333"/>
      <c r="G10" s="356"/>
      <c r="H10" s="52"/>
      <c r="I10" s="45"/>
      <c r="J10" s="45"/>
      <c r="K10" s="45"/>
      <c r="L10" s="45"/>
      <c r="M10" s="45"/>
      <c r="N10" s="45"/>
      <c r="O10" s="45"/>
      <c r="P10" s="45"/>
      <c r="Q10" s="45"/>
      <c r="R10" s="45"/>
      <c r="S10" s="45"/>
      <c r="T10" s="45"/>
      <c r="U10" s="45"/>
      <c r="V10" s="45"/>
      <c r="W10" s="45"/>
      <c r="X10" s="235"/>
      <c r="Y10" s="45"/>
      <c r="Z10" s="45"/>
      <c r="AA10" s="45"/>
      <c r="AB10" s="45"/>
    </row>
    <row r="11" spans="2:28" ht="34.5" customHeight="1" x14ac:dyDescent="0.2">
      <c r="B11" s="1"/>
      <c r="C11" s="53" t="s">
        <v>565</v>
      </c>
      <c r="D11" s="54" t="s">
        <v>566</v>
      </c>
      <c r="E11" s="55" t="s">
        <v>567</v>
      </c>
      <c r="F11" s="54" t="s">
        <v>568</v>
      </c>
      <c r="G11" s="56" t="s">
        <v>567</v>
      </c>
      <c r="H11" s="57"/>
      <c r="I11" s="1"/>
      <c r="J11" s="1"/>
      <c r="K11" s="1"/>
      <c r="L11" s="1"/>
      <c r="M11" s="1"/>
      <c r="N11" s="1"/>
      <c r="O11" s="1"/>
      <c r="P11" s="1"/>
      <c r="Q11" s="1"/>
      <c r="R11" s="1"/>
      <c r="S11" s="1"/>
      <c r="T11" s="1"/>
      <c r="U11" s="1"/>
      <c r="V11" s="1"/>
      <c r="W11" s="1"/>
      <c r="X11" s="212"/>
      <c r="Y11" s="1"/>
      <c r="Z11" s="1"/>
      <c r="AA11" s="1"/>
      <c r="AB11" s="1"/>
    </row>
    <row r="12" spans="2:28" ht="15.75" x14ac:dyDescent="0.25">
      <c r="B12" s="45"/>
      <c r="C12" s="58" t="s">
        <v>569</v>
      </c>
      <c r="D12" s="59"/>
      <c r="E12" s="60"/>
      <c r="F12" s="237">
        <f>COUNTA('Monitoria Anual - 4'!S8:S923)</f>
        <v>2</v>
      </c>
      <c r="G12" s="238">
        <f t="shared" ref="G12:G18" si="0">F12/$F$19</f>
        <v>2.5000000000000001E-2</v>
      </c>
      <c r="H12" s="61"/>
      <c r="I12" s="45"/>
      <c r="J12" s="45"/>
      <c r="K12" s="45"/>
      <c r="L12" s="45"/>
      <c r="M12" s="45"/>
      <c r="N12" s="45"/>
      <c r="O12" s="45"/>
      <c r="P12" s="45"/>
      <c r="Q12" s="45"/>
      <c r="R12" s="45"/>
      <c r="S12" s="45"/>
      <c r="T12" s="45"/>
      <c r="U12" s="45"/>
      <c r="V12" s="45"/>
      <c r="W12" s="45"/>
      <c r="X12" s="235"/>
      <c r="Y12" s="45"/>
      <c r="Z12" s="45"/>
      <c r="AA12" s="45"/>
      <c r="AB12" s="45"/>
    </row>
    <row r="13" spans="2:28" ht="15.75" x14ac:dyDescent="0.25">
      <c r="B13" s="45"/>
      <c r="C13" s="62" t="s">
        <v>570</v>
      </c>
      <c r="D13" s="63">
        <f>COUNTA('Monitoria Anual - 4'!N8:N923)</f>
        <v>1</v>
      </c>
      <c r="E13" s="64">
        <f t="shared" ref="E13:E17" si="1">D13/$D$19</f>
        <v>1.2987012987012988E-2</v>
      </c>
      <c r="F13" s="239">
        <f t="shared" ref="F13:F17" si="2">D13-AB13</f>
        <v>1</v>
      </c>
      <c r="G13" s="64">
        <f t="shared" si="0"/>
        <v>1.2500000000000001E-2</v>
      </c>
      <c r="H13" s="61"/>
      <c r="I13" s="45"/>
      <c r="J13" s="45"/>
      <c r="K13" s="45"/>
      <c r="L13" s="45"/>
      <c r="M13" s="45"/>
      <c r="N13" s="45"/>
      <c r="O13" s="45"/>
      <c r="P13" s="45"/>
      <c r="Q13" s="45"/>
      <c r="R13" s="45"/>
      <c r="S13" s="45"/>
      <c r="T13" s="45"/>
      <c r="U13" s="45"/>
      <c r="V13" s="45"/>
      <c r="W13" s="45"/>
      <c r="X13" s="235"/>
      <c r="Y13" s="45"/>
      <c r="Z13" s="45">
        <f>COUNTIFS('Monitoria Anual - 4'!N:N,"x",'Monitoria Anual - 4'!S:S,"Excluída")</f>
        <v>0</v>
      </c>
      <c r="AA13" s="45">
        <f>COUNTIFS('Monitoria Anual - 4'!N:N,"x",'Monitoria Anual - 4'!S:S,"Agrupada")</f>
        <v>0</v>
      </c>
      <c r="AB13" s="45">
        <f t="shared" ref="AB13:AB17" si="3">Z13+AA13</f>
        <v>0</v>
      </c>
    </row>
    <row r="14" spans="2:28" ht="15.75" x14ac:dyDescent="0.25">
      <c r="B14" s="45"/>
      <c r="C14" s="65" t="s">
        <v>571</v>
      </c>
      <c r="D14" s="63">
        <f>COUNTA('Monitoria Anual - 4'!O8:O923)</f>
        <v>19</v>
      </c>
      <c r="E14" s="64">
        <f t="shared" si="1"/>
        <v>0.24675324675324675</v>
      </c>
      <c r="F14" s="239">
        <f t="shared" si="2"/>
        <v>19</v>
      </c>
      <c r="G14" s="64">
        <f t="shared" si="0"/>
        <v>0.23749999999999999</v>
      </c>
      <c r="H14" s="61"/>
      <c r="I14" s="45"/>
      <c r="J14" s="45"/>
      <c r="K14" s="45"/>
      <c r="L14" s="45"/>
      <c r="M14" s="45"/>
      <c r="N14" s="45"/>
      <c r="O14" s="45"/>
      <c r="P14" s="45"/>
      <c r="Q14" s="45"/>
      <c r="R14" s="45"/>
      <c r="S14" s="45"/>
      <c r="T14" s="45"/>
      <c r="U14" s="45"/>
      <c r="V14" s="45"/>
      <c r="W14" s="45"/>
      <c r="X14" s="235"/>
      <c r="Y14" s="45"/>
      <c r="Z14" s="45">
        <f t="array" ref="Z14">COUNTIFS('Monitoria Anual - 4'!O:O,"x",'Monitoria Anual - 4'!S:S,"Excluída")</f>
        <v>0</v>
      </c>
      <c r="AA14" s="45">
        <f t="array" ref="AA14">COUNTIFS('Monitoria Anual - 4'!O:O,"x",'Monitoria Anual - 4'!S:S,"Agrupada")</f>
        <v>0</v>
      </c>
      <c r="AB14" s="45">
        <f t="shared" si="3"/>
        <v>0</v>
      </c>
    </row>
    <row r="15" spans="2:28" ht="15.75" x14ac:dyDescent="0.25">
      <c r="B15" s="45"/>
      <c r="C15" s="66" t="s">
        <v>572</v>
      </c>
      <c r="D15" s="63">
        <f>COUNTA('Monitoria Anual - 4'!P8:P923)</f>
        <v>19</v>
      </c>
      <c r="E15" s="64">
        <f t="shared" si="1"/>
        <v>0.24675324675324675</v>
      </c>
      <c r="F15" s="239">
        <f t="shared" si="2"/>
        <v>18</v>
      </c>
      <c r="G15" s="64">
        <f t="shared" si="0"/>
        <v>0.22500000000000001</v>
      </c>
      <c r="H15" s="61"/>
      <c r="I15" s="45"/>
      <c r="J15" s="45"/>
      <c r="K15" s="45"/>
      <c r="L15" s="45"/>
      <c r="M15" s="45"/>
      <c r="N15" s="45"/>
      <c r="O15" s="45"/>
      <c r="P15" s="45"/>
      <c r="Q15" s="45"/>
      <c r="R15" s="45"/>
      <c r="S15" s="45"/>
      <c r="T15" s="45"/>
      <c r="U15" s="45"/>
      <c r="V15" s="45"/>
      <c r="W15" s="45"/>
      <c r="X15" s="235"/>
      <c r="Y15" s="45"/>
      <c r="Z15" s="45">
        <f t="array" ref="Z15">COUNTIFS('Monitoria Anual - 4'!P:P,"x",'Monitoria Anual - 4'!S:S,"Excluída")</f>
        <v>1</v>
      </c>
      <c r="AA15" s="45">
        <f t="array" ref="AA15">COUNTIFS('Monitoria Anual - 4'!P:P,"x",'Monitoria Anual - 4'!S:S,"Agrupada")</f>
        <v>0</v>
      </c>
      <c r="AB15" s="45">
        <f t="shared" si="3"/>
        <v>1</v>
      </c>
    </row>
    <row r="16" spans="2:28" ht="15.75" x14ac:dyDescent="0.25">
      <c r="B16" s="45"/>
      <c r="C16" s="67" t="s">
        <v>573</v>
      </c>
      <c r="D16" s="63">
        <f>COUNTA('Monitoria Anual - 4'!Q8:Q923)</f>
        <v>30</v>
      </c>
      <c r="E16" s="64">
        <f t="shared" si="1"/>
        <v>0.38961038961038963</v>
      </c>
      <c r="F16" s="239">
        <f t="shared" si="2"/>
        <v>29</v>
      </c>
      <c r="G16" s="64">
        <f t="shared" si="0"/>
        <v>0.36249999999999999</v>
      </c>
      <c r="H16" s="61"/>
      <c r="I16" s="45"/>
      <c r="J16" s="45"/>
      <c r="K16" s="45"/>
      <c r="L16" s="45"/>
      <c r="M16" s="45"/>
      <c r="N16" s="45"/>
      <c r="O16" s="45"/>
      <c r="P16" s="45"/>
      <c r="Q16" s="45"/>
      <c r="R16" s="45"/>
      <c r="S16" s="45"/>
      <c r="T16" s="45"/>
      <c r="U16" s="45"/>
      <c r="V16" s="45"/>
      <c r="W16" s="45"/>
      <c r="X16" s="235"/>
      <c r="Y16" s="45"/>
      <c r="Z16" s="45">
        <f t="array" ref="Z16">COUNTIFS('Monitoria Anual - 4'!Q:Q,"x",'Monitoria Anual - 4'!S:S,"Excluída")</f>
        <v>0</v>
      </c>
      <c r="AA16" s="45">
        <f t="array" ref="AA16">COUNTIFS('Monitoria Anual - 4'!Q:Q,"x",'Monitoria Anual - 4'!S:S,"Agrupada")</f>
        <v>1</v>
      </c>
      <c r="AB16" s="45">
        <f t="shared" si="3"/>
        <v>1</v>
      </c>
    </row>
    <row r="17" spans="2:28" ht="15.75" x14ac:dyDescent="0.25">
      <c r="B17" s="45"/>
      <c r="C17" s="68" t="s">
        <v>574</v>
      </c>
      <c r="D17" s="63">
        <f>COUNTA('Monitoria Anual - 4'!R8:R923)</f>
        <v>8</v>
      </c>
      <c r="E17" s="64">
        <f t="shared" si="1"/>
        <v>0.1038961038961039</v>
      </c>
      <c r="F17" s="239">
        <f t="shared" si="2"/>
        <v>8</v>
      </c>
      <c r="G17" s="64">
        <f t="shared" si="0"/>
        <v>0.1</v>
      </c>
      <c r="H17" s="61"/>
      <c r="I17" s="45"/>
      <c r="J17" s="45"/>
      <c r="K17" s="45"/>
      <c r="L17" s="45"/>
      <c r="M17" s="45"/>
      <c r="N17" s="45"/>
      <c r="O17" s="45"/>
      <c r="P17" s="45"/>
      <c r="Q17" s="45"/>
      <c r="R17" s="45"/>
      <c r="S17" s="45"/>
      <c r="T17" s="45"/>
      <c r="U17" s="45"/>
      <c r="V17" s="45"/>
      <c r="W17" s="45"/>
      <c r="X17" s="235"/>
      <c r="Y17" s="45"/>
      <c r="Z17" s="45">
        <f t="array" ref="Z17">COUNTIFS('Monitoria Anual - 4'!R:R,"x",'Monitoria Anual - 4'!S:S,"Excluída")</f>
        <v>0</v>
      </c>
      <c r="AA17" s="45">
        <f t="array" ref="AA17">COUNTIFS('Monitoria Anual - 4'!R:R,"x",'Monitoria Anual - 4'!S:S,"Agrupada")</f>
        <v>0</v>
      </c>
      <c r="AB17" s="45">
        <f t="shared" si="3"/>
        <v>0</v>
      </c>
    </row>
    <row r="18" spans="2:28" ht="15.75" x14ac:dyDescent="0.25">
      <c r="B18" s="45"/>
      <c r="C18" s="69" t="s">
        <v>575</v>
      </c>
      <c r="D18" s="70"/>
      <c r="E18" s="71"/>
      <c r="F18" s="72">
        <f>'Monitoria Anual - 4'!C101</f>
        <v>5</v>
      </c>
      <c r="G18" s="73">
        <f t="shared" si="0"/>
        <v>6.25E-2</v>
      </c>
      <c r="H18" s="61"/>
      <c r="I18" s="45"/>
      <c r="J18" s="45"/>
      <c r="K18" s="45"/>
      <c r="L18" s="45"/>
      <c r="M18" s="45"/>
      <c r="N18" s="45"/>
      <c r="O18" s="45"/>
      <c r="P18" s="45"/>
      <c r="Q18" s="45"/>
      <c r="R18" s="45"/>
      <c r="S18" s="45"/>
      <c r="T18" s="45"/>
      <c r="U18" s="45"/>
      <c r="V18" s="45"/>
      <c r="W18" s="45"/>
      <c r="X18" s="235"/>
      <c r="Y18" s="45"/>
      <c r="Z18" s="45"/>
      <c r="AA18" s="45"/>
      <c r="AB18" s="45"/>
    </row>
    <row r="19" spans="2:28" ht="15.75" x14ac:dyDescent="0.25">
      <c r="B19" s="45"/>
      <c r="C19" s="240" t="s">
        <v>576</v>
      </c>
      <c r="D19" s="74">
        <f>SUM(D13:D17)</f>
        <v>77</v>
      </c>
      <c r="E19" s="75">
        <f>SUM(E12:E18)</f>
        <v>1</v>
      </c>
      <c r="F19" s="76">
        <f t="shared" ref="F19:G19" si="4">SUM(F13:F18)</f>
        <v>80</v>
      </c>
      <c r="G19" s="75">
        <f t="shared" si="4"/>
        <v>0.99999999999999989</v>
      </c>
      <c r="H19" s="61"/>
      <c r="I19" s="45"/>
      <c r="J19" s="45"/>
      <c r="K19" s="45"/>
      <c r="L19" s="45"/>
      <c r="M19" s="45"/>
      <c r="N19" s="45"/>
      <c r="O19" s="45"/>
      <c r="P19" s="45"/>
      <c r="Q19" s="45"/>
      <c r="R19" s="45"/>
      <c r="S19" s="45"/>
      <c r="T19" s="45"/>
      <c r="U19" s="45"/>
      <c r="V19" s="45"/>
      <c r="W19" s="45"/>
      <c r="X19" s="235"/>
      <c r="Y19" s="45"/>
      <c r="Z19" s="45"/>
      <c r="AA19" s="45"/>
      <c r="AB19" s="45"/>
    </row>
    <row r="20" spans="2:28" x14ac:dyDescent="0.25">
      <c r="B20" s="45"/>
      <c r="C20" s="77" t="s">
        <v>577</v>
      </c>
      <c r="D20" s="357">
        <f>COUNTIF('Monitoria Anual - 4'!S8:S923,"Agrupada")</f>
        <v>1</v>
      </c>
      <c r="E20" s="333"/>
      <c r="F20" s="333"/>
      <c r="G20" s="356"/>
      <c r="H20" s="78"/>
      <c r="I20" s="45"/>
      <c r="J20" s="45"/>
      <c r="K20" s="45"/>
      <c r="L20" s="45"/>
      <c r="M20" s="45"/>
      <c r="N20" s="45"/>
      <c r="O20" s="45"/>
      <c r="P20" s="45"/>
      <c r="Q20" s="45"/>
      <c r="R20" s="45"/>
      <c r="S20" s="45"/>
      <c r="T20" s="45"/>
      <c r="U20" s="45"/>
      <c r="V20" s="45"/>
      <c r="W20" s="45"/>
      <c r="X20" s="235"/>
      <c r="Y20" s="45"/>
      <c r="Z20" s="45"/>
      <c r="AA20" s="45"/>
      <c r="AB20" s="45"/>
    </row>
    <row r="21" spans="2:28" ht="15.75" customHeight="1" x14ac:dyDescent="0.25">
      <c r="B21" s="45"/>
      <c r="C21" s="79" t="s">
        <v>578</v>
      </c>
      <c r="D21" s="357">
        <f>COUNTIF('Monitoria Anual - 4'!S8:S96,"Excluída")</f>
        <v>1</v>
      </c>
      <c r="E21" s="333"/>
      <c r="F21" s="333"/>
      <c r="G21" s="356"/>
      <c r="H21" s="45"/>
      <c r="I21" s="45"/>
      <c r="J21" s="45"/>
      <c r="K21" s="45"/>
      <c r="L21" s="45"/>
      <c r="M21" s="45"/>
      <c r="N21" s="45"/>
      <c r="O21" s="45"/>
      <c r="P21" s="45"/>
      <c r="Q21" s="45"/>
      <c r="R21" s="45"/>
      <c r="S21" s="45"/>
      <c r="T21" s="45"/>
      <c r="U21" s="45"/>
      <c r="V21" s="45"/>
      <c r="W21" s="45"/>
      <c r="X21" s="235"/>
      <c r="Y21" s="45"/>
      <c r="Z21" s="45"/>
      <c r="AA21" s="45"/>
      <c r="AB21" s="45"/>
    </row>
    <row r="22" spans="2:28" ht="15.75" customHeight="1" x14ac:dyDescent="0.25">
      <c r="B22" s="45"/>
      <c r="C22" s="45"/>
      <c r="D22" s="45"/>
      <c r="E22" s="45"/>
      <c r="F22" s="45"/>
      <c r="G22" s="45"/>
      <c r="H22" s="45"/>
      <c r="I22" s="45"/>
      <c r="J22" s="45"/>
      <c r="K22" s="45"/>
      <c r="L22" s="45"/>
      <c r="M22" s="45"/>
      <c r="N22" s="45"/>
      <c r="O22" s="45"/>
      <c r="P22" s="45"/>
      <c r="Q22" s="45"/>
      <c r="R22" s="45"/>
      <c r="S22" s="45"/>
      <c r="T22" s="45"/>
      <c r="U22" s="45"/>
      <c r="V22" s="45"/>
      <c r="W22" s="45"/>
      <c r="X22" s="235"/>
      <c r="Y22" s="45"/>
      <c r="Z22" s="45"/>
      <c r="AA22" s="45"/>
      <c r="AB22" s="45"/>
    </row>
    <row r="23" spans="2:28" ht="15.75" customHeight="1" x14ac:dyDescent="0.25">
      <c r="B23" s="45"/>
      <c r="C23" s="45"/>
      <c r="D23" s="45"/>
      <c r="E23" s="45"/>
      <c r="F23" s="45"/>
      <c r="G23" s="45"/>
      <c r="H23" s="45"/>
      <c r="I23" s="45"/>
      <c r="J23" s="45"/>
      <c r="K23" s="45"/>
      <c r="L23" s="45"/>
      <c r="M23" s="45"/>
      <c r="N23" s="45"/>
      <c r="O23" s="45"/>
      <c r="P23" s="45"/>
      <c r="Q23" s="45"/>
      <c r="R23" s="45"/>
      <c r="S23" s="45"/>
      <c r="T23" s="45"/>
      <c r="U23" s="45"/>
      <c r="V23" s="45"/>
      <c r="W23" s="45"/>
      <c r="X23" s="235"/>
      <c r="Y23" s="45"/>
      <c r="Z23" s="45"/>
      <c r="AA23" s="45"/>
      <c r="AB23" s="45"/>
    </row>
    <row r="24" spans="2:28" ht="15.75" customHeight="1" x14ac:dyDescent="0.25">
      <c r="B24" s="347" t="s">
        <v>579</v>
      </c>
      <c r="C24" s="320"/>
      <c r="D24" s="50"/>
      <c r="E24" s="50"/>
      <c r="F24" s="50"/>
      <c r="G24" s="50"/>
      <c r="H24" s="45"/>
      <c r="I24" s="45"/>
      <c r="J24" s="45"/>
      <c r="K24" s="45"/>
      <c r="L24" s="45"/>
      <c r="M24" s="45"/>
      <c r="N24" s="45"/>
      <c r="O24" s="45"/>
      <c r="P24" s="45"/>
      <c r="Q24" s="45"/>
      <c r="R24" s="45"/>
      <c r="S24" s="45"/>
      <c r="T24" s="45"/>
      <c r="U24" s="45"/>
      <c r="V24" s="45"/>
      <c r="W24" s="45"/>
      <c r="X24" s="235"/>
      <c r="Y24" s="45"/>
      <c r="Z24" s="45"/>
      <c r="AA24" s="45"/>
      <c r="AB24" s="45"/>
    </row>
    <row r="25" spans="2:28" ht="15.75" customHeight="1" x14ac:dyDescent="0.25">
      <c r="B25" s="50"/>
      <c r="C25" s="80"/>
      <c r="D25" s="80"/>
      <c r="E25" s="80"/>
      <c r="F25" s="80"/>
      <c r="G25" s="80"/>
      <c r="H25" s="50"/>
      <c r="I25" s="50"/>
      <c r="J25" s="50"/>
      <c r="K25" s="50"/>
      <c r="L25" s="50"/>
      <c r="M25" s="50"/>
      <c r="N25" s="50"/>
      <c r="O25" s="50"/>
      <c r="P25" s="50"/>
      <c r="Q25" s="50"/>
      <c r="R25" s="50"/>
      <c r="S25" s="50"/>
      <c r="T25" s="50"/>
      <c r="U25" s="50"/>
      <c r="V25" s="50"/>
      <c r="W25" s="50"/>
      <c r="X25" s="235"/>
      <c r="Y25" s="45"/>
      <c r="Z25" s="45"/>
      <c r="AA25" s="45"/>
      <c r="AB25" s="45"/>
    </row>
    <row r="26" spans="2:28" ht="15.75" customHeight="1" x14ac:dyDescent="0.25">
      <c r="B26" s="80"/>
      <c r="C26" s="241" t="s">
        <v>580</v>
      </c>
      <c r="D26" s="81">
        <f>COUNTA('Monitoria Anual - 4'!A8:A95)</f>
        <v>4</v>
      </c>
      <c r="E26" s="45"/>
      <c r="F26" s="45"/>
      <c r="G26" s="45"/>
      <c r="H26" s="80"/>
      <c r="I26" s="80"/>
      <c r="J26" s="80"/>
      <c r="K26" s="80"/>
      <c r="L26" s="80"/>
      <c r="M26" s="80"/>
      <c r="N26" s="80"/>
      <c r="O26" s="80"/>
      <c r="P26" s="80"/>
      <c r="Q26" s="80"/>
      <c r="R26" s="80"/>
      <c r="S26" s="80"/>
      <c r="T26" s="80"/>
      <c r="U26" s="80"/>
      <c r="V26" s="80"/>
      <c r="W26" s="80"/>
      <c r="X26" s="235"/>
      <c r="Y26" s="45"/>
      <c r="Z26" s="45"/>
      <c r="AA26" s="45"/>
      <c r="AB26" s="45"/>
    </row>
    <row r="27" spans="2:28" ht="15.75" customHeight="1" x14ac:dyDescent="0.25">
      <c r="B27" s="45"/>
      <c r="C27" s="45"/>
      <c r="D27" s="45"/>
      <c r="E27" s="45"/>
      <c r="F27" s="45"/>
      <c r="G27" s="45"/>
      <c r="H27" s="45"/>
      <c r="I27" s="45"/>
      <c r="J27" s="45"/>
      <c r="K27" s="45"/>
      <c r="L27" s="45"/>
      <c r="M27" s="45"/>
      <c r="N27" s="45"/>
      <c r="O27" s="45"/>
      <c r="P27" s="45"/>
      <c r="Q27" s="45"/>
      <c r="R27" s="45"/>
      <c r="S27" s="45"/>
      <c r="T27" s="45"/>
      <c r="U27" s="45"/>
      <c r="V27" s="45"/>
      <c r="W27" s="45"/>
      <c r="X27" s="235"/>
      <c r="Y27" s="45"/>
      <c r="Z27" s="45"/>
      <c r="AA27" s="45"/>
      <c r="AB27" s="45"/>
    </row>
    <row r="28" spans="2:28" ht="15.75" customHeight="1" x14ac:dyDescent="0.25">
      <c r="B28" s="45"/>
      <c r="C28" s="82" t="s">
        <v>581</v>
      </c>
      <c r="D28" s="82" t="s">
        <v>582</v>
      </c>
      <c r="E28" s="242"/>
      <c r="F28" s="243"/>
      <c r="G28" s="244"/>
      <c r="H28" s="245"/>
      <c r="I28" s="246"/>
      <c r="J28" s="247"/>
      <c r="K28" s="45"/>
      <c r="L28" s="45"/>
      <c r="M28" s="45"/>
      <c r="N28" s="45"/>
      <c r="O28" s="45"/>
      <c r="P28" s="45"/>
      <c r="Q28" s="45"/>
      <c r="R28" s="45"/>
      <c r="S28" s="45"/>
      <c r="T28" s="45"/>
      <c r="U28" s="45"/>
      <c r="V28" s="45"/>
      <c r="W28" s="248"/>
      <c r="X28" s="235"/>
      <c r="Y28" s="45"/>
      <c r="Z28" s="45"/>
      <c r="AA28" s="45"/>
      <c r="AB28" s="45"/>
    </row>
    <row r="29" spans="2:28" ht="15.75" customHeight="1" x14ac:dyDescent="0.25">
      <c r="B29" s="45"/>
      <c r="C29" s="83" t="s">
        <v>583</v>
      </c>
      <c r="D29" s="84">
        <f t="shared" ref="D29:D32" si="5">SUM(F29:J29)</f>
        <v>15</v>
      </c>
      <c r="E29" s="85">
        <f>COUNTA('Monitoria Anual - 4'!S8:S23)</f>
        <v>0</v>
      </c>
      <c r="F29" s="86">
        <f>COUNTA('Monitoria Anual - 4'!N8:N23)</f>
        <v>1</v>
      </c>
      <c r="G29" s="86">
        <f>COUNTA('Monitoria Anual - 4'!O8:O23)</f>
        <v>3</v>
      </c>
      <c r="H29" s="86">
        <f>COUNTA('Monitoria Anual - 4'!P8:P23)</f>
        <v>2</v>
      </c>
      <c r="I29" s="86">
        <f>COUNTA('Monitoria Anual - 4'!Q8:Q23)</f>
        <v>9</v>
      </c>
      <c r="J29" s="87">
        <f>COUNTA('Monitoria Anual - 4'!R8:R23)</f>
        <v>0</v>
      </c>
      <c r="K29" s="45"/>
      <c r="L29" s="45"/>
      <c r="M29" s="45"/>
      <c r="N29" s="45"/>
      <c r="O29" s="45"/>
      <c r="P29" s="45"/>
      <c r="Q29" s="45"/>
      <c r="R29" s="45"/>
      <c r="S29" s="45"/>
      <c r="T29" s="45"/>
      <c r="U29" s="45"/>
      <c r="V29" s="45"/>
      <c r="W29" s="248"/>
      <c r="X29" s="235"/>
      <c r="Y29" s="45"/>
      <c r="Z29" s="45"/>
      <c r="AA29" s="45"/>
      <c r="AB29" s="45"/>
    </row>
    <row r="30" spans="2:28" ht="15.75" customHeight="1" x14ac:dyDescent="0.25">
      <c r="B30" s="45"/>
      <c r="C30" s="88" t="s">
        <v>584</v>
      </c>
      <c r="D30" s="83">
        <f t="shared" si="5"/>
        <v>20</v>
      </c>
      <c r="E30" s="89">
        <f>COUNTA('Monitoria Anual - 4'!S24:S44)</f>
        <v>0</v>
      </c>
      <c r="F30" s="90">
        <f>COUNTA('Monitoria Anual - 4'!N24:N44)</f>
        <v>0</v>
      </c>
      <c r="G30" s="90">
        <f>COUNTA('Monitoria Anual - 4'!O24:O44)</f>
        <v>7</v>
      </c>
      <c r="H30" s="90">
        <f>COUNTA('Monitoria Anual - 4'!P24:P44)</f>
        <v>4</v>
      </c>
      <c r="I30" s="90">
        <f>COUNTA('Monitoria Anual - 4'!Q24:Q44)</f>
        <v>5</v>
      </c>
      <c r="J30" s="91">
        <f>COUNTA('Monitoria Anual - 4'!R24:R44)</f>
        <v>4</v>
      </c>
      <c r="K30" s="45"/>
      <c r="L30" s="45"/>
      <c r="M30" s="45"/>
      <c r="N30" s="45"/>
      <c r="O30" s="45"/>
      <c r="P30" s="45"/>
      <c r="Q30" s="45"/>
      <c r="R30" s="45"/>
      <c r="S30" s="45"/>
      <c r="T30" s="45"/>
      <c r="U30" s="45"/>
      <c r="V30" s="45"/>
      <c r="W30" s="248"/>
      <c r="X30" s="235"/>
      <c r="Y30" s="45"/>
      <c r="Z30" s="45"/>
      <c r="AA30" s="45"/>
      <c r="AB30" s="45"/>
    </row>
    <row r="31" spans="2:28" ht="15.75" customHeight="1" x14ac:dyDescent="0.25">
      <c r="B31" s="45"/>
      <c r="C31" s="88" t="s">
        <v>585</v>
      </c>
      <c r="D31" s="83">
        <f t="shared" si="5"/>
        <v>30</v>
      </c>
      <c r="E31" s="89">
        <f>COUNTA('Monitoria Anual - 4'!S45:S78)</f>
        <v>1</v>
      </c>
      <c r="F31" s="90">
        <f>COUNTA('Monitoria Anual - 4'!N45:N78)</f>
        <v>0</v>
      </c>
      <c r="G31" s="90">
        <f>COUNTA('Monitoria Anual - 4'!O45:O78)</f>
        <v>8</v>
      </c>
      <c r="H31" s="90">
        <f>COUNTA('Monitoria Anual - 4'!P45:P78)</f>
        <v>7</v>
      </c>
      <c r="I31" s="90">
        <f>COUNTA('Monitoria Anual - 4'!Q45:Q78)</f>
        <v>13</v>
      </c>
      <c r="J31" s="91">
        <f>COUNTA('Monitoria Anual - 4'!R45:R78)</f>
        <v>2</v>
      </c>
      <c r="K31" s="45"/>
      <c r="L31" s="45"/>
      <c r="M31" s="45"/>
      <c r="N31" s="45"/>
      <c r="O31" s="45"/>
      <c r="P31" s="45"/>
      <c r="Q31" s="45"/>
      <c r="R31" s="45"/>
      <c r="S31" s="45"/>
      <c r="T31" s="45"/>
      <c r="U31" s="45"/>
      <c r="V31" s="45"/>
      <c r="W31" s="248"/>
      <c r="X31" s="235"/>
      <c r="Y31" s="45"/>
      <c r="Z31" s="45"/>
      <c r="AA31" s="45"/>
      <c r="AB31" s="45"/>
    </row>
    <row r="32" spans="2:28" ht="15.75" customHeight="1" x14ac:dyDescent="0.25">
      <c r="B32" s="45"/>
      <c r="C32" s="88" t="s">
        <v>586</v>
      </c>
      <c r="D32" s="83">
        <f t="shared" si="5"/>
        <v>12</v>
      </c>
      <c r="E32" s="89">
        <f>COUNTA('Monitoria Anual - 4'!S79:S95)</f>
        <v>1</v>
      </c>
      <c r="F32" s="90">
        <f>COUNTA('Monitoria Anual - 4'!N79:N95)</f>
        <v>0</v>
      </c>
      <c r="G32" s="90">
        <f>COUNTA('Monitoria Anual - 4'!O79:O95)</f>
        <v>1</v>
      </c>
      <c r="H32" s="90">
        <f>COUNTA('Monitoria Anual - 4'!P79:P95)</f>
        <v>6</v>
      </c>
      <c r="I32" s="90">
        <f>COUNTA('Monitoria Anual - 4'!Q79:Q95)</f>
        <v>3</v>
      </c>
      <c r="J32" s="91">
        <f>COUNTA('Monitoria Anual - 4'!R79:R95)</f>
        <v>2</v>
      </c>
      <c r="K32" s="45"/>
      <c r="L32" s="45"/>
      <c r="M32" s="45"/>
      <c r="N32" s="45"/>
      <c r="O32" s="45"/>
      <c r="P32" s="45"/>
      <c r="Q32" s="45"/>
      <c r="R32" s="45"/>
      <c r="S32" s="45"/>
      <c r="T32" s="45"/>
      <c r="U32" s="45"/>
      <c r="V32" s="45"/>
      <c r="W32" s="248"/>
      <c r="X32" s="235"/>
      <c r="Y32" s="45"/>
      <c r="Z32" s="45"/>
      <c r="AA32" s="45"/>
      <c r="AB32" s="45"/>
    </row>
  </sheetData>
  <mergeCells count="13">
    <mergeCell ref="B24:C24"/>
    <mergeCell ref="B1:W2"/>
    <mergeCell ref="B3:W3"/>
    <mergeCell ref="B4:C4"/>
    <mergeCell ref="D4:M4"/>
    <mergeCell ref="B5:C5"/>
    <mergeCell ref="D5:G5"/>
    <mergeCell ref="B6:W6"/>
    <mergeCell ref="B8:C8"/>
    <mergeCell ref="F9:G9"/>
    <mergeCell ref="C10:G10"/>
    <mergeCell ref="D20:G20"/>
    <mergeCell ref="D21:G21"/>
  </mergeCells>
  <conditionalFormatting sqref="E29:F29 F30:F32 G29:J32">
    <cfRule type="cellIs" dxfId="4" priority="1" stopIfTrue="1" operator="equal">
      <formula>0</formula>
    </cfRule>
  </conditionalFormatting>
  <pageMargins left="0.25" right="0.25" top="0.75" bottom="0.75" header="0" footer="0"/>
  <pageSetup paperSize="9" fitToHeight="0" orientation="landscape"/>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100"/>
  <sheetViews>
    <sheetView showGridLines="0" tabSelected="1" zoomScale="80" zoomScaleNormal="80" workbookViewId="0">
      <selection activeCell="C8" sqref="C8"/>
    </sheetView>
  </sheetViews>
  <sheetFormatPr defaultColWidth="12.625" defaultRowHeight="15" customHeight="1" x14ac:dyDescent="0.2"/>
  <cols>
    <col min="1" max="1" width="36.625" customWidth="1"/>
    <col min="2" max="2" width="6.375" customWidth="1"/>
    <col min="3" max="3" width="39.875" customWidth="1"/>
    <col min="4" max="4" width="16.375" customWidth="1"/>
    <col min="5" max="5" width="17" customWidth="1"/>
    <col min="6" max="7" width="16.5" customWidth="1"/>
    <col min="8" max="8" width="22" customWidth="1"/>
    <col min="9" max="9" width="17.625" bestFit="1" customWidth="1"/>
    <col min="10" max="10" width="23.5" customWidth="1"/>
    <col min="11" max="12" width="22" customWidth="1"/>
    <col min="13" max="13" width="24.125" customWidth="1"/>
    <col min="14" max="16" width="23.375" customWidth="1"/>
    <col min="17" max="17" width="42.75" customWidth="1"/>
    <col min="18" max="18" width="38.875" customWidth="1"/>
    <col min="19" max="19" width="35" customWidth="1"/>
    <col min="20" max="21" width="23.375" customWidth="1"/>
    <col min="22" max="22" width="2.375" customWidth="1"/>
    <col min="23" max="26" width="7.625" customWidth="1"/>
  </cols>
  <sheetData>
    <row r="1" spans="1:21" ht="28.5" customHeight="1" x14ac:dyDescent="0.25">
      <c r="A1" s="386" t="s">
        <v>0</v>
      </c>
      <c r="B1" s="387"/>
      <c r="C1" s="387"/>
      <c r="D1" s="387"/>
      <c r="E1" s="387"/>
      <c r="F1" s="387"/>
      <c r="G1" s="387"/>
      <c r="H1" s="387"/>
      <c r="I1" s="387"/>
      <c r="J1" s="387"/>
      <c r="K1" s="387"/>
      <c r="L1" s="387"/>
      <c r="M1" s="387"/>
      <c r="N1" s="388"/>
      <c r="O1" s="388"/>
      <c r="P1" s="388"/>
      <c r="Q1" s="389"/>
      <c r="R1" s="389"/>
      <c r="S1" s="389"/>
      <c r="T1" s="389"/>
      <c r="U1" s="389"/>
    </row>
    <row r="2" spans="1:21" ht="21" customHeight="1" x14ac:dyDescent="0.25">
      <c r="A2" s="390" t="s">
        <v>1378</v>
      </c>
      <c r="B2" s="391"/>
      <c r="C2" s="391"/>
      <c r="D2" s="391"/>
      <c r="E2" s="391"/>
      <c r="F2" s="391"/>
      <c r="G2" s="391"/>
      <c r="H2" s="391"/>
      <c r="I2" s="391"/>
      <c r="J2" s="391"/>
      <c r="K2" s="391"/>
      <c r="L2" s="391"/>
      <c r="M2" s="391"/>
      <c r="N2" s="392"/>
      <c r="O2" s="392"/>
      <c r="P2" s="392"/>
      <c r="Q2" s="392"/>
      <c r="R2" s="392"/>
      <c r="S2" s="392"/>
      <c r="T2" s="393"/>
      <c r="U2" s="393"/>
    </row>
    <row r="3" spans="1:21" ht="45" customHeight="1" x14ac:dyDescent="0.25">
      <c r="A3" s="394" t="s">
        <v>2</v>
      </c>
      <c r="B3" s="488" t="str">
        <f>'Monitoria Anual - 1'!B3:G3</f>
        <v xml:space="preserve">Redução da perda e alteração de ambientes naturais, da pressão de caça e do tráfico, visando a manutenção ou recuperação das populações e hábitats das espécies alvo deste, nos próximos cinco anos. </v>
      </c>
      <c r="C3" s="489"/>
      <c r="D3" s="489"/>
      <c r="E3" s="489"/>
      <c r="F3" s="489"/>
      <c r="G3" s="490"/>
      <c r="H3" s="396"/>
      <c r="I3" s="396"/>
      <c r="J3" s="396"/>
      <c r="K3" s="396"/>
      <c r="L3" s="396"/>
      <c r="M3" s="396"/>
      <c r="N3" s="396"/>
      <c r="O3" s="396"/>
      <c r="P3" s="396"/>
      <c r="Q3" s="397"/>
      <c r="R3" s="397"/>
      <c r="S3" s="397"/>
      <c r="T3" s="397"/>
      <c r="U3" s="397"/>
    </row>
    <row r="4" spans="1:21" ht="27" customHeight="1" x14ac:dyDescent="0.25">
      <c r="A4" s="394" t="s">
        <v>4</v>
      </c>
      <c r="B4" s="398" t="s">
        <v>1781</v>
      </c>
      <c r="C4" s="395"/>
      <c r="D4" s="397"/>
      <c r="E4" s="397"/>
      <c r="F4" s="397"/>
      <c r="G4" s="397"/>
      <c r="H4" s="397"/>
      <c r="I4" s="397"/>
      <c r="J4" s="397"/>
      <c r="K4" s="397"/>
      <c r="L4" s="397"/>
      <c r="M4" s="399"/>
      <c r="N4" s="399"/>
      <c r="O4" s="399"/>
      <c r="P4" s="399"/>
      <c r="Q4" s="397"/>
      <c r="R4" s="397"/>
      <c r="S4" s="397"/>
      <c r="T4" s="397"/>
      <c r="U4" s="397"/>
    </row>
    <row r="5" spans="1:21" ht="27" customHeight="1" x14ac:dyDescent="0.25">
      <c r="A5" s="400" t="s">
        <v>7</v>
      </c>
      <c r="B5" s="401"/>
      <c r="C5" s="401"/>
      <c r="D5" s="401"/>
      <c r="E5" s="401"/>
      <c r="F5" s="401"/>
      <c r="G5" s="401"/>
      <c r="H5" s="401"/>
      <c r="I5" s="401"/>
      <c r="J5" s="401"/>
      <c r="K5" s="401"/>
      <c r="L5" s="401"/>
      <c r="M5" s="402"/>
      <c r="N5" s="403" t="s">
        <v>8</v>
      </c>
      <c r="O5" s="401"/>
      <c r="P5" s="401"/>
      <c r="Q5" s="401"/>
      <c r="R5" s="401"/>
      <c r="S5" s="401"/>
      <c r="T5" s="401"/>
      <c r="U5" s="404"/>
    </row>
    <row r="6" spans="1:21" ht="23.25" customHeight="1" x14ac:dyDescent="0.25">
      <c r="A6" s="405" t="s">
        <v>596</v>
      </c>
      <c r="B6" s="406" t="s">
        <v>11</v>
      </c>
      <c r="C6" s="406" t="s">
        <v>12</v>
      </c>
      <c r="D6" s="406" t="s">
        <v>13</v>
      </c>
      <c r="E6" s="407" t="s">
        <v>14</v>
      </c>
      <c r="F6" s="408" t="s">
        <v>15</v>
      </c>
      <c r="G6" s="395"/>
      <c r="H6" s="406" t="s">
        <v>16</v>
      </c>
      <c r="I6" s="406" t="s">
        <v>17</v>
      </c>
      <c r="J6" s="406" t="s">
        <v>18</v>
      </c>
      <c r="K6" s="409" t="s">
        <v>19</v>
      </c>
      <c r="L6" s="410"/>
      <c r="M6" s="406" t="s">
        <v>20</v>
      </c>
      <c r="N6" s="411" t="s">
        <v>22</v>
      </c>
      <c r="O6" s="412" t="s">
        <v>1782</v>
      </c>
      <c r="P6" s="413" t="s">
        <v>25</v>
      </c>
      <c r="Q6" s="414" t="s">
        <v>27</v>
      </c>
      <c r="R6" s="414" t="s">
        <v>28</v>
      </c>
      <c r="S6" s="414" t="s">
        <v>29</v>
      </c>
      <c r="T6" s="414" t="s">
        <v>30</v>
      </c>
      <c r="U6" s="414" t="s">
        <v>31</v>
      </c>
    </row>
    <row r="7" spans="1:21" ht="27.75" customHeight="1" x14ac:dyDescent="0.2">
      <c r="A7" s="415"/>
      <c r="B7" s="416"/>
      <c r="C7" s="416"/>
      <c r="D7" s="416"/>
      <c r="E7" s="416"/>
      <c r="F7" s="417" t="s">
        <v>43</v>
      </c>
      <c r="G7" s="417" t="s">
        <v>44</v>
      </c>
      <c r="H7" s="416"/>
      <c r="I7" s="416"/>
      <c r="J7" s="416"/>
      <c r="K7" s="418" t="s">
        <v>45</v>
      </c>
      <c r="L7" s="418" t="s">
        <v>46</v>
      </c>
      <c r="M7" s="416"/>
      <c r="N7" s="416"/>
      <c r="O7" s="416"/>
      <c r="P7" s="416"/>
      <c r="Q7" s="416"/>
      <c r="R7" s="416"/>
      <c r="S7" s="416"/>
      <c r="T7" s="416"/>
      <c r="U7" s="416"/>
    </row>
    <row r="8" spans="1:21" s="303" customFormat="1" ht="114.75" customHeight="1" x14ac:dyDescent="0.2">
      <c r="A8" s="419" t="s">
        <v>801</v>
      </c>
      <c r="B8" s="420" t="s">
        <v>48</v>
      </c>
      <c r="C8" s="421" t="s">
        <v>49</v>
      </c>
      <c r="D8" s="422" t="s">
        <v>50</v>
      </c>
      <c r="E8" s="422" t="s">
        <v>51</v>
      </c>
      <c r="F8" s="423">
        <v>43466</v>
      </c>
      <c r="G8" s="423">
        <v>44958</v>
      </c>
      <c r="H8" s="424" t="s">
        <v>307</v>
      </c>
      <c r="I8" s="425">
        <v>100000</v>
      </c>
      <c r="J8" s="424" t="s">
        <v>1382</v>
      </c>
      <c r="K8" s="424" t="s">
        <v>1783</v>
      </c>
      <c r="L8" s="424" t="s">
        <v>811</v>
      </c>
      <c r="M8" s="422"/>
      <c r="N8" s="426"/>
      <c r="O8" s="426"/>
      <c r="P8" s="426" t="s">
        <v>56</v>
      </c>
      <c r="Q8" s="427" t="s">
        <v>1784</v>
      </c>
      <c r="R8" s="428" t="s">
        <v>2013</v>
      </c>
      <c r="S8" s="426"/>
      <c r="T8" s="424" t="s">
        <v>307</v>
      </c>
      <c r="U8" s="427" t="s">
        <v>1785</v>
      </c>
    </row>
    <row r="9" spans="1:21" s="303" customFormat="1" ht="143.25" customHeight="1" x14ac:dyDescent="0.2">
      <c r="A9" s="429"/>
      <c r="B9" s="430" t="s">
        <v>59</v>
      </c>
      <c r="C9" s="421" t="s">
        <v>1386</v>
      </c>
      <c r="D9" s="422" t="s">
        <v>606</v>
      </c>
      <c r="E9" s="431" t="s">
        <v>62</v>
      </c>
      <c r="F9" s="423">
        <v>43101</v>
      </c>
      <c r="G9" s="423">
        <v>44958</v>
      </c>
      <c r="H9" s="424" t="s">
        <v>1786</v>
      </c>
      <c r="I9" s="425">
        <v>50000</v>
      </c>
      <c r="J9" s="424" t="s">
        <v>1388</v>
      </c>
      <c r="K9" s="424" t="s">
        <v>519</v>
      </c>
      <c r="L9" s="424" t="s">
        <v>519</v>
      </c>
      <c r="M9" s="422"/>
      <c r="N9" s="426"/>
      <c r="O9" s="426"/>
      <c r="P9" s="426" t="s">
        <v>56</v>
      </c>
      <c r="Q9" s="427" t="s">
        <v>1787</v>
      </c>
      <c r="R9" s="432" t="s">
        <v>1788</v>
      </c>
      <c r="S9" s="433"/>
      <c r="T9" s="424" t="s">
        <v>1786</v>
      </c>
      <c r="U9" s="427" t="s">
        <v>1785</v>
      </c>
    </row>
    <row r="10" spans="1:21" s="303" customFormat="1" ht="90.75" customHeight="1" x14ac:dyDescent="0.2">
      <c r="A10" s="429"/>
      <c r="B10" s="430" t="s">
        <v>68</v>
      </c>
      <c r="C10" s="421" t="s">
        <v>1391</v>
      </c>
      <c r="D10" s="422" t="s">
        <v>609</v>
      </c>
      <c r="E10" s="422" t="s">
        <v>71</v>
      </c>
      <c r="F10" s="423">
        <v>43468</v>
      </c>
      <c r="G10" s="423">
        <v>44958</v>
      </c>
      <c r="H10" s="424" t="s">
        <v>1786</v>
      </c>
      <c r="I10" s="425">
        <v>0</v>
      </c>
      <c r="J10" s="424" t="s">
        <v>1388</v>
      </c>
      <c r="K10" s="424" t="s">
        <v>519</v>
      </c>
      <c r="L10" s="424" t="s">
        <v>519</v>
      </c>
      <c r="M10" s="422"/>
      <c r="N10" s="426" t="s">
        <v>56</v>
      </c>
      <c r="O10" s="426"/>
      <c r="P10" s="426"/>
      <c r="Q10" s="427" t="s">
        <v>1789</v>
      </c>
      <c r="R10" s="433"/>
      <c r="S10" s="427" t="s">
        <v>1790</v>
      </c>
      <c r="T10" s="424" t="s">
        <v>1786</v>
      </c>
      <c r="U10" s="427" t="s">
        <v>1791</v>
      </c>
    </row>
    <row r="11" spans="1:21" s="303" customFormat="1" ht="90.75" customHeight="1" x14ac:dyDescent="0.2">
      <c r="A11" s="429"/>
      <c r="B11" s="430" t="s">
        <v>76</v>
      </c>
      <c r="C11" s="421" t="s">
        <v>77</v>
      </c>
      <c r="D11" s="422" t="s">
        <v>78</v>
      </c>
      <c r="E11" s="422" t="s">
        <v>1395</v>
      </c>
      <c r="F11" s="423">
        <v>43103</v>
      </c>
      <c r="G11" s="423">
        <v>44958</v>
      </c>
      <c r="H11" s="422" t="s">
        <v>1396</v>
      </c>
      <c r="I11" s="434">
        <v>120000</v>
      </c>
      <c r="J11" s="424" t="s">
        <v>1397</v>
      </c>
      <c r="K11" s="423" t="s">
        <v>82</v>
      </c>
      <c r="L11" s="424" t="s">
        <v>83</v>
      </c>
      <c r="M11" s="422"/>
      <c r="N11" s="426"/>
      <c r="O11" s="426"/>
      <c r="P11" s="426" t="s">
        <v>56</v>
      </c>
      <c r="Q11" s="427" t="s">
        <v>1792</v>
      </c>
      <c r="R11" s="427" t="s">
        <v>1793</v>
      </c>
      <c r="S11" s="433"/>
      <c r="T11" s="422" t="s">
        <v>1396</v>
      </c>
      <c r="U11" s="427" t="s">
        <v>1794</v>
      </c>
    </row>
    <row r="12" spans="1:21" s="303" customFormat="1" ht="90.75" customHeight="1" x14ac:dyDescent="0.2">
      <c r="A12" s="429"/>
      <c r="B12" s="430" t="s">
        <v>86</v>
      </c>
      <c r="C12" s="421" t="s">
        <v>87</v>
      </c>
      <c r="D12" s="422" t="s">
        <v>1399</v>
      </c>
      <c r="E12" s="422" t="s">
        <v>1400</v>
      </c>
      <c r="F12" s="423">
        <v>43104</v>
      </c>
      <c r="G12" s="423">
        <v>44958</v>
      </c>
      <c r="H12" s="422" t="s">
        <v>1396</v>
      </c>
      <c r="I12" s="434">
        <v>120000</v>
      </c>
      <c r="J12" s="424" t="s">
        <v>1397</v>
      </c>
      <c r="K12" s="423" t="s">
        <v>82</v>
      </c>
      <c r="L12" s="424" t="s">
        <v>83</v>
      </c>
      <c r="M12" s="422"/>
      <c r="N12" s="426"/>
      <c r="O12" s="426"/>
      <c r="P12" s="426" t="s">
        <v>56</v>
      </c>
      <c r="Q12" s="427" t="s">
        <v>1795</v>
      </c>
      <c r="R12" s="427" t="s">
        <v>1796</v>
      </c>
      <c r="S12" s="433"/>
      <c r="T12" s="422" t="s">
        <v>1396</v>
      </c>
      <c r="U12" s="427" t="s">
        <v>1794</v>
      </c>
    </row>
    <row r="13" spans="1:21" s="303" customFormat="1" ht="90.75" customHeight="1" x14ac:dyDescent="0.2">
      <c r="A13" s="429"/>
      <c r="B13" s="430" t="s">
        <v>91</v>
      </c>
      <c r="C13" s="421" t="s">
        <v>92</v>
      </c>
      <c r="D13" s="422" t="s">
        <v>1403</v>
      </c>
      <c r="E13" s="422" t="s">
        <v>1404</v>
      </c>
      <c r="F13" s="423">
        <v>43105</v>
      </c>
      <c r="G13" s="423">
        <v>44958</v>
      </c>
      <c r="H13" s="422" t="s">
        <v>1396</v>
      </c>
      <c r="I13" s="434">
        <v>90000</v>
      </c>
      <c r="J13" s="424" t="s">
        <v>1401</v>
      </c>
      <c r="K13" s="423" t="s">
        <v>82</v>
      </c>
      <c r="L13" s="424" t="s">
        <v>83</v>
      </c>
      <c r="M13" s="432"/>
      <c r="N13" s="426"/>
      <c r="O13" s="426"/>
      <c r="P13" s="426" t="s">
        <v>56</v>
      </c>
      <c r="Q13" s="427" t="s">
        <v>1797</v>
      </c>
      <c r="R13" s="433" t="s">
        <v>1798</v>
      </c>
      <c r="S13" s="433"/>
      <c r="T13" s="422" t="s">
        <v>1396</v>
      </c>
      <c r="U13" s="427" t="s">
        <v>1794</v>
      </c>
    </row>
    <row r="14" spans="1:21" s="303" customFormat="1" ht="90.75" customHeight="1" x14ac:dyDescent="0.2">
      <c r="A14" s="429"/>
      <c r="B14" s="430" t="s">
        <v>95</v>
      </c>
      <c r="C14" s="432" t="s">
        <v>2014</v>
      </c>
      <c r="D14" s="422" t="s">
        <v>621</v>
      </c>
      <c r="E14" s="422" t="s">
        <v>1407</v>
      </c>
      <c r="F14" s="423">
        <v>43107</v>
      </c>
      <c r="G14" s="423">
        <v>44958</v>
      </c>
      <c r="H14" s="422" t="s">
        <v>1412</v>
      </c>
      <c r="I14" s="434">
        <v>50000</v>
      </c>
      <c r="J14" s="423" t="s">
        <v>1408</v>
      </c>
      <c r="K14" s="424" t="s">
        <v>616</v>
      </c>
      <c r="L14" s="424" t="s">
        <v>846</v>
      </c>
      <c r="M14" s="422"/>
      <c r="N14" s="426"/>
      <c r="O14" s="426" t="s">
        <v>56</v>
      </c>
      <c r="P14" s="426"/>
      <c r="Q14" s="427" t="s">
        <v>1799</v>
      </c>
      <c r="R14" s="433"/>
      <c r="S14" s="433" t="s">
        <v>1442</v>
      </c>
      <c r="T14" s="433" t="s">
        <v>238</v>
      </c>
      <c r="U14" s="427" t="s">
        <v>1800</v>
      </c>
    </row>
    <row r="15" spans="1:21" s="303" customFormat="1" ht="12.75" x14ac:dyDescent="0.2">
      <c r="A15" s="429"/>
      <c r="B15" s="430" t="s">
        <v>105</v>
      </c>
      <c r="C15" s="421" t="s">
        <v>847</v>
      </c>
      <c r="D15" s="433"/>
      <c r="E15" s="433"/>
      <c r="F15" s="435"/>
      <c r="G15" s="435"/>
      <c r="H15" s="433"/>
      <c r="I15" s="436"/>
      <c r="J15" s="433"/>
      <c r="K15" s="433"/>
      <c r="L15" s="433"/>
      <c r="M15" s="433"/>
      <c r="N15" s="426"/>
      <c r="O15" s="426"/>
      <c r="P15" s="426"/>
      <c r="Q15" s="421"/>
      <c r="R15" s="433"/>
      <c r="S15" s="433"/>
      <c r="T15" s="433"/>
      <c r="U15" s="433"/>
    </row>
    <row r="16" spans="1:21" s="303" customFormat="1" ht="90.75" customHeight="1" x14ac:dyDescent="0.2">
      <c r="A16" s="429"/>
      <c r="B16" s="430" t="s">
        <v>114</v>
      </c>
      <c r="C16" s="437" t="s">
        <v>115</v>
      </c>
      <c r="D16" s="431" t="s">
        <v>1413</v>
      </c>
      <c r="E16" s="431" t="s">
        <v>1414</v>
      </c>
      <c r="F16" s="423">
        <v>43111</v>
      </c>
      <c r="G16" s="423">
        <v>44958</v>
      </c>
      <c r="H16" s="431" t="s">
        <v>118</v>
      </c>
      <c r="I16" s="425">
        <v>50000</v>
      </c>
      <c r="J16" s="423" t="s">
        <v>119</v>
      </c>
      <c r="K16" s="423" t="s">
        <v>245</v>
      </c>
      <c r="L16" s="423" t="s">
        <v>811</v>
      </c>
      <c r="M16" s="431"/>
      <c r="N16" s="426"/>
      <c r="O16" s="426"/>
      <c r="P16" s="426" t="s">
        <v>56</v>
      </c>
      <c r="Q16" s="427" t="s">
        <v>1989</v>
      </c>
      <c r="R16" s="427" t="s">
        <v>1988</v>
      </c>
      <c r="S16" s="433"/>
      <c r="T16" s="431" t="s">
        <v>118</v>
      </c>
      <c r="U16" s="427" t="s">
        <v>2015</v>
      </c>
    </row>
    <row r="17" spans="1:21" s="303" customFormat="1" ht="68.25" customHeight="1" x14ac:dyDescent="0.2">
      <c r="A17" s="429"/>
      <c r="B17" s="430" t="s">
        <v>122</v>
      </c>
      <c r="C17" s="421" t="s">
        <v>1417</v>
      </c>
      <c r="D17" s="422" t="s">
        <v>1418</v>
      </c>
      <c r="E17" s="422" t="s">
        <v>1419</v>
      </c>
      <c r="F17" s="423">
        <v>43113</v>
      </c>
      <c r="G17" s="423">
        <v>44958</v>
      </c>
      <c r="H17" s="424" t="s">
        <v>1420</v>
      </c>
      <c r="I17" s="434">
        <v>0</v>
      </c>
      <c r="J17" s="424" t="s">
        <v>1801</v>
      </c>
      <c r="K17" s="424" t="s">
        <v>625</v>
      </c>
      <c r="L17" s="424" t="s">
        <v>519</v>
      </c>
      <c r="M17" s="438" t="s">
        <v>1445</v>
      </c>
      <c r="N17" s="426"/>
      <c r="O17" s="426"/>
      <c r="P17" s="426" t="s">
        <v>56</v>
      </c>
      <c r="Q17" s="427" t="s">
        <v>1802</v>
      </c>
      <c r="R17" s="427" t="s">
        <v>1803</v>
      </c>
      <c r="S17" s="433"/>
      <c r="T17" s="424" t="s">
        <v>1420</v>
      </c>
      <c r="U17" s="427" t="s">
        <v>1804</v>
      </c>
    </row>
    <row r="18" spans="1:21" s="303" customFormat="1" ht="90.75" customHeight="1" x14ac:dyDescent="0.2">
      <c r="A18" s="429"/>
      <c r="B18" s="430" t="s">
        <v>129</v>
      </c>
      <c r="C18" s="421" t="s">
        <v>1427</v>
      </c>
      <c r="D18" s="422" t="s">
        <v>1418</v>
      </c>
      <c r="E18" s="422" t="s">
        <v>1428</v>
      </c>
      <c r="F18" s="423">
        <v>43113</v>
      </c>
      <c r="G18" s="423">
        <v>44958</v>
      </c>
      <c r="H18" s="424" t="s">
        <v>1420</v>
      </c>
      <c r="I18" s="434">
        <v>0</v>
      </c>
      <c r="J18" s="424" t="s">
        <v>1805</v>
      </c>
      <c r="K18" s="424" t="s">
        <v>628</v>
      </c>
      <c r="L18" s="424" t="s">
        <v>519</v>
      </c>
      <c r="M18" s="438" t="s">
        <v>1445</v>
      </c>
      <c r="N18" s="426"/>
      <c r="O18" s="426"/>
      <c r="P18" s="426" t="s">
        <v>56</v>
      </c>
      <c r="Q18" s="427" t="s">
        <v>1806</v>
      </c>
      <c r="R18" s="427" t="s">
        <v>1807</v>
      </c>
      <c r="S18" s="433"/>
      <c r="T18" s="424" t="s">
        <v>1420</v>
      </c>
      <c r="U18" s="427" t="s">
        <v>1804</v>
      </c>
    </row>
    <row r="19" spans="1:21" s="303" customFormat="1" ht="90.75" customHeight="1" x14ac:dyDescent="0.2">
      <c r="A19" s="429"/>
      <c r="B19" s="430" t="s">
        <v>133</v>
      </c>
      <c r="C19" s="432" t="s">
        <v>870</v>
      </c>
      <c r="D19" s="422" t="s">
        <v>871</v>
      </c>
      <c r="E19" s="431" t="s">
        <v>135</v>
      </c>
      <c r="F19" s="423">
        <v>43478</v>
      </c>
      <c r="G19" s="423">
        <v>44958</v>
      </c>
      <c r="H19" s="422" t="s">
        <v>1808</v>
      </c>
      <c r="I19" s="425">
        <v>50000</v>
      </c>
      <c r="J19" s="424" t="s">
        <v>1809</v>
      </c>
      <c r="K19" s="424" t="s">
        <v>610</v>
      </c>
      <c r="L19" s="423" t="s">
        <v>811</v>
      </c>
      <c r="M19" s="439" t="s">
        <v>1810</v>
      </c>
      <c r="N19" s="426"/>
      <c r="O19" s="426"/>
      <c r="P19" s="426" t="s">
        <v>56</v>
      </c>
      <c r="Q19" s="427" t="s">
        <v>1811</v>
      </c>
      <c r="R19" s="427" t="s">
        <v>1812</v>
      </c>
      <c r="S19" s="433"/>
      <c r="T19" s="422" t="s">
        <v>136</v>
      </c>
      <c r="U19" s="427" t="s">
        <v>1813</v>
      </c>
    </row>
    <row r="20" spans="1:21" s="303" customFormat="1" ht="90.75" customHeight="1" x14ac:dyDescent="0.2">
      <c r="A20" s="429"/>
      <c r="B20" s="430" t="s">
        <v>139</v>
      </c>
      <c r="C20" s="440" t="s">
        <v>1437</v>
      </c>
      <c r="D20" s="422" t="s">
        <v>1438</v>
      </c>
      <c r="E20" s="422" t="s">
        <v>879</v>
      </c>
      <c r="F20" s="423">
        <v>43106</v>
      </c>
      <c r="G20" s="423">
        <v>44958</v>
      </c>
      <c r="H20" s="424" t="s">
        <v>1990</v>
      </c>
      <c r="I20" s="425">
        <v>0</v>
      </c>
      <c r="J20" s="422" t="s">
        <v>1439</v>
      </c>
      <c r="K20" s="423" t="s">
        <v>1440</v>
      </c>
      <c r="L20" s="424" t="s">
        <v>610</v>
      </c>
      <c r="M20" s="441" t="s">
        <v>1436</v>
      </c>
      <c r="N20" s="426"/>
      <c r="O20" s="426"/>
      <c r="P20" s="426" t="s">
        <v>56</v>
      </c>
      <c r="Q20" s="427" t="s">
        <v>1814</v>
      </c>
      <c r="R20" s="427" t="s">
        <v>1815</v>
      </c>
      <c r="S20" s="433"/>
      <c r="T20" s="424" t="s">
        <v>1420</v>
      </c>
      <c r="U20" s="427" t="s">
        <v>1816</v>
      </c>
    </row>
    <row r="21" spans="1:21" s="303" customFormat="1" ht="90.75" customHeight="1" x14ac:dyDescent="0.2">
      <c r="A21" s="429"/>
      <c r="B21" s="430" t="s">
        <v>146</v>
      </c>
      <c r="C21" s="442" t="s">
        <v>884</v>
      </c>
      <c r="D21" s="443" t="s">
        <v>885</v>
      </c>
      <c r="E21" s="443" t="s">
        <v>886</v>
      </c>
      <c r="F21" s="423">
        <v>43105</v>
      </c>
      <c r="G21" s="423">
        <v>44958</v>
      </c>
      <c r="H21" s="424" t="s">
        <v>1990</v>
      </c>
      <c r="I21" s="444">
        <v>0</v>
      </c>
      <c r="J21" s="422" t="s">
        <v>1439</v>
      </c>
      <c r="K21" s="445" t="s">
        <v>1444</v>
      </c>
      <c r="L21" s="446" t="s">
        <v>610</v>
      </c>
      <c r="M21" s="441" t="s">
        <v>1436</v>
      </c>
      <c r="N21" s="426"/>
      <c r="O21" s="426"/>
      <c r="P21" s="426" t="s">
        <v>56</v>
      </c>
      <c r="Q21" s="427" t="s">
        <v>1814</v>
      </c>
      <c r="R21" s="427" t="s">
        <v>1815</v>
      </c>
      <c r="S21" s="433"/>
      <c r="T21" s="424" t="s">
        <v>1420</v>
      </c>
      <c r="U21" s="427" t="s">
        <v>1816</v>
      </c>
    </row>
    <row r="22" spans="1:21" s="303" customFormat="1" ht="90.75" customHeight="1" x14ac:dyDescent="0.2">
      <c r="A22" s="429"/>
      <c r="B22" s="430" t="s">
        <v>1280</v>
      </c>
      <c r="C22" s="438" t="s">
        <v>1446</v>
      </c>
      <c r="D22" s="422" t="s">
        <v>1282</v>
      </c>
      <c r="E22" s="443" t="s">
        <v>1283</v>
      </c>
      <c r="F22" s="423">
        <v>44166</v>
      </c>
      <c r="G22" s="423">
        <v>44652</v>
      </c>
      <c r="H22" s="422" t="s">
        <v>1456</v>
      </c>
      <c r="I22" s="444">
        <v>0</v>
      </c>
      <c r="J22" s="422" t="s">
        <v>1818</v>
      </c>
      <c r="K22" s="422" t="s">
        <v>1451</v>
      </c>
      <c r="L22" s="422" t="s">
        <v>818</v>
      </c>
      <c r="M22" s="438" t="s">
        <v>1433</v>
      </c>
      <c r="N22" s="426"/>
      <c r="O22" s="426" t="s">
        <v>56</v>
      </c>
      <c r="P22" s="426"/>
      <c r="Q22" s="427" t="s">
        <v>1819</v>
      </c>
      <c r="R22" s="433"/>
      <c r="S22" s="438" t="s">
        <v>1478</v>
      </c>
      <c r="T22" s="422" t="s">
        <v>1456</v>
      </c>
      <c r="U22" s="427" t="s">
        <v>1820</v>
      </c>
    </row>
    <row r="23" spans="1:21" s="303" customFormat="1" ht="90.75" customHeight="1" x14ac:dyDescent="0.2">
      <c r="A23" s="429"/>
      <c r="B23" s="430" t="s">
        <v>1288</v>
      </c>
      <c r="C23" s="447" t="s">
        <v>1289</v>
      </c>
      <c r="D23" s="431" t="s">
        <v>1290</v>
      </c>
      <c r="E23" s="447" t="s">
        <v>1291</v>
      </c>
      <c r="F23" s="423">
        <v>44621</v>
      </c>
      <c r="G23" s="423">
        <v>44958</v>
      </c>
      <c r="H23" s="446" t="s">
        <v>1817</v>
      </c>
      <c r="I23" s="434">
        <v>200000</v>
      </c>
      <c r="J23" s="431" t="s">
        <v>1821</v>
      </c>
      <c r="K23" s="431" t="s">
        <v>1451</v>
      </c>
      <c r="L23" s="431" t="s">
        <v>811</v>
      </c>
      <c r="M23" s="431"/>
      <c r="N23" s="426" t="s">
        <v>56</v>
      </c>
      <c r="O23" s="426"/>
      <c r="P23" s="426"/>
      <c r="Q23" s="427" t="s">
        <v>1822</v>
      </c>
      <c r="R23" s="433"/>
      <c r="S23" s="433" t="s">
        <v>145</v>
      </c>
      <c r="T23" s="448" t="s">
        <v>1420</v>
      </c>
      <c r="U23" s="427" t="s">
        <v>1823</v>
      </c>
    </row>
    <row r="24" spans="1:21" s="303" customFormat="1" ht="90.75" customHeight="1" x14ac:dyDescent="0.2">
      <c r="A24" s="449"/>
      <c r="B24" s="430" t="s">
        <v>1742</v>
      </c>
      <c r="C24" s="450" t="s">
        <v>1743</v>
      </c>
      <c r="D24" s="451" t="s">
        <v>1744</v>
      </c>
      <c r="E24" s="452" t="s">
        <v>1745</v>
      </c>
      <c r="F24" s="453">
        <v>44896</v>
      </c>
      <c r="G24" s="453">
        <v>44958</v>
      </c>
      <c r="H24" s="451" t="s">
        <v>1747</v>
      </c>
      <c r="I24" s="454">
        <v>35940</v>
      </c>
      <c r="J24" s="455" t="s">
        <v>1824</v>
      </c>
      <c r="K24" s="456" t="s">
        <v>1749</v>
      </c>
      <c r="L24" s="456" t="s">
        <v>101</v>
      </c>
      <c r="M24" s="457" t="s">
        <v>1750</v>
      </c>
      <c r="N24" s="426"/>
      <c r="O24" s="426" t="s">
        <v>56</v>
      </c>
      <c r="P24" s="426"/>
      <c r="Q24" s="427" t="s">
        <v>1825</v>
      </c>
      <c r="R24" s="433"/>
      <c r="S24" s="433" t="s">
        <v>1826</v>
      </c>
      <c r="T24" s="424" t="s">
        <v>1827</v>
      </c>
      <c r="U24" s="427" t="s">
        <v>1823</v>
      </c>
    </row>
    <row r="25" spans="1:21" s="303" customFormat="1" ht="90.75" customHeight="1" x14ac:dyDescent="0.2">
      <c r="A25" s="458" t="s">
        <v>889</v>
      </c>
      <c r="B25" s="430" t="s">
        <v>152</v>
      </c>
      <c r="C25" s="421" t="s">
        <v>1465</v>
      </c>
      <c r="D25" s="422" t="s">
        <v>1466</v>
      </c>
      <c r="E25" s="431" t="s">
        <v>155</v>
      </c>
      <c r="F25" s="423">
        <v>43101</v>
      </c>
      <c r="G25" s="459" t="s">
        <v>1381</v>
      </c>
      <c r="H25" s="424" t="s">
        <v>156</v>
      </c>
      <c r="I25" s="425">
        <v>0</v>
      </c>
      <c r="J25" s="424" t="s">
        <v>1462</v>
      </c>
      <c r="K25" s="422" t="s">
        <v>610</v>
      </c>
      <c r="L25" s="424" t="s">
        <v>811</v>
      </c>
      <c r="M25" s="424"/>
      <c r="N25" s="426" t="s">
        <v>56</v>
      </c>
      <c r="O25" s="426"/>
      <c r="P25" s="426"/>
      <c r="Q25" s="427" t="s">
        <v>1828</v>
      </c>
      <c r="R25" s="433"/>
      <c r="S25" s="427" t="s">
        <v>1829</v>
      </c>
      <c r="T25" s="424" t="s">
        <v>156</v>
      </c>
      <c r="U25" s="427" t="s">
        <v>1830</v>
      </c>
    </row>
    <row r="26" spans="1:21" s="303" customFormat="1" ht="90.75" customHeight="1" x14ac:dyDescent="0.2">
      <c r="A26" s="429"/>
      <c r="B26" s="430" t="s">
        <v>159</v>
      </c>
      <c r="C26" s="421" t="s">
        <v>160</v>
      </c>
      <c r="D26" s="422" t="s">
        <v>161</v>
      </c>
      <c r="E26" s="431" t="s">
        <v>162</v>
      </c>
      <c r="F26" s="423">
        <v>43101</v>
      </c>
      <c r="G26" s="459" t="s">
        <v>1381</v>
      </c>
      <c r="H26" s="422" t="s">
        <v>163</v>
      </c>
      <c r="I26" s="425">
        <v>50000</v>
      </c>
      <c r="J26" s="422" t="s">
        <v>1831</v>
      </c>
      <c r="K26" s="422" t="s">
        <v>165</v>
      </c>
      <c r="L26" s="422" t="s">
        <v>610</v>
      </c>
      <c r="M26" s="431"/>
      <c r="N26" s="426"/>
      <c r="O26" s="426"/>
      <c r="P26" s="426" t="s">
        <v>502</v>
      </c>
      <c r="Q26" s="427" t="s">
        <v>1832</v>
      </c>
      <c r="R26" s="427" t="s">
        <v>1833</v>
      </c>
      <c r="S26" s="433"/>
      <c r="T26" s="422" t="s">
        <v>163</v>
      </c>
      <c r="U26" s="427" t="s">
        <v>1823</v>
      </c>
    </row>
    <row r="27" spans="1:21" s="303" customFormat="1" ht="90.75" customHeight="1" x14ac:dyDescent="0.2">
      <c r="A27" s="429"/>
      <c r="B27" s="430" t="s">
        <v>167</v>
      </c>
      <c r="C27" s="421" t="s">
        <v>168</v>
      </c>
      <c r="D27" s="422" t="s">
        <v>169</v>
      </c>
      <c r="E27" s="422" t="s">
        <v>170</v>
      </c>
      <c r="F27" s="423">
        <v>43101</v>
      </c>
      <c r="G27" s="459" t="s">
        <v>1381</v>
      </c>
      <c r="H27" s="422" t="s">
        <v>163</v>
      </c>
      <c r="I27" s="425">
        <v>50000</v>
      </c>
      <c r="J27" s="422" t="s">
        <v>171</v>
      </c>
      <c r="K27" s="422" t="s">
        <v>165</v>
      </c>
      <c r="L27" s="422" t="s">
        <v>610</v>
      </c>
      <c r="M27" s="422"/>
      <c r="N27" s="426"/>
      <c r="O27" s="426"/>
      <c r="P27" s="426" t="s">
        <v>56</v>
      </c>
      <c r="Q27" s="427" t="s">
        <v>1834</v>
      </c>
      <c r="R27" s="427" t="s">
        <v>1835</v>
      </c>
      <c r="S27" s="426"/>
      <c r="T27" s="422" t="s">
        <v>163</v>
      </c>
      <c r="U27" s="427" t="s">
        <v>1823</v>
      </c>
    </row>
    <row r="28" spans="1:21" s="303" customFormat="1" ht="90.75" customHeight="1" x14ac:dyDescent="0.2">
      <c r="A28" s="429"/>
      <c r="B28" s="430" t="s">
        <v>173</v>
      </c>
      <c r="C28" s="421" t="s">
        <v>174</v>
      </c>
      <c r="D28" s="422" t="s">
        <v>175</v>
      </c>
      <c r="E28" s="431" t="s">
        <v>913</v>
      </c>
      <c r="F28" s="423">
        <v>43101</v>
      </c>
      <c r="G28" s="459" t="s">
        <v>1381</v>
      </c>
      <c r="H28" s="422" t="s">
        <v>163</v>
      </c>
      <c r="I28" s="425">
        <v>140000</v>
      </c>
      <c r="J28" s="423" t="s">
        <v>177</v>
      </c>
      <c r="K28" s="424" t="s">
        <v>1471</v>
      </c>
      <c r="L28" s="424" t="s">
        <v>846</v>
      </c>
      <c r="M28" s="438" t="s">
        <v>1474</v>
      </c>
      <c r="N28" s="426"/>
      <c r="O28" s="426" t="s">
        <v>56</v>
      </c>
      <c r="P28" s="426"/>
      <c r="Q28" s="427" t="s">
        <v>1836</v>
      </c>
      <c r="R28" s="427" t="s">
        <v>1837</v>
      </c>
      <c r="S28" s="427" t="s">
        <v>1838</v>
      </c>
      <c r="T28" s="422" t="s">
        <v>163</v>
      </c>
      <c r="U28" s="427" t="s">
        <v>1823</v>
      </c>
    </row>
    <row r="29" spans="1:21" s="303" customFormat="1" ht="90.75" customHeight="1" x14ac:dyDescent="0.2">
      <c r="A29" s="429"/>
      <c r="B29" s="430" t="s">
        <v>180</v>
      </c>
      <c r="C29" s="421" t="s">
        <v>655</v>
      </c>
      <c r="D29" s="422" t="s">
        <v>210</v>
      </c>
      <c r="E29" s="422" t="s">
        <v>183</v>
      </c>
      <c r="F29" s="423">
        <v>43101</v>
      </c>
      <c r="G29" s="459" t="s">
        <v>1381</v>
      </c>
      <c r="H29" s="422" t="s">
        <v>1475</v>
      </c>
      <c r="I29" s="425">
        <v>0</v>
      </c>
      <c r="J29" s="424" t="s">
        <v>1839</v>
      </c>
      <c r="K29" s="422" t="s">
        <v>610</v>
      </c>
      <c r="L29" s="424" t="s">
        <v>811</v>
      </c>
      <c r="M29" s="438" t="s">
        <v>1481</v>
      </c>
      <c r="N29" s="426" t="s">
        <v>56</v>
      </c>
      <c r="O29" s="426"/>
      <c r="P29" s="426"/>
      <c r="Q29" s="427" t="s">
        <v>1840</v>
      </c>
      <c r="R29" s="426"/>
      <c r="S29" s="426" t="s">
        <v>1442</v>
      </c>
      <c r="T29" s="424" t="s">
        <v>1420</v>
      </c>
      <c r="U29" s="427" t="s">
        <v>1841</v>
      </c>
    </row>
    <row r="30" spans="1:21" s="303" customFormat="1" ht="90.75" customHeight="1" x14ac:dyDescent="0.2">
      <c r="A30" s="429"/>
      <c r="B30" s="430" t="s">
        <v>188</v>
      </c>
      <c r="C30" s="427" t="s">
        <v>1485</v>
      </c>
      <c r="D30" s="460" t="s">
        <v>925</v>
      </c>
      <c r="E30" s="422" t="s">
        <v>183</v>
      </c>
      <c r="F30" s="423">
        <v>43101</v>
      </c>
      <c r="G30" s="459" t="s">
        <v>1381</v>
      </c>
      <c r="H30" s="422" t="s">
        <v>163</v>
      </c>
      <c r="I30" s="434">
        <v>50000</v>
      </c>
      <c r="J30" s="424" t="s">
        <v>1482</v>
      </c>
      <c r="K30" s="422" t="s">
        <v>165</v>
      </c>
      <c r="L30" s="422" t="s">
        <v>610</v>
      </c>
      <c r="M30" s="427"/>
      <c r="N30" s="426" t="s">
        <v>56</v>
      </c>
      <c r="O30" s="426"/>
      <c r="P30" s="426"/>
      <c r="Q30" s="427" t="s">
        <v>1840</v>
      </c>
      <c r="R30" s="426"/>
      <c r="S30" s="427" t="s">
        <v>1842</v>
      </c>
      <c r="T30" s="422" t="s">
        <v>163</v>
      </c>
      <c r="U30" s="427" t="s">
        <v>1843</v>
      </c>
    </row>
    <row r="31" spans="1:21" s="303" customFormat="1" ht="90.75" customHeight="1" x14ac:dyDescent="0.2">
      <c r="A31" s="429"/>
      <c r="B31" s="430" t="s">
        <v>192</v>
      </c>
      <c r="C31" s="432" t="s">
        <v>1491</v>
      </c>
      <c r="D31" s="460" t="s">
        <v>1487</v>
      </c>
      <c r="E31" s="422" t="s">
        <v>195</v>
      </c>
      <c r="F31" s="423">
        <v>43101</v>
      </c>
      <c r="G31" s="459" t="s">
        <v>1381</v>
      </c>
      <c r="H31" s="422" t="s">
        <v>111</v>
      </c>
      <c r="I31" s="425">
        <v>0</v>
      </c>
      <c r="J31" s="424" t="s">
        <v>1844</v>
      </c>
      <c r="K31" s="422" t="s">
        <v>610</v>
      </c>
      <c r="L31" s="422" t="s">
        <v>811</v>
      </c>
      <c r="M31" s="432" t="s">
        <v>1492</v>
      </c>
      <c r="N31" s="426"/>
      <c r="O31" s="426" t="s">
        <v>56</v>
      </c>
      <c r="P31" s="426"/>
      <c r="Q31" s="427" t="s">
        <v>1845</v>
      </c>
      <c r="R31" s="426"/>
      <c r="S31" s="427" t="s">
        <v>1846</v>
      </c>
      <c r="T31" s="422" t="s">
        <v>111</v>
      </c>
      <c r="U31" s="427" t="s">
        <v>1847</v>
      </c>
    </row>
    <row r="32" spans="1:21" s="303" customFormat="1" ht="90.75" customHeight="1" x14ac:dyDescent="0.2">
      <c r="A32" s="429"/>
      <c r="B32" s="430" t="s">
        <v>200</v>
      </c>
      <c r="C32" s="427" t="s">
        <v>2016</v>
      </c>
      <c r="D32" s="460" t="s">
        <v>942</v>
      </c>
      <c r="E32" s="460" t="s">
        <v>943</v>
      </c>
      <c r="F32" s="423">
        <v>43101</v>
      </c>
      <c r="G32" s="459" t="s">
        <v>1381</v>
      </c>
      <c r="H32" s="460" t="s">
        <v>184</v>
      </c>
      <c r="I32" s="425">
        <v>0</v>
      </c>
      <c r="J32" s="422" t="s">
        <v>1493</v>
      </c>
      <c r="K32" s="422" t="s">
        <v>205</v>
      </c>
      <c r="L32" s="422" t="s">
        <v>519</v>
      </c>
      <c r="M32" s="431"/>
      <c r="N32" s="426"/>
      <c r="O32" s="426"/>
      <c r="P32" s="426" t="s">
        <v>56</v>
      </c>
      <c r="Q32" s="427" t="s">
        <v>2007</v>
      </c>
      <c r="R32" s="427" t="s">
        <v>1848</v>
      </c>
      <c r="S32" s="426"/>
      <c r="T32" s="422" t="s">
        <v>163</v>
      </c>
      <c r="U32" s="427" t="s">
        <v>1849</v>
      </c>
    </row>
    <row r="33" spans="1:21" s="303" customFormat="1" ht="90.75" customHeight="1" x14ac:dyDescent="0.2">
      <c r="A33" s="429"/>
      <c r="B33" s="430" t="s">
        <v>208</v>
      </c>
      <c r="C33" s="427" t="s">
        <v>953</v>
      </c>
      <c r="D33" s="422" t="s">
        <v>210</v>
      </c>
      <c r="E33" s="460" t="s">
        <v>943</v>
      </c>
      <c r="F33" s="423">
        <v>43101</v>
      </c>
      <c r="G33" s="459" t="s">
        <v>1381</v>
      </c>
      <c r="H33" s="422" t="s">
        <v>1786</v>
      </c>
      <c r="I33" s="425">
        <v>0</v>
      </c>
      <c r="J33" s="424" t="s">
        <v>1850</v>
      </c>
      <c r="K33" s="422" t="s">
        <v>610</v>
      </c>
      <c r="L33" s="424" t="s">
        <v>811</v>
      </c>
      <c r="M33" s="438" t="s">
        <v>1498</v>
      </c>
      <c r="N33" s="426" t="s">
        <v>56</v>
      </c>
      <c r="O33" s="426"/>
      <c r="P33" s="426"/>
      <c r="Q33" s="427" t="s">
        <v>1840</v>
      </c>
      <c r="R33" s="426"/>
      <c r="S33" s="426" t="s">
        <v>1442</v>
      </c>
      <c r="T33" s="422" t="s">
        <v>1786</v>
      </c>
      <c r="U33" s="427" t="s">
        <v>1851</v>
      </c>
    </row>
    <row r="34" spans="1:21" s="303" customFormat="1" ht="90.75" customHeight="1" x14ac:dyDescent="0.2">
      <c r="A34" s="429"/>
      <c r="B34" s="430" t="s">
        <v>218</v>
      </c>
      <c r="C34" s="461" t="s">
        <v>2017</v>
      </c>
      <c r="D34" s="422" t="s">
        <v>220</v>
      </c>
      <c r="E34" s="422" t="s">
        <v>221</v>
      </c>
      <c r="F34" s="423">
        <v>43101</v>
      </c>
      <c r="G34" s="459" t="s">
        <v>1381</v>
      </c>
      <c r="H34" s="422" t="s">
        <v>163</v>
      </c>
      <c r="I34" s="425">
        <v>0</v>
      </c>
      <c r="J34" s="460" t="s">
        <v>963</v>
      </c>
      <c r="K34" s="422" t="s">
        <v>2018</v>
      </c>
      <c r="L34" s="422" t="s">
        <v>2018</v>
      </c>
      <c r="M34" s="432" t="s">
        <v>2019</v>
      </c>
      <c r="N34" s="432"/>
      <c r="O34" s="426"/>
      <c r="P34" s="426" t="s">
        <v>56</v>
      </c>
      <c r="Q34" s="427" t="s">
        <v>1996</v>
      </c>
      <c r="R34" s="427" t="s">
        <v>1852</v>
      </c>
      <c r="S34" s="426"/>
      <c r="T34" s="422" t="s">
        <v>163</v>
      </c>
      <c r="U34" s="427" t="s">
        <v>1853</v>
      </c>
    </row>
    <row r="35" spans="1:21" s="303" customFormat="1" ht="90.75" customHeight="1" x14ac:dyDescent="0.2">
      <c r="A35" s="429"/>
      <c r="B35" s="430" t="s">
        <v>225</v>
      </c>
      <c r="C35" s="421" t="s">
        <v>1854</v>
      </c>
      <c r="D35" s="422" t="s">
        <v>227</v>
      </c>
      <c r="E35" s="422" t="s">
        <v>228</v>
      </c>
      <c r="F35" s="423">
        <v>43101</v>
      </c>
      <c r="G35" s="459" t="s">
        <v>1381</v>
      </c>
      <c r="H35" s="422" t="s">
        <v>1503</v>
      </c>
      <c r="I35" s="425">
        <v>0</v>
      </c>
      <c r="J35" s="462" t="s">
        <v>1504</v>
      </c>
      <c r="K35" s="424" t="s">
        <v>1505</v>
      </c>
      <c r="L35" s="424" t="s">
        <v>811</v>
      </c>
      <c r="M35" s="422"/>
      <c r="N35" s="426"/>
      <c r="O35" s="426" t="s">
        <v>56</v>
      </c>
      <c r="P35" s="426"/>
      <c r="Q35" s="427" t="s">
        <v>1855</v>
      </c>
      <c r="R35" s="426"/>
      <c r="S35" s="426" t="s">
        <v>1442</v>
      </c>
      <c r="T35" s="424" t="s">
        <v>156</v>
      </c>
      <c r="U35" s="427" t="s">
        <v>1991</v>
      </c>
    </row>
    <row r="36" spans="1:21" s="303" customFormat="1" ht="90.75" customHeight="1" x14ac:dyDescent="0.2">
      <c r="A36" s="429"/>
      <c r="B36" s="430" t="s">
        <v>233</v>
      </c>
      <c r="C36" s="421" t="s">
        <v>234</v>
      </c>
      <c r="D36" s="422" t="s">
        <v>235</v>
      </c>
      <c r="E36" s="422" t="s">
        <v>108</v>
      </c>
      <c r="F36" s="423">
        <v>43101</v>
      </c>
      <c r="G36" s="423">
        <v>43709</v>
      </c>
      <c r="H36" s="422" t="s">
        <v>103</v>
      </c>
      <c r="I36" s="434">
        <v>100000</v>
      </c>
      <c r="J36" s="424" t="s">
        <v>236</v>
      </c>
      <c r="K36" s="424" t="s">
        <v>976</v>
      </c>
      <c r="L36" s="424" t="s">
        <v>976</v>
      </c>
      <c r="M36" s="422"/>
      <c r="N36" s="426"/>
      <c r="O36" s="426"/>
      <c r="P36" s="426" t="s">
        <v>56</v>
      </c>
      <c r="Q36" s="426" t="s">
        <v>1509</v>
      </c>
      <c r="R36" s="427" t="s">
        <v>1992</v>
      </c>
      <c r="S36" s="426"/>
      <c r="T36" s="426"/>
      <c r="U36" s="426"/>
    </row>
    <row r="37" spans="1:21" s="303" customFormat="1" ht="12.75" x14ac:dyDescent="0.2">
      <c r="A37" s="429"/>
      <c r="B37" s="430" t="s">
        <v>239</v>
      </c>
      <c r="C37" s="438" t="s">
        <v>1510</v>
      </c>
      <c r="D37" s="463"/>
      <c r="E37" s="463"/>
      <c r="F37" s="464"/>
      <c r="G37" s="464"/>
      <c r="H37" s="463"/>
      <c r="I37" s="465"/>
      <c r="J37" s="466"/>
      <c r="K37" s="466"/>
      <c r="L37" s="466"/>
      <c r="M37" s="422"/>
      <c r="N37" s="426"/>
      <c r="O37" s="426"/>
      <c r="P37" s="426"/>
      <c r="Q37" s="426"/>
      <c r="R37" s="426"/>
      <c r="S37" s="426"/>
      <c r="T37" s="426"/>
      <c r="U37" s="426"/>
    </row>
    <row r="38" spans="1:21" s="303" customFormat="1" ht="90.75" customHeight="1" x14ac:dyDescent="0.2">
      <c r="A38" s="429"/>
      <c r="B38" s="430" t="s">
        <v>248</v>
      </c>
      <c r="C38" s="432" t="s">
        <v>989</v>
      </c>
      <c r="D38" s="422" t="s">
        <v>107</v>
      </c>
      <c r="E38" s="431" t="s">
        <v>1514</v>
      </c>
      <c r="F38" s="423">
        <v>43101</v>
      </c>
      <c r="G38" s="459" t="s">
        <v>1381</v>
      </c>
      <c r="H38" s="424" t="s">
        <v>1420</v>
      </c>
      <c r="I38" s="434">
        <v>0</v>
      </c>
      <c r="J38" s="424" t="s">
        <v>1511</v>
      </c>
      <c r="K38" s="460" t="s">
        <v>990</v>
      </c>
      <c r="L38" s="460" t="s">
        <v>811</v>
      </c>
      <c r="M38" s="427" t="s">
        <v>1515</v>
      </c>
      <c r="N38" s="426"/>
      <c r="O38" s="426"/>
      <c r="P38" s="426" t="s">
        <v>56</v>
      </c>
      <c r="Q38" s="427" t="s">
        <v>1856</v>
      </c>
      <c r="R38" s="427" t="s">
        <v>1993</v>
      </c>
      <c r="S38" s="426"/>
      <c r="T38" s="424" t="s">
        <v>1420</v>
      </c>
      <c r="U38" s="422" t="s">
        <v>1857</v>
      </c>
    </row>
    <row r="39" spans="1:21" s="303" customFormat="1" ht="90.75" customHeight="1" x14ac:dyDescent="0.2">
      <c r="A39" s="429"/>
      <c r="B39" s="430" t="s">
        <v>255</v>
      </c>
      <c r="C39" s="432" t="s">
        <v>256</v>
      </c>
      <c r="D39" s="422" t="s">
        <v>257</v>
      </c>
      <c r="E39" s="422" t="s">
        <v>258</v>
      </c>
      <c r="F39" s="423">
        <v>43101</v>
      </c>
      <c r="G39" s="459" t="s">
        <v>1381</v>
      </c>
      <c r="H39" s="422" t="s">
        <v>259</v>
      </c>
      <c r="I39" s="434">
        <v>20000</v>
      </c>
      <c r="J39" s="431" t="s">
        <v>1517</v>
      </c>
      <c r="K39" s="422" t="s">
        <v>1518</v>
      </c>
      <c r="L39" s="422" t="s">
        <v>1518</v>
      </c>
      <c r="M39" s="432"/>
      <c r="N39" s="426"/>
      <c r="O39" s="426"/>
      <c r="P39" s="426" t="s">
        <v>56</v>
      </c>
      <c r="Q39" s="426" t="s">
        <v>1858</v>
      </c>
      <c r="R39" s="427" t="s">
        <v>1994</v>
      </c>
      <c r="S39" s="426"/>
      <c r="T39" s="426"/>
      <c r="U39" s="422" t="s">
        <v>1859</v>
      </c>
    </row>
    <row r="40" spans="1:21" s="303" customFormat="1" ht="90.75" customHeight="1" x14ac:dyDescent="0.2">
      <c r="A40" s="429"/>
      <c r="B40" s="430" t="s">
        <v>262</v>
      </c>
      <c r="C40" s="432" t="s">
        <v>1000</v>
      </c>
      <c r="D40" s="431" t="s">
        <v>264</v>
      </c>
      <c r="E40" s="431" t="s">
        <v>258</v>
      </c>
      <c r="F40" s="423">
        <v>43101</v>
      </c>
      <c r="G40" s="459" t="s">
        <v>1381</v>
      </c>
      <c r="H40" s="431" t="s">
        <v>259</v>
      </c>
      <c r="I40" s="434">
        <v>20000</v>
      </c>
      <c r="J40" s="431" t="s">
        <v>111</v>
      </c>
      <c r="K40" s="431" t="s">
        <v>1002</v>
      </c>
      <c r="L40" s="431" t="s">
        <v>997</v>
      </c>
      <c r="M40" s="427"/>
      <c r="N40" s="426"/>
      <c r="O40" s="426" t="s">
        <v>56</v>
      </c>
      <c r="P40" s="426"/>
      <c r="Q40" s="427" t="s">
        <v>1860</v>
      </c>
      <c r="R40" s="426"/>
      <c r="S40" s="427" t="s">
        <v>1861</v>
      </c>
      <c r="T40" s="431" t="s">
        <v>259</v>
      </c>
      <c r="U40" s="422" t="s">
        <v>1857</v>
      </c>
    </row>
    <row r="41" spans="1:21" s="303" customFormat="1" ht="90.75" customHeight="1" x14ac:dyDescent="0.2">
      <c r="A41" s="429"/>
      <c r="B41" s="430" t="s">
        <v>269</v>
      </c>
      <c r="C41" s="467" t="s">
        <v>270</v>
      </c>
      <c r="D41" s="431" t="s">
        <v>107</v>
      </c>
      <c r="E41" s="431" t="s">
        <v>271</v>
      </c>
      <c r="F41" s="423">
        <v>43101</v>
      </c>
      <c r="G41" s="459" t="s">
        <v>1381</v>
      </c>
      <c r="H41" s="431" t="s">
        <v>272</v>
      </c>
      <c r="I41" s="425">
        <v>0</v>
      </c>
      <c r="J41" s="431" t="s">
        <v>1523</v>
      </c>
      <c r="K41" s="431" t="s">
        <v>274</v>
      </c>
      <c r="L41" s="431" t="s">
        <v>275</v>
      </c>
      <c r="M41" s="427"/>
      <c r="N41" s="426" t="s">
        <v>56</v>
      </c>
      <c r="O41" s="426"/>
      <c r="P41" s="426"/>
      <c r="Q41" s="427" t="s">
        <v>1862</v>
      </c>
      <c r="R41" s="426"/>
      <c r="S41" s="426" t="s">
        <v>1863</v>
      </c>
      <c r="T41" s="431" t="s">
        <v>272</v>
      </c>
      <c r="U41" s="422" t="s">
        <v>1864</v>
      </c>
    </row>
    <row r="42" spans="1:21" s="303" customFormat="1" ht="90.75" customHeight="1" x14ac:dyDescent="0.2">
      <c r="A42" s="429"/>
      <c r="B42" s="430" t="s">
        <v>276</v>
      </c>
      <c r="C42" s="467" t="s">
        <v>277</v>
      </c>
      <c r="D42" s="431" t="s">
        <v>107</v>
      </c>
      <c r="E42" s="431" t="s">
        <v>278</v>
      </c>
      <c r="F42" s="423">
        <v>43101</v>
      </c>
      <c r="G42" s="459" t="s">
        <v>1381</v>
      </c>
      <c r="H42" s="431" t="s">
        <v>272</v>
      </c>
      <c r="I42" s="425">
        <v>0</v>
      </c>
      <c r="J42" s="460" t="s">
        <v>1865</v>
      </c>
      <c r="K42" s="431" t="s">
        <v>274</v>
      </c>
      <c r="L42" s="431" t="s">
        <v>275</v>
      </c>
      <c r="M42" s="427" t="s">
        <v>1527</v>
      </c>
      <c r="N42" s="426" t="s">
        <v>56</v>
      </c>
      <c r="O42" s="426"/>
      <c r="P42" s="426"/>
      <c r="Q42" s="427" t="s">
        <v>1862</v>
      </c>
      <c r="R42" s="426"/>
      <c r="S42" s="426" t="s">
        <v>1863</v>
      </c>
      <c r="T42" s="431" t="s">
        <v>272</v>
      </c>
      <c r="U42" s="422" t="s">
        <v>1864</v>
      </c>
    </row>
    <row r="43" spans="1:21" s="303" customFormat="1" ht="90.75" customHeight="1" x14ac:dyDescent="0.2">
      <c r="A43" s="429"/>
      <c r="B43" s="430" t="s">
        <v>280</v>
      </c>
      <c r="C43" s="467" t="s">
        <v>1528</v>
      </c>
      <c r="D43" s="431" t="s">
        <v>282</v>
      </c>
      <c r="E43" s="431" t="s">
        <v>283</v>
      </c>
      <c r="F43" s="423">
        <v>43101</v>
      </c>
      <c r="G43" s="423">
        <v>43435</v>
      </c>
      <c r="H43" s="431" t="s">
        <v>284</v>
      </c>
      <c r="I43" s="425">
        <v>0</v>
      </c>
      <c r="J43" s="431" t="s">
        <v>213</v>
      </c>
      <c r="K43" s="431" t="s">
        <v>286</v>
      </c>
      <c r="L43" s="431" t="s">
        <v>811</v>
      </c>
      <c r="M43" s="431" t="s">
        <v>1530</v>
      </c>
      <c r="N43" s="426"/>
      <c r="O43" s="426"/>
      <c r="P43" s="426" t="s">
        <v>56</v>
      </c>
      <c r="Q43" s="427" t="s">
        <v>1530</v>
      </c>
      <c r="R43" s="304" t="s">
        <v>694</v>
      </c>
      <c r="S43" s="426"/>
      <c r="T43" s="426"/>
      <c r="U43" s="426"/>
    </row>
    <row r="44" spans="1:21" s="303" customFormat="1" ht="90.75" customHeight="1" x14ac:dyDescent="0.2">
      <c r="A44" s="429"/>
      <c r="B44" s="430" t="s">
        <v>1295</v>
      </c>
      <c r="C44" s="467" t="s">
        <v>1296</v>
      </c>
      <c r="D44" s="422" t="s">
        <v>1297</v>
      </c>
      <c r="E44" s="422" t="s">
        <v>1298</v>
      </c>
      <c r="F44" s="423">
        <v>44136</v>
      </c>
      <c r="G44" s="423">
        <v>44378</v>
      </c>
      <c r="H44" s="431" t="s">
        <v>700</v>
      </c>
      <c r="I44" s="425">
        <v>0</v>
      </c>
      <c r="J44" s="431" t="s">
        <v>1532</v>
      </c>
      <c r="K44" s="431" t="s">
        <v>1866</v>
      </c>
      <c r="L44" s="431" t="s">
        <v>1301</v>
      </c>
      <c r="M44" s="442"/>
      <c r="N44" s="426"/>
      <c r="O44" s="426"/>
      <c r="P44" s="426" t="s">
        <v>56</v>
      </c>
      <c r="Q44" s="427" t="s">
        <v>1858</v>
      </c>
      <c r="R44" s="305" t="s">
        <v>1535</v>
      </c>
      <c r="S44" s="426"/>
      <c r="T44" s="426"/>
      <c r="U44" s="426"/>
    </row>
    <row r="45" spans="1:21" s="303" customFormat="1" ht="90.75" customHeight="1" x14ac:dyDescent="0.2">
      <c r="A45" s="429"/>
      <c r="B45" s="430" t="s">
        <v>1303</v>
      </c>
      <c r="C45" s="467" t="s">
        <v>1304</v>
      </c>
      <c r="D45" s="422" t="s">
        <v>1305</v>
      </c>
      <c r="E45" s="422" t="s">
        <v>1306</v>
      </c>
      <c r="F45" s="423">
        <v>44136</v>
      </c>
      <c r="G45" s="459" t="s">
        <v>1381</v>
      </c>
      <c r="H45" s="424" t="s">
        <v>1420</v>
      </c>
      <c r="I45" s="425">
        <v>0</v>
      </c>
      <c r="J45" s="431" t="s">
        <v>1867</v>
      </c>
      <c r="K45" s="431" t="s">
        <v>811</v>
      </c>
      <c r="L45" s="431" t="s">
        <v>818</v>
      </c>
      <c r="M45" s="432" t="s">
        <v>1539</v>
      </c>
      <c r="N45" s="426"/>
      <c r="O45" s="426" t="s">
        <v>56</v>
      </c>
      <c r="P45" s="426"/>
      <c r="Q45" s="427" t="s">
        <v>1868</v>
      </c>
      <c r="R45" s="426"/>
      <c r="S45" s="427" t="s">
        <v>1995</v>
      </c>
      <c r="T45" s="424" t="s">
        <v>1420</v>
      </c>
      <c r="U45" s="422" t="s">
        <v>1869</v>
      </c>
    </row>
    <row r="46" spans="1:21" s="303" customFormat="1" ht="90.75" customHeight="1" x14ac:dyDescent="0.2">
      <c r="A46" s="429"/>
      <c r="B46" s="430" t="s">
        <v>1751</v>
      </c>
      <c r="C46" s="468" t="s">
        <v>2020</v>
      </c>
      <c r="D46" s="451" t="s">
        <v>1753</v>
      </c>
      <c r="E46" s="451" t="s">
        <v>1754</v>
      </c>
      <c r="F46" s="453">
        <v>44470</v>
      </c>
      <c r="G46" s="453">
        <v>44958</v>
      </c>
      <c r="H46" s="451" t="s">
        <v>1516</v>
      </c>
      <c r="I46" s="454">
        <v>200000</v>
      </c>
      <c r="J46" s="451" t="s">
        <v>1870</v>
      </c>
      <c r="K46" s="451" t="s">
        <v>1756</v>
      </c>
      <c r="L46" s="469" t="s">
        <v>1757</v>
      </c>
      <c r="M46" s="457" t="s">
        <v>1758</v>
      </c>
      <c r="N46" s="426"/>
      <c r="O46" s="426" t="s">
        <v>56</v>
      </c>
      <c r="P46" s="426"/>
      <c r="Q46" s="427" t="s">
        <v>1871</v>
      </c>
      <c r="R46" s="426"/>
      <c r="S46" s="427" t="s">
        <v>1872</v>
      </c>
      <c r="T46" s="451" t="s">
        <v>1516</v>
      </c>
      <c r="U46" s="422" t="s">
        <v>1873</v>
      </c>
    </row>
    <row r="47" spans="1:21" s="303" customFormat="1" ht="90.75" customHeight="1" x14ac:dyDescent="0.2">
      <c r="A47" s="449"/>
      <c r="B47" s="430" t="s">
        <v>1759</v>
      </c>
      <c r="C47" s="457" t="s">
        <v>1760</v>
      </c>
      <c r="D47" s="457" t="s">
        <v>942</v>
      </c>
      <c r="E47" s="457" t="s">
        <v>1761</v>
      </c>
      <c r="F47" s="470">
        <v>44470</v>
      </c>
      <c r="G47" s="470">
        <v>44958</v>
      </c>
      <c r="H47" s="455" t="s">
        <v>1874</v>
      </c>
      <c r="I47" s="425">
        <v>0</v>
      </c>
      <c r="J47" s="455" t="s">
        <v>1763</v>
      </c>
      <c r="K47" s="456" t="s">
        <v>811</v>
      </c>
      <c r="L47" s="455" t="s">
        <v>1764</v>
      </c>
      <c r="M47" s="457" t="s">
        <v>1875</v>
      </c>
      <c r="N47" s="426"/>
      <c r="O47" s="426" t="s">
        <v>56</v>
      </c>
      <c r="P47" s="426"/>
      <c r="Q47" s="427" t="s">
        <v>1876</v>
      </c>
      <c r="R47" s="471" t="s">
        <v>1999</v>
      </c>
      <c r="S47" s="426" t="s">
        <v>1877</v>
      </c>
      <c r="T47" s="451" t="s">
        <v>1874</v>
      </c>
      <c r="U47" s="422" t="s">
        <v>1873</v>
      </c>
    </row>
    <row r="48" spans="1:21" s="303" customFormat="1" ht="90.75" customHeight="1" x14ac:dyDescent="0.2">
      <c r="A48" s="458" t="s">
        <v>1023</v>
      </c>
      <c r="B48" s="430" t="s">
        <v>290</v>
      </c>
      <c r="C48" s="438" t="s">
        <v>291</v>
      </c>
      <c r="D48" s="422" t="s">
        <v>292</v>
      </c>
      <c r="E48" s="422" t="s">
        <v>293</v>
      </c>
      <c r="F48" s="423">
        <v>43101</v>
      </c>
      <c r="G48" s="423">
        <v>44958</v>
      </c>
      <c r="H48" s="424" t="s">
        <v>1420</v>
      </c>
      <c r="I48" s="425">
        <v>0</v>
      </c>
      <c r="J48" s="424" t="s">
        <v>1878</v>
      </c>
      <c r="K48" s="424" t="s">
        <v>610</v>
      </c>
      <c r="L48" s="424" t="s">
        <v>811</v>
      </c>
      <c r="M48" s="422" t="s">
        <v>1544</v>
      </c>
      <c r="N48" s="426" t="s">
        <v>56</v>
      </c>
      <c r="O48" s="426"/>
      <c r="P48" s="426"/>
      <c r="Q48" s="427" t="s">
        <v>1879</v>
      </c>
      <c r="R48" s="433"/>
      <c r="S48" s="433" t="s">
        <v>1513</v>
      </c>
      <c r="T48" s="424" t="s">
        <v>1420</v>
      </c>
      <c r="U48" s="422" t="s">
        <v>1880</v>
      </c>
    </row>
    <row r="49" spans="1:21" s="303" customFormat="1" ht="90.75" customHeight="1" x14ac:dyDescent="0.2">
      <c r="A49" s="429"/>
      <c r="B49" s="430" t="s">
        <v>297</v>
      </c>
      <c r="C49" s="438" t="s">
        <v>298</v>
      </c>
      <c r="D49" s="422" t="s">
        <v>299</v>
      </c>
      <c r="E49" s="422" t="s">
        <v>300</v>
      </c>
      <c r="F49" s="423">
        <v>43101</v>
      </c>
      <c r="G49" s="423">
        <v>44531</v>
      </c>
      <c r="H49" s="422" t="s">
        <v>118</v>
      </c>
      <c r="I49" s="434">
        <v>50000</v>
      </c>
      <c r="J49" s="424" t="s">
        <v>301</v>
      </c>
      <c r="K49" s="424" t="s">
        <v>610</v>
      </c>
      <c r="L49" s="422" t="s">
        <v>811</v>
      </c>
      <c r="M49" s="422"/>
      <c r="N49" s="426"/>
      <c r="O49" s="426"/>
      <c r="P49" s="426" t="s">
        <v>56</v>
      </c>
      <c r="Q49" s="427" t="s">
        <v>1858</v>
      </c>
      <c r="R49" s="427" t="s">
        <v>2009</v>
      </c>
      <c r="S49" s="433"/>
      <c r="T49" s="433"/>
      <c r="U49" s="422" t="s">
        <v>2008</v>
      </c>
    </row>
    <row r="50" spans="1:21" s="303" customFormat="1" ht="90.75" customHeight="1" x14ac:dyDescent="0.2">
      <c r="A50" s="429"/>
      <c r="B50" s="430" t="s">
        <v>303</v>
      </c>
      <c r="C50" s="438" t="s">
        <v>304</v>
      </c>
      <c r="D50" s="422" t="s">
        <v>305</v>
      </c>
      <c r="E50" s="422" t="s">
        <v>306</v>
      </c>
      <c r="F50" s="423">
        <v>43101</v>
      </c>
      <c r="G50" s="423">
        <v>44958</v>
      </c>
      <c r="H50" s="424" t="s">
        <v>700</v>
      </c>
      <c r="I50" s="434">
        <v>50000</v>
      </c>
      <c r="J50" s="424" t="s">
        <v>1548</v>
      </c>
      <c r="K50" s="424" t="s">
        <v>610</v>
      </c>
      <c r="L50" s="422" t="s">
        <v>811</v>
      </c>
      <c r="M50" s="422"/>
      <c r="N50" s="426" t="s">
        <v>56</v>
      </c>
      <c r="O50" s="426"/>
      <c r="P50" s="426"/>
      <c r="Q50" s="427" t="s">
        <v>1840</v>
      </c>
      <c r="R50" s="433"/>
      <c r="S50" s="427" t="s">
        <v>1881</v>
      </c>
      <c r="T50" s="433"/>
      <c r="U50" s="422" t="s">
        <v>1873</v>
      </c>
    </row>
    <row r="51" spans="1:21" s="303" customFormat="1" ht="90.75" customHeight="1" x14ac:dyDescent="0.2">
      <c r="A51" s="429"/>
      <c r="B51" s="430" t="s">
        <v>310</v>
      </c>
      <c r="C51" s="438" t="s">
        <v>311</v>
      </c>
      <c r="D51" s="422" t="s">
        <v>312</v>
      </c>
      <c r="E51" s="422" t="s">
        <v>313</v>
      </c>
      <c r="F51" s="423">
        <v>43466</v>
      </c>
      <c r="G51" s="423">
        <v>44958</v>
      </c>
      <c r="H51" s="422" t="s">
        <v>314</v>
      </c>
      <c r="I51" s="434">
        <v>400000</v>
      </c>
      <c r="J51" s="424" t="s">
        <v>1882</v>
      </c>
      <c r="K51" s="424" t="s">
        <v>610</v>
      </c>
      <c r="L51" s="422" t="s">
        <v>811</v>
      </c>
      <c r="M51" s="427"/>
      <c r="N51" s="426" t="s">
        <v>56</v>
      </c>
      <c r="O51" s="426"/>
      <c r="P51" s="426"/>
      <c r="Q51" s="427" t="s">
        <v>1862</v>
      </c>
      <c r="R51" s="426"/>
      <c r="S51" s="427" t="s">
        <v>1883</v>
      </c>
      <c r="T51" s="431" t="s">
        <v>272</v>
      </c>
      <c r="U51" s="422" t="s">
        <v>1873</v>
      </c>
    </row>
    <row r="52" spans="1:21" s="303" customFormat="1" ht="90.75" customHeight="1" x14ac:dyDescent="0.2">
      <c r="A52" s="429"/>
      <c r="B52" s="430" t="s">
        <v>317</v>
      </c>
      <c r="C52" s="461" t="s">
        <v>2021</v>
      </c>
      <c r="D52" s="422" t="s">
        <v>319</v>
      </c>
      <c r="E52" s="422" t="s">
        <v>320</v>
      </c>
      <c r="F52" s="423">
        <v>43101</v>
      </c>
      <c r="G52" s="423">
        <v>44958</v>
      </c>
      <c r="H52" s="422" t="s">
        <v>259</v>
      </c>
      <c r="I52" s="434">
        <v>1000000</v>
      </c>
      <c r="J52" s="424" t="s">
        <v>321</v>
      </c>
      <c r="K52" s="424" t="s">
        <v>322</v>
      </c>
      <c r="L52" s="427" t="s">
        <v>1048</v>
      </c>
      <c r="M52" s="422"/>
      <c r="N52" s="426"/>
      <c r="O52" s="426"/>
      <c r="P52" s="426" t="s">
        <v>56</v>
      </c>
      <c r="Q52" s="427" t="s">
        <v>1884</v>
      </c>
      <c r="R52" s="472" t="s">
        <v>2005</v>
      </c>
      <c r="S52" s="426"/>
      <c r="T52" s="422" t="s">
        <v>259</v>
      </c>
      <c r="U52" s="422" t="s">
        <v>1873</v>
      </c>
    </row>
    <row r="53" spans="1:21" s="303" customFormat="1" ht="90.75" customHeight="1" x14ac:dyDescent="0.2">
      <c r="A53" s="429"/>
      <c r="B53" s="430" t="s">
        <v>324</v>
      </c>
      <c r="C53" s="427" t="s">
        <v>1885</v>
      </c>
      <c r="D53" s="460" t="s">
        <v>1056</v>
      </c>
      <c r="E53" s="460" t="s">
        <v>1057</v>
      </c>
      <c r="F53" s="423">
        <v>43101</v>
      </c>
      <c r="G53" s="423">
        <v>44958</v>
      </c>
      <c r="H53" s="424" t="s">
        <v>1420</v>
      </c>
      <c r="I53" s="425">
        <v>0</v>
      </c>
      <c r="J53" s="424" t="s">
        <v>1886</v>
      </c>
      <c r="K53" s="424" t="s">
        <v>610</v>
      </c>
      <c r="L53" s="424" t="s">
        <v>811</v>
      </c>
      <c r="M53" s="427"/>
      <c r="N53" s="426"/>
      <c r="O53" s="426" t="s">
        <v>56</v>
      </c>
      <c r="P53" s="426"/>
      <c r="Q53" s="427" t="s">
        <v>1887</v>
      </c>
      <c r="R53" s="426"/>
      <c r="S53" s="426"/>
      <c r="T53" s="424" t="s">
        <v>1420</v>
      </c>
      <c r="U53" s="422" t="s">
        <v>1888</v>
      </c>
    </row>
    <row r="54" spans="1:21" s="303" customFormat="1" ht="12.75" x14ac:dyDescent="0.2">
      <c r="A54" s="429"/>
      <c r="B54" s="430" t="s">
        <v>332</v>
      </c>
      <c r="C54" s="438" t="s">
        <v>1560</v>
      </c>
      <c r="D54" s="463"/>
      <c r="E54" s="463"/>
      <c r="F54" s="423"/>
      <c r="G54" s="423"/>
      <c r="H54" s="463"/>
      <c r="I54" s="465"/>
      <c r="J54" s="466"/>
      <c r="K54" s="466"/>
      <c r="L54" s="424"/>
      <c r="M54" s="422"/>
      <c r="N54" s="426"/>
      <c r="O54" s="426"/>
      <c r="P54" s="426"/>
      <c r="Q54" s="426"/>
      <c r="R54" s="426"/>
      <c r="S54" s="426"/>
      <c r="T54" s="426"/>
      <c r="U54" s="426"/>
    </row>
    <row r="55" spans="1:21" s="303" customFormat="1" ht="90.75" customHeight="1" x14ac:dyDescent="0.2">
      <c r="A55" s="429"/>
      <c r="B55" s="430" t="s">
        <v>340</v>
      </c>
      <c r="C55" s="427" t="s">
        <v>2022</v>
      </c>
      <c r="D55" s="427" t="s">
        <v>1565</v>
      </c>
      <c r="E55" s="427" t="s">
        <v>1566</v>
      </c>
      <c r="F55" s="423">
        <v>43101</v>
      </c>
      <c r="G55" s="423">
        <v>44958</v>
      </c>
      <c r="H55" s="424" t="s">
        <v>1420</v>
      </c>
      <c r="I55" s="425">
        <v>50000</v>
      </c>
      <c r="J55" s="423" t="s">
        <v>1562</v>
      </c>
      <c r="K55" s="423" t="s">
        <v>346</v>
      </c>
      <c r="L55" s="423" t="s">
        <v>818</v>
      </c>
      <c r="M55" s="438" t="s">
        <v>1567</v>
      </c>
      <c r="N55" s="426"/>
      <c r="O55" s="426"/>
      <c r="P55" s="426" t="s">
        <v>56</v>
      </c>
      <c r="Q55" s="427" t="s">
        <v>1889</v>
      </c>
      <c r="R55" s="426" t="s">
        <v>1890</v>
      </c>
      <c r="S55" s="426"/>
      <c r="T55" s="424" t="s">
        <v>1420</v>
      </c>
      <c r="U55" s="422" t="s">
        <v>1891</v>
      </c>
    </row>
    <row r="56" spans="1:21" s="303" customFormat="1" ht="90.75" customHeight="1" x14ac:dyDescent="0.2">
      <c r="A56" s="429"/>
      <c r="B56" s="430" t="s">
        <v>349</v>
      </c>
      <c r="C56" s="427" t="s">
        <v>2023</v>
      </c>
      <c r="D56" s="422" t="s">
        <v>351</v>
      </c>
      <c r="E56" s="422" t="s">
        <v>352</v>
      </c>
      <c r="F56" s="423">
        <v>43101</v>
      </c>
      <c r="G56" s="423">
        <v>44958</v>
      </c>
      <c r="H56" s="460" t="s">
        <v>238</v>
      </c>
      <c r="I56" s="434">
        <v>50000</v>
      </c>
      <c r="J56" s="424" t="s">
        <v>1892</v>
      </c>
      <c r="K56" s="424" t="s">
        <v>610</v>
      </c>
      <c r="L56" s="424" t="s">
        <v>811</v>
      </c>
      <c r="M56" s="473"/>
      <c r="N56" s="426"/>
      <c r="O56" s="426"/>
      <c r="P56" s="426" t="s">
        <v>56</v>
      </c>
      <c r="Q56" s="427" t="s">
        <v>1893</v>
      </c>
      <c r="R56" s="427" t="s">
        <v>1998</v>
      </c>
      <c r="S56" s="426"/>
      <c r="T56" s="424" t="s">
        <v>238</v>
      </c>
      <c r="U56" s="422" t="s">
        <v>1894</v>
      </c>
    </row>
    <row r="57" spans="1:21" s="303" customFormat="1" ht="90.75" customHeight="1" x14ac:dyDescent="0.2">
      <c r="A57" s="429"/>
      <c r="B57" s="430" t="s">
        <v>355</v>
      </c>
      <c r="C57" s="427" t="s">
        <v>1571</v>
      </c>
      <c r="D57" s="422" t="s">
        <v>357</v>
      </c>
      <c r="E57" s="422" t="s">
        <v>358</v>
      </c>
      <c r="F57" s="423">
        <v>44197</v>
      </c>
      <c r="G57" s="423">
        <v>44958</v>
      </c>
      <c r="H57" s="460" t="s">
        <v>238</v>
      </c>
      <c r="I57" s="434">
        <v>200000</v>
      </c>
      <c r="J57" s="424" t="s">
        <v>1895</v>
      </c>
      <c r="K57" s="460" t="s">
        <v>610</v>
      </c>
      <c r="L57" s="424" t="s">
        <v>811</v>
      </c>
      <c r="M57" s="473"/>
      <c r="N57" s="426"/>
      <c r="O57" s="426"/>
      <c r="P57" s="426" t="s">
        <v>56</v>
      </c>
      <c r="Q57" s="427" t="s">
        <v>1896</v>
      </c>
      <c r="R57" s="427" t="s">
        <v>1998</v>
      </c>
      <c r="S57" s="426"/>
      <c r="T57" s="424" t="s">
        <v>238</v>
      </c>
      <c r="U57" s="422" t="s">
        <v>1897</v>
      </c>
    </row>
    <row r="58" spans="1:21" s="303" customFormat="1" ht="90.75" customHeight="1" x14ac:dyDescent="0.2">
      <c r="A58" s="429"/>
      <c r="B58" s="430" t="s">
        <v>361</v>
      </c>
      <c r="C58" s="427" t="s">
        <v>1575</v>
      </c>
      <c r="D58" s="422" t="s">
        <v>363</v>
      </c>
      <c r="E58" s="422" t="s">
        <v>1091</v>
      </c>
      <c r="F58" s="423">
        <v>43101</v>
      </c>
      <c r="G58" s="423">
        <v>44958</v>
      </c>
      <c r="H58" s="422" t="s">
        <v>1069</v>
      </c>
      <c r="I58" s="434">
        <v>100000</v>
      </c>
      <c r="J58" s="424" t="s">
        <v>1576</v>
      </c>
      <c r="K58" s="460" t="s">
        <v>610</v>
      </c>
      <c r="L58" s="460" t="s">
        <v>811</v>
      </c>
      <c r="M58" s="461" t="s">
        <v>2024</v>
      </c>
      <c r="N58" s="426"/>
      <c r="O58" s="426" t="s">
        <v>56</v>
      </c>
      <c r="P58" s="426"/>
      <c r="Q58" s="427" t="s">
        <v>1898</v>
      </c>
      <c r="R58" s="426"/>
      <c r="S58" s="427" t="s">
        <v>1899</v>
      </c>
      <c r="T58" s="422" t="s">
        <v>1069</v>
      </c>
      <c r="U58" s="422" t="s">
        <v>1900</v>
      </c>
    </row>
    <row r="59" spans="1:21" s="303" customFormat="1" ht="90.75" customHeight="1" x14ac:dyDescent="0.2">
      <c r="A59" s="429"/>
      <c r="B59" s="430" t="s">
        <v>371</v>
      </c>
      <c r="C59" s="427" t="s">
        <v>1580</v>
      </c>
      <c r="D59" s="422" t="s">
        <v>326</v>
      </c>
      <c r="E59" s="422" t="s">
        <v>373</v>
      </c>
      <c r="F59" s="423">
        <v>43101</v>
      </c>
      <c r="G59" s="423">
        <v>44958</v>
      </c>
      <c r="H59" s="424" t="s">
        <v>1420</v>
      </c>
      <c r="I59" s="425">
        <v>0</v>
      </c>
      <c r="J59" s="424" t="s">
        <v>1901</v>
      </c>
      <c r="K59" s="460" t="s">
        <v>610</v>
      </c>
      <c r="L59" s="422" t="s">
        <v>811</v>
      </c>
      <c r="M59" s="422"/>
      <c r="N59" s="426"/>
      <c r="O59" s="426"/>
      <c r="P59" s="426" t="s">
        <v>56</v>
      </c>
      <c r="Q59" s="427" t="s">
        <v>1902</v>
      </c>
      <c r="R59" s="306" t="s">
        <v>375</v>
      </c>
      <c r="S59" s="426"/>
      <c r="T59" s="424" t="s">
        <v>1420</v>
      </c>
      <c r="U59" s="422" t="s">
        <v>1903</v>
      </c>
    </row>
    <row r="60" spans="1:21" s="303" customFormat="1" ht="12.75" x14ac:dyDescent="0.2">
      <c r="A60" s="429"/>
      <c r="B60" s="430" t="s">
        <v>376</v>
      </c>
      <c r="C60" s="438" t="s">
        <v>1584</v>
      </c>
      <c r="D60" s="463"/>
      <c r="E60" s="463"/>
      <c r="F60" s="474"/>
      <c r="G60" s="474"/>
      <c r="H60" s="466"/>
      <c r="I60" s="465"/>
      <c r="J60" s="466"/>
      <c r="K60" s="466"/>
      <c r="L60" s="475"/>
      <c r="M60" s="422"/>
      <c r="N60" s="426"/>
      <c r="O60" s="426"/>
      <c r="P60" s="426"/>
      <c r="Q60" s="426"/>
      <c r="R60" s="426"/>
      <c r="S60" s="426"/>
      <c r="T60" s="426"/>
      <c r="U60" s="426"/>
    </row>
    <row r="61" spans="1:21" s="303" customFormat="1" ht="83.25" customHeight="1" x14ac:dyDescent="0.2">
      <c r="A61" s="429"/>
      <c r="B61" s="430" t="s">
        <v>378</v>
      </c>
      <c r="C61" s="427" t="s">
        <v>2025</v>
      </c>
      <c r="D61" s="460" t="s">
        <v>1586</v>
      </c>
      <c r="E61" s="460" t="s">
        <v>1108</v>
      </c>
      <c r="F61" s="423">
        <v>43101</v>
      </c>
      <c r="G61" s="423">
        <v>44958</v>
      </c>
      <c r="H61" s="422" t="s">
        <v>238</v>
      </c>
      <c r="I61" s="434">
        <v>50000</v>
      </c>
      <c r="J61" s="422" t="s">
        <v>1587</v>
      </c>
      <c r="K61" s="424" t="s">
        <v>1588</v>
      </c>
      <c r="L61" s="424" t="s">
        <v>818</v>
      </c>
      <c r="M61" s="460"/>
      <c r="N61" s="426"/>
      <c r="O61" s="426"/>
      <c r="P61" s="426" t="s">
        <v>56</v>
      </c>
      <c r="Q61" s="427" t="s">
        <v>1904</v>
      </c>
      <c r="R61" s="427" t="s">
        <v>1905</v>
      </c>
      <c r="S61" s="426"/>
      <c r="T61" s="424" t="s">
        <v>238</v>
      </c>
      <c r="U61" s="422" t="s">
        <v>1906</v>
      </c>
    </row>
    <row r="62" spans="1:21" s="303" customFormat="1" ht="12.75" x14ac:dyDescent="0.2">
      <c r="A62" s="429"/>
      <c r="B62" s="430" t="s">
        <v>385</v>
      </c>
      <c r="C62" s="438" t="s">
        <v>1591</v>
      </c>
      <c r="D62" s="463"/>
      <c r="E62" s="463"/>
      <c r="F62" s="423"/>
      <c r="G62" s="423"/>
      <c r="H62" s="463"/>
      <c r="I62" s="465"/>
      <c r="J62" s="463"/>
      <c r="K62" s="466"/>
      <c r="L62" s="424"/>
      <c r="M62" s="422"/>
      <c r="N62" s="426"/>
      <c r="O62" s="426"/>
      <c r="P62" s="426"/>
      <c r="Q62" s="426"/>
      <c r="R62" s="426"/>
      <c r="S62" s="426"/>
      <c r="T62" s="426"/>
      <c r="U62" s="426"/>
    </row>
    <row r="63" spans="1:21" s="303" customFormat="1" ht="75.75" customHeight="1" x14ac:dyDescent="0.2">
      <c r="A63" s="429"/>
      <c r="B63" s="430" t="s">
        <v>391</v>
      </c>
      <c r="C63" s="438" t="s">
        <v>392</v>
      </c>
      <c r="D63" s="422" t="s">
        <v>387</v>
      </c>
      <c r="E63" s="422" t="s">
        <v>388</v>
      </c>
      <c r="F63" s="423">
        <v>43101</v>
      </c>
      <c r="G63" s="423">
        <v>45261</v>
      </c>
      <c r="H63" s="422" t="s">
        <v>238</v>
      </c>
      <c r="I63" s="434">
        <v>100000</v>
      </c>
      <c r="J63" s="422" t="s">
        <v>1593</v>
      </c>
      <c r="K63" s="422" t="s">
        <v>389</v>
      </c>
      <c r="L63" s="424" t="s">
        <v>1122</v>
      </c>
      <c r="M63" s="422"/>
      <c r="N63" s="426"/>
      <c r="O63" s="426"/>
      <c r="P63" s="426" t="s">
        <v>56</v>
      </c>
      <c r="Q63" s="427" t="s">
        <v>1907</v>
      </c>
      <c r="R63" s="427" t="s">
        <v>1908</v>
      </c>
      <c r="S63" s="426"/>
      <c r="T63" s="424" t="s">
        <v>238</v>
      </c>
      <c r="U63" s="426" t="s">
        <v>1857</v>
      </c>
    </row>
    <row r="64" spans="1:21" s="303" customFormat="1" ht="12.75" x14ac:dyDescent="0.2">
      <c r="A64" s="429"/>
      <c r="B64" s="430" t="s">
        <v>394</v>
      </c>
      <c r="C64" s="438" t="s">
        <v>1595</v>
      </c>
      <c r="D64" s="463"/>
      <c r="E64" s="463"/>
      <c r="F64" s="423"/>
      <c r="G64" s="423"/>
      <c r="H64" s="463"/>
      <c r="I64" s="465"/>
      <c r="J64" s="463"/>
      <c r="K64" s="463"/>
      <c r="L64" s="424"/>
      <c r="M64" s="422"/>
      <c r="N64" s="426"/>
      <c r="O64" s="426"/>
      <c r="P64" s="426"/>
      <c r="Q64" s="426"/>
      <c r="R64" s="426"/>
      <c r="S64" s="426"/>
      <c r="T64" s="426"/>
      <c r="U64" s="426"/>
    </row>
    <row r="65" spans="1:21" s="303" customFormat="1" ht="90.75" customHeight="1" x14ac:dyDescent="0.2">
      <c r="A65" s="429"/>
      <c r="B65" s="430" t="s">
        <v>402</v>
      </c>
      <c r="C65" s="438" t="s">
        <v>403</v>
      </c>
      <c r="D65" s="422" t="s">
        <v>404</v>
      </c>
      <c r="E65" s="422" t="s">
        <v>405</v>
      </c>
      <c r="F65" s="423">
        <v>43101</v>
      </c>
      <c r="G65" s="423">
        <v>44958</v>
      </c>
      <c r="H65" s="424" t="s">
        <v>1909</v>
      </c>
      <c r="I65" s="434">
        <v>200000</v>
      </c>
      <c r="J65" s="422" t="s">
        <v>1596</v>
      </c>
      <c r="K65" s="422" t="s">
        <v>407</v>
      </c>
      <c r="L65" s="460" t="s">
        <v>1597</v>
      </c>
      <c r="M65" s="476"/>
      <c r="N65" s="426"/>
      <c r="O65" s="426"/>
      <c r="P65" s="426" t="s">
        <v>56</v>
      </c>
      <c r="Q65" s="427" t="s">
        <v>1910</v>
      </c>
      <c r="R65" s="426" t="s">
        <v>1911</v>
      </c>
      <c r="S65" s="426"/>
      <c r="T65" s="422" t="s">
        <v>1786</v>
      </c>
      <c r="U65" s="422" t="s">
        <v>1912</v>
      </c>
    </row>
    <row r="66" spans="1:21" s="303" customFormat="1" ht="90.75" customHeight="1" x14ac:dyDescent="0.2">
      <c r="A66" s="429"/>
      <c r="B66" s="430" t="s">
        <v>410</v>
      </c>
      <c r="C66" s="438" t="s">
        <v>411</v>
      </c>
      <c r="D66" s="422" t="s">
        <v>404</v>
      </c>
      <c r="E66" s="422" t="s">
        <v>405</v>
      </c>
      <c r="F66" s="423">
        <v>43101</v>
      </c>
      <c r="G66" s="423">
        <v>44958</v>
      </c>
      <c r="H66" s="422" t="s">
        <v>238</v>
      </c>
      <c r="I66" s="434">
        <v>100000</v>
      </c>
      <c r="J66" s="422" t="s">
        <v>1599</v>
      </c>
      <c r="K66" s="422" t="s">
        <v>733</v>
      </c>
      <c r="L66" s="460" t="s">
        <v>1600</v>
      </c>
      <c r="M66" s="476"/>
      <c r="N66" s="426"/>
      <c r="O66" s="426"/>
      <c r="P66" s="426" t="s">
        <v>56</v>
      </c>
      <c r="Q66" s="427" t="s">
        <v>2010</v>
      </c>
      <c r="R66" s="426" t="s">
        <v>1913</v>
      </c>
      <c r="S66" s="426"/>
      <c r="T66" s="424" t="s">
        <v>238</v>
      </c>
      <c r="U66" s="426" t="s">
        <v>1914</v>
      </c>
    </row>
    <row r="67" spans="1:21" s="303" customFormat="1" ht="90.75" customHeight="1" x14ac:dyDescent="0.2">
      <c r="A67" s="429"/>
      <c r="B67" s="430" t="s">
        <v>417</v>
      </c>
      <c r="C67" s="438" t="s">
        <v>418</v>
      </c>
      <c r="D67" s="422" t="s">
        <v>1603</v>
      </c>
      <c r="E67" s="422" t="s">
        <v>420</v>
      </c>
      <c r="F67" s="423">
        <v>43101</v>
      </c>
      <c r="G67" s="423">
        <v>44958</v>
      </c>
      <c r="H67" s="422" t="s">
        <v>421</v>
      </c>
      <c r="I67" s="434">
        <v>200000</v>
      </c>
      <c r="J67" s="422" t="s">
        <v>1141</v>
      </c>
      <c r="K67" s="422" t="s">
        <v>1133</v>
      </c>
      <c r="L67" s="422" t="s">
        <v>1133</v>
      </c>
      <c r="M67" s="432"/>
      <c r="N67" s="426"/>
      <c r="O67" s="426" t="s">
        <v>56</v>
      </c>
      <c r="P67" s="426"/>
      <c r="Q67" s="427" t="s">
        <v>1915</v>
      </c>
      <c r="R67" s="426"/>
      <c r="S67" s="427" t="s">
        <v>1916</v>
      </c>
      <c r="T67" s="424" t="s">
        <v>1420</v>
      </c>
      <c r="U67" s="426" t="s">
        <v>1914</v>
      </c>
    </row>
    <row r="68" spans="1:21" s="303" customFormat="1" ht="90.75" customHeight="1" x14ac:dyDescent="0.2">
      <c r="A68" s="429"/>
      <c r="B68" s="430" t="s">
        <v>426</v>
      </c>
      <c r="C68" s="438" t="s">
        <v>740</v>
      </c>
      <c r="D68" s="422" t="s">
        <v>428</v>
      </c>
      <c r="E68" s="422" t="s">
        <v>1917</v>
      </c>
      <c r="F68" s="423">
        <v>43101</v>
      </c>
      <c r="G68" s="423">
        <v>44958</v>
      </c>
      <c r="H68" s="422" t="s">
        <v>430</v>
      </c>
      <c r="I68" s="434">
        <v>50000</v>
      </c>
      <c r="J68" s="422" t="s">
        <v>1604</v>
      </c>
      <c r="K68" s="422" t="s">
        <v>432</v>
      </c>
      <c r="L68" s="422" t="s">
        <v>811</v>
      </c>
      <c r="M68" s="422" t="s">
        <v>1606</v>
      </c>
      <c r="N68" s="426"/>
      <c r="O68" s="426"/>
      <c r="P68" s="426" t="s">
        <v>56</v>
      </c>
      <c r="Q68" s="422" t="s">
        <v>1606</v>
      </c>
      <c r="R68" s="427" t="s">
        <v>2011</v>
      </c>
      <c r="S68" s="426"/>
      <c r="T68" s="426"/>
      <c r="U68" s="426"/>
    </row>
    <row r="69" spans="1:21" s="303" customFormat="1" ht="90.75" customHeight="1" x14ac:dyDescent="0.2">
      <c r="A69" s="429"/>
      <c r="B69" s="430" t="s">
        <v>773</v>
      </c>
      <c r="C69" s="438" t="s">
        <v>2026</v>
      </c>
      <c r="D69" s="432" t="s">
        <v>319</v>
      </c>
      <c r="E69" s="432" t="s">
        <v>775</v>
      </c>
      <c r="F69" s="423">
        <v>43831</v>
      </c>
      <c r="G69" s="423">
        <v>44958</v>
      </c>
      <c r="H69" s="422" t="s">
        <v>706</v>
      </c>
      <c r="I69" s="434">
        <v>500000</v>
      </c>
      <c r="J69" s="460" t="s">
        <v>321</v>
      </c>
      <c r="K69" s="460" t="s">
        <v>322</v>
      </c>
      <c r="L69" s="422" t="s">
        <v>1133</v>
      </c>
      <c r="M69" s="427"/>
      <c r="N69" s="426" t="s">
        <v>56</v>
      </c>
      <c r="O69" s="426"/>
      <c r="P69" s="426"/>
      <c r="Q69" s="426" t="s">
        <v>1918</v>
      </c>
      <c r="R69" s="426"/>
      <c r="S69" s="426" t="s">
        <v>1919</v>
      </c>
      <c r="T69" s="422" t="s">
        <v>706</v>
      </c>
      <c r="U69" s="422" t="s">
        <v>1920</v>
      </c>
    </row>
    <row r="70" spans="1:21" s="303" customFormat="1" ht="90.75" customHeight="1" x14ac:dyDescent="0.2">
      <c r="A70" s="429"/>
      <c r="B70" s="430" t="s">
        <v>778</v>
      </c>
      <c r="C70" s="477" t="s">
        <v>2027</v>
      </c>
      <c r="D70" s="422" t="s">
        <v>1613</v>
      </c>
      <c r="E70" s="422" t="s">
        <v>781</v>
      </c>
      <c r="F70" s="423">
        <v>43647</v>
      </c>
      <c r="G70" s="423">
        <v>44958</v>
      </c>
      <c r="H70" s="422" t="s">
        <v>782</v>
      </c>
      <c r="I70" s="434">
        <v>250000</v>
      </c>
      <c r="J70" s="422" t="s">
        <v>1615</v>
      </c>
      <c r="K70" s="422" t="s">
        <v>1160</v>
      </c>
      <c r="L70" s="422" t="s">
        <v>1160</v>
      </c>
      <c r="M70" s="476"/>
      <c r="N70" s="426"/>
      <c r="O70" s="426" t="s">
        <v>56</v>
      </c>
      <c r="P70" s="426"/>
      <c r="Q70" s="427" t="s">
        <v>1921</v>
      </c>
      <c r="R70" s="427" t="s">
        <v>1997</v>
      </c>
      <c r="S70" s="426"/>
      <c r="T70" s="422" t="s">
        <v>782</v>
      </c>
      <c r="U70" s="426" t="s">
        <v>1922</v>
      </c>
    </row>
    <row r="71" spans="1:21" s="303" customFormat="1" ht="90.75" customHeight="1" x14ac:dyDescent="0.2">
      <c r="A71" s="429"/>
      <c r="B71" s="430" t="s">
        <v>785</v>
      </c>
      <c r="C71" s="427" t="s">
        <v>1166</v>
      </c>
      <c r="D71" s="422" t="s">
        <v>787</v>
      </c>
      <c r="E71" s="422" t="s">
        <v>1162</v>
      </c>
      <c r="F71" s="423">
        <v>43678</v>
      </c>
      <c r="G71" s="423">
        <v>44958</v>
      </c>
      <c r="H71" s="422" t="s">
        <v>782</v>
      </c>
      <c r="I71" s="434">
        <v>20000</v>
      </c>
      <c r="J71" s="422" t="s">
        <v>1619</v>
      </c>
      <c r="K71" s="422" t="s">
        <v>791</v>
      </c>
      <c r="L71" s="422" t="s">
        <v>519</v>
      </c>
      <c r="M71" s="427"/>
      <c r="N71" s="426"/>
      <c r="O71" s="426"/>
      <c r="P71" s="426" t="s">
        <v>56</v>
      </c>
      <c r="Q71" s="427" t="s">
        <v>1923</v>
      </c>
      <c r="R71" s="426" t="s">
        <v>1913</v>
      </c>
      <c r="S71" s="426"/>
      <c r="T71" s="422" t="s">
        <v>782</v>
      </c>
      <c r="U71" s="422" t="s">
        <v>1924</v>
      </c>
    </row>
    <row r="72" spans="1:21" s="303" customFormat="1" ht="90.75" customHeight="1" x14ac:dyDescent="0.2">
      <c r="A72" s="429"/>
      <c r="B72" s="430" t="s">
        <v>1310</v>
      </c>
      <c r="C72" s="478" t="s">
        <v>1622</v>
      </c>
      <c r="D72" s="430" t="s">
        <v>1072</v>
      </c>
      <c r="E72" s="422" t="s">
        <v>1312</v>
      </c>
      <c r="F72" s="423">
        <v>44136</v>
      </c>
      <c r="G72" s="423">
        <v>44958</v>
      </c>
      <c r="H72" s="422" t="s">
        <v>1623</v>
      </c>
      <c r="I72" s="425">
        <v>0</v>
      </c>
      <c r="J72" s="422" t="s">
        <v>1624</v>
      </c>
      <c r="K72" s="430" t="s">
        <v>610</v>
      </c>
      <c r="L72" s="430" t="s">
        <v>811</v>
      </c>
      <c r="M72" s="433"/>
      <c r="N72" s="426" t="s">
        <v>56</v>
      </c>
      <c r="O72" s="426"/>
      <c r="P72" s="426"/>
      <c r="Q72" s="427" t="s">
        <v>1925</v>
      </c>
      <c r="R72" s="426"/>
      <c r="S72" s="426" t="s">
        <v>1926</v>
      </c>
      <c r="T72" s="424" t="s">
        <v>1420</v>
      </c>
      <c r="U72" s="422" t="s">
        <v>1927</v>
      </c>
    </row>
    <row r="73" spans="1:21" s="303" customFormat="1" ht="90.75" customHeight="1" x14ac:dyDescent="0.2">
      <c r="A73" s="429"/>
      <c r="B73" s="430" t="s">
        <v>1315</v>
      </c>
      <c r="C73" s="478" t="s">
        <v>1627</v>
      </c>
      <c r="D73" s="422" t="s">
        <v>1317</v>
      </c>
      <c r="E73" s="422" t="s">
        <v>1318</v>
      </c>
      <c r="F73" s="423">
        <v>44105</v>
      </c>
      <c r="G73" s="423">
        <v>44958</v>
      </c>
      <c r="H73" s="422" t="s">
        <v>430</v>
      </c>
      <c r="I73" s="425">
        <v>100000</v>
      </c>
      <c r="J73" s="422" t="s">
        <v>238</v>
      </c>
      <c r="K73" s="422" t="s">
        <v>1320</v>
      </c>
      <c r="L73" s="430" t="s">
        <v>519</v>
      </c>
      <c r="M73" s="433"/>
      <c r="N73" s="426"/>
      <c r="O73" s="426"/>
      <c r="P73" s="426" t="s">
        <v>56</v>
      </c>
      <c r="Q73" s="427" t="s">
        <v>1928</v>
      </c>
      <c r="R73" s="472" t="s">
        <v>2006</v>
      </c>
      <c r="S73" s="426"/>
      <c r="T73" s="422" t="s">
        <v>706</v>
      </c>
      <c r="U73" s="422" t="s">
        <v>1929</v>
      </c>
    </row>
    <row r="74" spans="1:21" s="303" customFormat="1" ht="90.75" customHeight="1" x14ac:dyDescent="0.2">
      <c r="A74" s="429"/>
      <c r="B74" s="430" t="s">
        <v>1321</v>
      </c>
      <c r="C74" s="468" t="s">
        <v>2028</v>
      </c>
      <c r="D74" s="422" t="s">
        <v>1323</v>
      </c>
      <c r="E74" s="422" t="s">
        <v>1637</v>
      </c>
      <c r="F74" s="479">
        <v>44197</v>
      </c>
      <c r="G74" s="479">
        <v>44958</v>
      </c>
      <c r="H74" s="422" t="s">
        <v>1636</v>
      </c>
      <c r="I74" s="425">
        <v>200000</v>
      </c>
      <c r="J74" s="422" t="s">
        <v>1930</v>
      </c>
      <c r="K74" s="422" t="s">
        <v>2029</v>
      </c>
      <c r="L74" s="430" t="s">
        <v>1328</v>
      </c>
      <c r="M74" s="432" t="s">
        <v>1931</v>
      </c>
      <c r="N74" s="426"/>
      <c r="O74" s="426" t="s">
        <v>56</v>
      </c>
      <c r="P74" s="426"/>
      <c r="Q74" s="427" t="s">
        <v>1932</v>
      </c>
      <c r="R74" s="426"/>
      <c r="S74" s="427" t="s">
        <v>1933</v>
      </c>
      <c r="T74" s="422" t="s">
        <v>1636</v>
      </c>
      <c r="U74" s="422" t="s">
        <v>1934</v>
      </c>
    </row>
    <row r="75" spans="1:21" s="303" customFormat="1" ht="90.75" customHeight="1" x14ac:dyDescent="0.2">
      <c r="A75" s="429"/>
      <c r="B75" s="430" t="s">
        <v>1330</v>
      </c>
      <c r="C75" s="480" t="s">
        <v>1645</v>
      </c>
      <c r="D75" s="422" t="s">
        <v>1646</v>
      </c>
      <c r="E75" s="422" t="s">
        <v>1647</v>
      </c>
      <c r="F75" s="424">
        <v>44136</v>
      </c>
      <c r="G75" s="424">
        <v>44958</v>
      </c>
      <c r="H75" s="422" t="s">
        <v>1641</v>
      </c>
      <c r="I75" s="425">
        <v>150000</v>
      </c>
      <c r="J75" s="422" t="s">
        <v>1642</v>
      </c>
      <c r="K75" s="422" t="s">
        <v>1643</v>
      </c>
      <c r="L75" s="422" t="s">
        <v>1337</v>
      </c>
      <c r="M75" s="432"/>
      <c r="N75" s="426"/>
      <c r="O75" s="426"/>
      <c r="P75" s="426" t="s">
        <v>56</v>
      </c>
      <c r="Q75" s="427" t="s">
        <v>1935</v>
      </c>
      <c r="R75" s="427" t="s">
        <v>1936</v>
      </c>
      <c r="S75" s="426"/>
      <c r="T75" s="422" t="s">
        <v>1641</v>
      </c>
      <c r="U75" s="422" t="s">
        <v>1937</v>
      </c>
    </row>
    <row r="76" spans="1:21" s="303" customFormat="1" ht="12.75" x14ac:dyDescent="0.2">
      <c r="A76" s="429"/>
      <c r="B76" s="430" t="s">
        <v>1338</v>
      </c>
      <c r="C76" s="480" t="s">
        <v>1938</v>
      </c>
      <c r="D76" s="422"/>
      <c r="E76" s="422"/>
      <c r="F76" s="424"/>
      <c r="G76" s="424"/>
      <c r="H76" s="422"/>
      <c r="I76" s="425"/>
      <c r="J76" s="422"/>
      <c r="K76" s="422"/>
      <c r="L76" s="422"/>
      <c r="M76" s="432"/>
      <c r="N76" s="426"/>
      <c r="O76" s="426"/>
      <c r="P76" s="426"/>
      <c r="Q76" s="427"/>
      <c r="R76" s="426"/>
      <c r="S76" s="426"/>
      <c r="T76" s="426"/>
      <c r="U76" s="426"/>
    </row>
    <row r="77" spans="1:21" s="303" customFormat="1" ht="90.75" customHeight="1" x14ac:dyDescent="0.2">
      <c r="A77" s="429"/>
      <c r="B77" s="430" t="s">
        <v>1344</v>
      </c>
      <c r="C77" s="481" t="s">
        <v>1654</v>
      </c>
      <c r="D77" s="422" t="s">
        <v>1346</v>
      </c>
      <c r="E77" s="482" t="s">
        <v>1655</v>
      </c>
      <c r="F77" s="424">
        <v>44166</v>
      </c>
      <c r="G77" s="424">
        <v>44958</v>
      </c>
      <c r="H77" s="422" t="s">
        <v>1649</v>
      </c>
      <c r="I77" s="425">
        <v>150000</v>
      </c>
      <c r="J77" s="422" t="s">
        <v>1656</v>
      </c>
      <c r="K77" s="422" t="s">
        <v>1337</v>
      </c>
      <c r="L77" s="422" t="s">
        <v>818</v>
      </c>
      <c r="M77" s="460"/>
      <c r="N77" s="426"/>
      <c r="O77" s="426" t="s">
        <v>56</v>
      </c>
      <c r="P77" s="426"/>
      <c r="Q77" s="427" t="s">
        <v>1939</v>
      </c>
      <c r="R77" s="426"/>
      <c r="S77" s="427" t="s">
        <v>1940</v>
      </c>
      <c r="T77" s="422" t="s">
        <v>1649</v>
      </c>
      <c r="U77" s="422" t="s">
        <v>1941</v>
      </c>
    </row>
    <row r="78" spans="1:21" s="303" customFormat="1" ht="90.75" customHeight="1" x14ac:dyDescent="0.2">
      <c r="A78" s="429"/>
      <c r="B78" s="430" t="s">
        <v>1350</v>
      </c>
      <c r="C78" s="480" t="s">
        <v>1659</v>
      </c>
      <c r="D78" s="422" t="s">
        <v>1352</v>
      </c>
      <c r="E78" s="422" t="s">
        <v>1353</v>
      </c>
      <c r="F78" s="424">
        <v>44166</v>
      </c>
      <c r="G78" s="424">
        <v>44958</v>
      </c>
      <c r="H78" s="422" t="s">
        <v>1649</v>
      </c>
      <c r="I78" s="425">
        <v>150000</v>
      </c>
      <c r="J78" s="422" t="s">
        <v>1660</v>
      </c>
      <c r="K78" s="422" t="s">
        <v>1337</v>
      </c>
      <c r="L78" s="422" t="s">
        <v>818</v>
      </c>
      <c r="M78" s="422"/>
      <c r="N78" s="426"/>
      <c r="O78" s="426" t="s">
        <v>56</v>
      </c>
      <c r="P78" s="426"/>
      <c r="Q78" s="427" t="s">
        <v>1942</v>
      </c>
      <c r="R78" s="426"/>
      <c r="S78" s="427" t="s">
        <v>1940</v>
      </c>
      <c r="T78" s="422" t="s">
        <v>1649</v>
      </c>
      <c r="U78" s="422" t="s">
        <v>1943</v>
      </c>
    </row>
    <row r="79" spans="1:21" s="303" customFormat="1" ht="90.75" customHeight="1" x14ac:dyDescent="0.2">
      <c r="A79" s="429"/>
      <c r="B79" s="430" t="s">
        <v>1355</v>
      </c>
      <c r="C79" s="480" t="s">
        <v>1670</v>
      </c>
      <c r="D79" s="422" t="s">
        <v>1671</v>
      </c>
      <c r="E79" s="482" t="s">
        <v>1672</v>
      </c>
      <c r="F79" s="424">
        <v>44166</v>
      </c>
      <c r="G79" s="424">
        <v>44958</v>
      </c>
      <c r="H79" s="422" t="s">
        <v>1665</v>
      </c>
      <c r="I79" s="434">
        <v>300000</v>
      </c>
      <c r="J79" s="422" t="s">
        <v>1360</v>
      </c>
      <c r="K79" s="460" t="s">
        <v>1666</v>
      </c>
      <c r="L79" s="460" t="s">
        <v>1666</v>
      </c>
      <c r="M79" s="460"/>
      <c r="N79" s="426"/>
      <c r="O79" s="426"/>
      <c r="P79" s="426" t="s">
        <v>56</v>
      </c>
      <c r="Q79" s="427" t="s">
        <v>1944</v>
      </c>
      <c r="R79" s="426" t="s">
        <v>2001</v>
      </c>
      <c r="S79" s="426"/>
      <c r="T79" s="422" t="s">
        <v>1665</v>
      </c>
      <c r="U79" s="426" t="s">
        <v>1922</v>
      </c>
    </row>
    <row r="80" spans="1:21" s="303" customFormat="1" ht="90.75" customHeight="1" x14ac:dyDescent="0.2">
      <c r="A80" s="429"/>
      <c r="B80" s="430" t="s">
        <v>1362</v>
      </c>
      <c r="C80" s="480" t="s">
        <v>1673</v>
      </c>
      <c r="D80" s="422" t="s">
        <v>1364</v>
      </c>
      <c r="E80" s="422" t="s">
        <v>1365</v>
      </c>
      <c r="F80" s="424">
        <v>44166</v>
      </c>
      <c r="G80" s="424">
        <v>44958</v>
      </c>
      <c r="H80" s="422" t="s">
        <v>1665</v>
      </c>
      <c r="I80" s="434">
        <v>300000</v>
      </c>
      <c r="J80" s="483" t="s">
        <v>1945</v>
      </c>
      <c r="K80" s="422" t="s">
        <v>1337</v>
      </c>
      <c r="L80" s="422" t="s">
        <v>818</v>
      </c>
      <c r="M80" s="422"/>
      <c r="N80" s="426"/>
      <c r="O80" s="426"/>
      <c r="P80" s="426" t="s">
        <v>56</v>
      </c>
      <c r="Q80" s="427" t="s">
        <v>1946</v>
      </c>
      <c r="R80" s="426" t="s">
        <v>2000</v>
      </c>
      <c r="S80" s="426"/>
      <c r="T80" s="422" t="s">
        <v>1665</v>
      </c>
      <c r="U80" s="426" t="s">
        <v>1922</v>
      </c>
    </row>
    <row r="81" spans="1:21" s="303" customFormat="1" ht="90.75" customHeight="1" x14ac:dyDescent="0.2">
      <c r="A81" s="429"/>
      <c r="B81" s="430" t="s">
        <v>1369</v>
      </c>
      <c r="C81" s="480" t="s">
        <v>2030</v>
      </c>
      <c r="D81" s="422" t="s">
        <v>1679</v>
      </c>
      <c r="E81" s="422" t="s">
        <v>1947</v>
      </c>
      <c r="F81" s="424">
        <v>44166</v>
      </c>
      <c r="G81" s="424">
        <v>44958</v>
      </c>
      <c r="H81" s="422" t="s">
        <v>509</v>
      </c>
      <c r="I81" s="434">
        <v>40000</v>
      </c>
      <c r="J81" s="422" t="s">
        <v>1373</v>
      </c>
      <c r="K81" s="422" t="s">
        <v>1681</v>
      </c>
      <c r="L81" s="422" t="s">
        <v>1375</v>
      </c>
      <c r="M81" s="438" t="s">
        <v>2031</v>
      </c>
      <c r="N81" s="426" t="s">
        <v>56</v>
      </c>
      <c r="O81" s="426"/>
      <c r="P81" s="426"/>
      <c r="Q81" s="427" t="s">
        <v>1948</v>
      </c>
      <c r="R81" s="426"/>
      <c r="S81" s="426" t="s">
        <v>1919</v>
      </c>
      <c r="T81" s="422" t="s">
        <v>782</v>
      </c>
      <c r="U81" s="426" t="s">
        <v>1922</v>
      </c>
    </row>
    <row r="82" spans="1:21" s="303" customFormat="1" ht="90.75" customHeight="1" x14ac:dyDescent="0.2">
      <c r="A82" s="429"/>
      <c r="B82" s="430" t="s">
        <v>1765</v>
      </c>
      <c r="C82" s="468" t="s">
        <v>2032</v>
      </c>
      <c r="D82" s="451" t="s">
        <v>1949</v>
      </c>
      <c r="E82" s="451" t="s">
        <v>1768</v>
      </c>
      <c r="F82" s="453">
        <v>44440</v>
      </c>
      <c r="G82" s="453">
        <v>44958</v>
      </c>
      <c r="H82" s="469" t="s">
        <v>1649</v>
      </c>
      <c r="I82" s="454">
        <v>80000</v>
      </c>
      <c r="J82" s="468" t="s">
        <v>1769</v>
      </c>
      <c r="K82" s="451" t="s">
        <v>1770</v>
      </c>
      <c r="L82" s="469" t="s">
        <v>811</v>
      </c>
      <c r="M82" s="457" t="s">
        <v>1771</v>
      </c>
      <c r="N82" s="426" t="s">
        <v>56</v>
      </c>
      <c r="O82" s="426"/>
      <c r="P82" s="426"/>
      <c r="Q82" s="427" t="s">
        <v>1950</v>
      </c>
      <c r="R82" s="426"/>
      <c r="S82" s="426" t="s">
        <v>1919</v>
      </c>
      <c r="T82" s="422" t="s">
        <v>1649</v>
      </c>
      <c r="U82" s="426" t="s">
        <v>1922</v>
      </c>
    </row>
    <row r="83" spans="1:21" s="303" customFormat="1" ht="90.75" customHeight="1" x14ac:dyDescent="0.2">
      <c r="A83" s="449"/>
      <c r="B83" s="430" t="s">
        <v>1772</v>
      </c>
      <c r="C83" s="457" t="s">
        <v>2033</v>
      </c>
      <c r="D83" s="456" t="s">
        <v>1774</v>
      </c>
      <c r="E83" s="456" t="s">
        <v>1775</v>
      </c>
      <c r="F83" s="470">
        <v>44470</v>
      </c>
      <c r="G83" s="470">
        <v>44958</v>
      </c>
      <c r="H83" s="456" t="s">
        <v>1776</v>
      </c>
      <c r="I83" s="484">
        <v>0</v>
      </c>
      <c r="J83" s="457" t="s">
        <v>1951</v>
      </c>
      <c r="K83" s="456" t="s">
        <v>1778</v>
      </c>
      <c r="L83" s="456" t="s">
        <v>1875</v>
      </c>
      <c r="M83" s="457" t="s">
        <v>1779</v>
      </c>
      <c r="N83" s="426" t="s">
        <v>56</v>
      </c>
      <c r="O83" s="426"/>
      <c r="P83" s="426"/>
      <c r="Q83" s="427" t="s">
        <v>1952</v>
      </c>
      <c r="R83" s="426"/>
      <c r="S83" s="426" t="s">
        <v>1513</v>
      </c>
      <c r="T83" s="422" t="s">
        <v>1649</v>
      </c>
      <c r="U83" s="422" t="s">
        <v>1953</v>
      </c>
    </row>
    <row r="84" spans="1:21" s="303" customFormat="1" ht="77.25" customHeight="1" x14ac:dyDescent="0.2">
      <c r="A84" s="458" t="s">
        <v>1168</v>
      </c>
      <c r="B84" s="430" t="s">
        <v>435</v>
      </c>
      <c r="C84" s="432" t="s">
        <v>2034</v>
      </c>
      <c r="D84" s="422" t="s">
        <v>1176</v>
      </c>
      <c r="E84" s="422" t="s">
        <v>1177</v>
      </c>
      <c r="F84" s="423">
        <v>43101</v>
      </c>
      <c r="G84" s="423">
        <v>44958</v>
      </c>
      <c r="H84" s="422" t="s">
        <v>1786</v>
      </c>
      <c r="I84" s="434">
        <v>200000</v>
      </c>
      <c r="J84" s="424" t="s">
        <v>1687</v>
      </c>
      <c r="K84" s="432" t="s">
        <v>1180</v>
      </c>
      <c r="L84" s="432" t="s">
        <v>811</v>
      </c>
      <c r="M84" s="422"/>
      <c r="N84" s="426" t="s">
        <v>502</v>
      </c>
      <c r="O84" s="426"/>
      <c r="P84" s="426"/>
      <c r="Q84" s="427" t="s">
        <v>1954</v>
      </c>
      <c r="R84" s="433"/>
      <c r="S84" s="426" t="s">
        <v>1513</v>
      </c>
      <c r="T84" s="422" t="s">
        <v>1786</v>
      </c>
      <c r="U84" s="422" t="s">
        <v>1955</v>
      </c>
    </row>
    <row r="85" spans="1:21" s="303" customFormat="1" ht="12.75" x14ac:dyDescent="0.2">
      <c r="A85" s="429"/>
      <c r="B85" s="430" t="s">
        <v>444</v>
      </c>
      <c r="C85" s="421" t="s">
        <v>1691</v>
      </c>
      <c r="D85" s="463"/>
      <c r="E85" s="463"/>
      <c r="F85" s="423"/>
      <c r="G85" s="423"/>
      <c r="H85" s="463"/>
      <c r="I85" s="465"/>
      <c r="J85" s="463"/>
      <c r="K85" s="463"/>
      <c r="L85" s="422"/>
      <c r="M85" s="422"/>
      <c r="N85" s="426"/>
      <c r="O85" s="426"/>
      <c r="P85" s="426"/>
      <c r="Q85" s="427"/>
      <c r="R85" s="433"/>
      <c r="S85" s="433"/>
      <c r="T85" s="433"/>
      <c r="U85" s="433"/>
    </row>
    <row r="86" spans="1:21" s="303" customFormat="1" ht="12.75" x14ac:dyDescent="0.2">
      <c r="A86" s="429"/>
      <c r="B86" s="430" t="s">
        <v>452</v>
      </c>
      <c r="C86" s="421" t="s">
        <v>1691</v>
      </c>
      <c r="D86" s="463"/>
      <c r="E86" s="463"/>
      <c r="F86" s="423"/>
      <c r="G86" s="423"/>
      <c r="H86" s="463"/>
      <c r="I86" s="465"/>
      <c r="J86" s="466"/>
      <c r="K86" s="466"/>
      <c r="L86" s="424"/>
      <c r="M86" s="422"/>
      <c r="N86" s="426"/>
      <c r="O86" s="426"/>
      <c r="P86" s="426"/>
      <c r="Q86" s="427"/>
      <c r="R86" s="433"/>
      <c r="S86" s="433"/>
      <c r="T86" s="433"/>
      <c r="U86" s="433"/>
    </row>
    <row r="87" spans="1:21" s="303" customFormat="1" ht="90.75" customHeight="1" x14ac:dyDescent="0.2">
      <c r="A87" s="429"/>
      <c r="B87" s="430" t="s">
        <v>459</v>
      </c>
      <c r="C87" s="421" t="s">
        <v>460</v>
      </c>
      <c r="D87" s="422" t="s">
        <v>461</v>
      </c>
      <c r="E87" s="422" t="s">
        <v>462</v>
      </c>
      <c r="F87" s="423">
        <v>43101</v>
      </c>
      <c r="G87" s="423">
        <v>44958</v>
      </c>
      <c r="H87" s="424" t="s">
        <v>1420</v>
      </c>
      <c r="I87" s="425">
        <v>0</v>
      </c>
      <c r="J87" s="422" t="s">
        <v>1692</v>
      </c>
      <c r="K87" s="424" t="s">
        <v>610</v>
      </c>
      <c r="L87" s="424" t="s">
        <v>625</v>
      </c>
      <c r="M87" s="438" t="s">
        <v>1696</v>
      </c>
      <c r="N87" s="426"/>
      <c r="O87" s="426" t="s">
        <v>56</v>
      </c>
      <c r="P87" s="426"/>
      <c r="Q87" s="427" t="s">
        <v>1956</v>
      </c>
      <c r="R87" s="433"/>
      <c r="S87" s="433" t="s">
        <v>1957</v>
      </c>
      <c r="T87" s="424" t="s">
        <v>1420</v>
      </c>
      <c r="U87" s="422" t="s">
        <v>1958</v>
      </c>
    </row>
    <row r="88" spans="1:21" s="303" customFormat="1" ht="90.75" customHeight="1" x14ac:dyDescent="0.2">
      <c r="A88" s="429"/>
      <c r="B88" s="430" t="s">
        <v>470</v>
      </c>
      <c r="C88" s="467" t="s">
        <v>2035</v>
      </c>
      <c r="D88" s="422" t="s">
        <v>1176</v>
      </c>
      <c r="E88" s="422" t="s">
        <v>1202</v>
      </c>
      <c r="F88" s="423">
        <v>43101</v>
      </c>
      <c r="G88" s="423">
        <v>44958</v>
      </c>
      <c r="H88" s="424" t="s">
        <v>1420</v>
      </c>
      <c r="I88" s="434">
        <v>200000</v>
      </c>
      <c r="J88" s="424" t="s">
        <v>1959</v>
      </c>
      <c r="K88" s="422" t="s">
        <v>1180</v>
      </c>
      <c r="L88" s="422" t="s">
        <v>625</v>
      </c>
      <c r="M88" s="422"/>
      <c r="N88" s="426"/>
      <c r="O88" s="426" t="s">
        <v>56</v>
      </c>
      <c r="P88" s="426"/>
      <c r="Q88" s="427" t="s">
        <v>1960</v>
      </c>
      <c r="R88" s="433"/>
      <c r="S88" s="433" t="s">
        <v>1957</v>
      </c>
      <c r="T88" s="424" t="s">
        <v>1420</v>
      </c>
      <c r="U88" s="422" t="s">
        <v>1961</v>
      </c>
    </row>
    <row r="89" spans="1:21" s="303" customFormat="1" ht="12.75" x14ac:dyDescent="0.2">
      <c r="A89" s="429"/>
      <c r="B89" s="430" t="s">
        <v>477</v>
      </c>
      <c r="C89" s="438" t="s">
        <v>1700</v>
      </c>
      <c r="D89" s="463"/>
      <c r="E89" s="463"/>
      <c r="F89" s="474"/>
      <c r="G89" s="474"/>
      <c r="H89" s="463"/>
      <c r="I89" s="465"/>
      <c r="J89" s="466"/>
      <c r="K89" s="466"/>
      <c r="L89" s="424"/>
      <c r="M89" s="422"/>
      <c r="N89" s="426"/>
      <c r="O89" s="426"/>
      <c r="P89" s="426"/>
      <c r="Q89" s="433"/>
      <c r="R89" s="433"/>
      <c r="S89" s="433"/>
      <c r="T89" s="433"/>
      <c r="U89" s="422"/>
    </row>
    <row r="90" spans="1:21" s="303" customFormat="1" ht="12.75" x14ac:dyDescent="0.2">
      <c r="A90" s="429"/>
      <c r="B90" s="430" t="s">
        <v>483</v>
      </c>
      <c r="C90" s="438" t="s">
        <v>1700</v>
      </c>
      <c r="D90" s="463"/>
      <c r="E90" s="463"/>
      <c r="F90" s="474"/>
      <c r="G90" s="474"/>
      <c r="H90" s="463"/>
      <c r="I90" s="465"/>
      <c r="J90" s="466"/>
      <c r="K90" s="466"/>
      <c r="L90" s="424"/>
      <c r="M90" s="422"/>
      <c r="N90" s="426"/>
      <c r="O90" s="426"/>
      <c r="P90" s="426"/>
      <c r="Q90" s="433"/>
      <c r="R90" s="433"/>
      <c r="S90" s="433"/>
      <c r="T90" s="433"/>
      <c r="U90" s="422"/>
    </row>
    <row r="91" spans="1:21" s="303" customFormat="1" ht="90.75" customHeight="1" x14ac:dyDescent="0.2">
      <c r="A91" s="429"/>
      <c r="B91" s="430" t="s">
        <v>489</v>
      </c>
      <c r="C91" s="432" t="s">
        <v>1701</v>
      </c>
      <c r="D91" s="485" t="s">
        <v>1216</v>
      </c>
      <c r="E91" s="422" t="s">
        <v>491</v>
      </c>
      <c r="F91" s="423">
        <v>43101</v>
      </c>
      <c r="G91" s="423">
        <v>44958</v>
      </c>
      <c r="H91" s="422" t="s">
        <v>492</v>
      </c>
      <c r="I91" s="434">
        <v>2000000</v>
      </c>
      <c r="J91" s="424" t="s">
        <v>1702</v>
      </c>
      <c r="K91" s="424" t="s">
        <v>494</v>
      </c>
      <c r="L91" s="424" t="s">
        <v>811</v>
      </c>
      <c r="M91" s="438" t="s">
        <v>1218</v>
      </c>
      <c r="N91" s="426"/>
      <c r="O91" s="426"/>
      <c r="P91" s="426" t="s">
        <v>56</v>
      </c>
      <c r="Q91" s="427" t="s">
        <v>1962</v>
      </c>
      <c r="R91" s="427" t="s">
        <v>2012</v>
      </c>
      <c r="S91" s="433"/>
      <c r="T91" s="422" t="s">
        <v>492</v>
      </c>
      <c r="U91" s="422" t="s">
        <v>1963</v>
      </c>
    </row>
    <row r="92" spans="1:21" s="303" customFormat="1" ht="90.75" customHeight="1" x14ac:dyDescent="0.2">
      <c r="A92" s="429"/>
      <c r="B92" s="430" t="s">
        <v>496</v>
      </c>
      <c r="C92" s="427" t="s">
        <v>1222</v>
      </c>
      <c r="D92" s="422" t="s">
        <v>1223</v>
      </c>
      <c r="E92" s="460" t="s">
        <v>1224</v>
      </c>
      <c r="F92" s="423" t="s">
        <v>1964</v>
      </c>
      <c r="G92" s="423" t="s">
        <v>926</v>
      </c>
      <c r="H92" s="422" t="s">
        <v>398</v>
      </c>
      <c r="I92" s="434">
        <v>1000000</v>
      </c>
      <c r="J92" s="422" t="s">
        <v>1965</v>
      </c>
      <c r="K92" s="424" t="s">
        <v>610</v>
      </c>
      <c r="L92" s="430" t="s">
        <v>811</v>
      </c>
      <c r="M92" s="461" t="s">
        <v>1710</v>
      </c>
      <c r="N92" s="426"/>
      <c r="O92" s="426"/>
      <c r="P92" s="426" t="s">
        <v>56</v>
      </c>
      <c r="Q92" s="427" t="s">
        <v>1966</v>
      </c>
      <c r="R92" s="427" t="s">
        <v>1967</v>
      </c>
      <c r="S92" s="426"/>
      <c r="T92" s="426"/>
      <c r="U92" s="422" t="s">
        <v>1968</v>
      </c>
    </row>
    <row r="93" spans="1:21" s="303" customFormat="1" ht="76.5" x14ac:dyDescent="0.2">
      <c r="A93" s="429"/>
      <c r="B93" s="430" t="s">
        <v>505</v>
      </c>
      <c r="C93" s="421" t="s">
        <v>506</v>
      </c>
      <c r="D93" s="422" t="s">
        <v>507</v>
      </c>
      <c r="E93" s="422" t="s">
        <v>508</v>
      </c>
      <c r="F93" s="423">
        <v>43101</v>
      </c>
      <c r="G93" s="423">
        <v>44531</v>
      </c>
      <c r="H93" s="434" t="s">
        <v>509</v>
      </c>
      <c r="I93" s="434" t="s">
        <v>510</v>
      </c>
      <c r="J93" s="424" t="s">
        <v>103</v>
      </c>
      <c r="K93" s="424" t="s">
        <v>610</v>
      </c>
      <c r="L93" s="424" t="s">
        <v>625</v>
      </c>
      <c r="M93" s="461" t="s">
        <v>1234</v>
      </c>
      <c r="N93" s="426"/>
      <c r="O93" s="426"/>
      <c r="P93" s="426" t="s">
        <v>56</v>
      </c>
      <c r="Q93" s="427" t="s">
        <v>1969</v>
      </c>
      <c r="R93" s="427" t="s">
        <v>2002</v>
      </c>
      <c r="S93" s="426"/>
      <c r="T93" s="426"/>
      <c r="U93" s="422"/>
    </row>
    <row r="94" spans="1:21" s="303" customFormat="1" ht="90.75" customHeight="1" x14ac:dyDescent="0.2">
      <c r="A94" s="429"/>
      <c r="B94" s="430" t="s">
        <v>514</v>
      </c>
      <c r="C94" s="421" t="s">
        <v>515</v>
      </c>
      <c r="D94" s="422" t="s">
        <v>516</v>
      </c>
      <c r="E94" s="422" t="s">
        <v>517</v>
      </c>
      <c r="F94" s="423">
        <v>43101</v>
      </c>
      <c r="G94" s="423">
        <v>44531</v>
      </c>
      <c r="H94" s="434" t="s">
        <v>455</v>
      </c>
      <c r="I94" s="434">
        <v>20000</v>
      </c>
      <c r="J94" s="424" t="s">
        <v>1713</v>
      </c>
      <c r="K94" s="460" t="s">
        <v>811</v>
      </c>
      <c r="L94" s="460" t="s">
        <v>811</v>
      </c>
      <c r="M94" s="438"/>
      <c r="N94" s="426"/>
      <c r="O94" s="426"/>
      <c r="P94" s="426" t="s">
        <v>56</v>
      </c>
      <c r="Q94" s="427" t="s">
        <v>1970</v>
      </c>
      <c r="R94" s="426" t="s">
        <v>1971</v>
      </c>
      <c r="S94" s="426"/>
      <c r="T94" s="434" t="s">
        <v>455</v>
      </c>
      <c r="U94" s="422" t="s">
        <v>1972</v>
      </c>
    </row>
    <row r="95" spans="1:21" s="303" customFormat="1" ht="90.75" customHeight="1" x14ac:dyDescent="0.2">
      <c r="A95" s="429"/>
      <c r="B95" s="430" t="s">
        <v>523</v>
      </c>
      <c r="C95" s="427" t="s">
        <v>1244</v>
      </c>
      <c r="D95" s="422" t="s">
        <v>525</v>
      </c>
      <c r="E95" s="422" t="s">
        <v>526</v>
      </c>
      <c r="F95" s="423">
        <v>43101</v>
      </c>
      <c r="G95" s="423">
        <v>44958</v>
      </c>
      <c r="H95" s="422" t="s">
        <v>463</v>
      </c>
      <c r="I95" s="486">
        <v>50000</v>
      </c>
      <c r="J95" s="424" t="s">
        <v>1973</v>
      </c>
      <c r="K95" s="424" t="s">
        <v>610</v>
      </c>
      <c r="L95" s="460" t="s">
        <v>811</v>
      </c>
      <c r="M95" s="461" t="s">
        <v>1721</v>
      </c>
      <c r="N95" s="426"/>
      <c r="O95" s="426" t="s">
        <v>56</v>
      </c>
      <c r="P95" s="426"/>
      <c r="Q95" s="427" t="s">
        <v>1974</v>
      </c>
      <c r="R95" s="426"/>
      <c r="S95" s="427" t="s">
        <v>1975</v>
      </c>
      <c r="T95" s="422" t="s">
        <v>463</v>
      </c>
      <c r="U95" s="422" t="s">
        <v>1976</v>
      </c>
    </row>
    <row r="96" spans="1:21" s="303" customFormat="1" ht="90.75" customHeight="1" x14ac:dyDescent="0.2">
      <c r="A96" s="429"/>
      <c r="B96" s="430" t="s">
        <v>530</v>
      </c>
      <c r="C96" s="432" t="s">
        <v>2036</v>
      </c>
      <c r="D96" s="460" t="s">
        <v>1252</v>
      </c>
      <c r="E96" s="422" t="s">
        <v>532</v>
      </c>
      <c r="F96" s="423">
        <v>43101</v>
      </c>
      <c r="G96" s="423">
        <v>44958</v>
      </c>
      <c r="H96" s="422" t="s">
        <v>706</v>
      </c>
      <c r="I96" s="434">
        <v>50000</v>
      </c>
      <c r="J96" s="424" t="s">
        <v>111</v>
      </c>
      <c r="K96" s="424" t="s">
        <v>2037</v>
      </c>
      <c r="L96" s="424" t="s">
        <v>2037</v>
      </c>
      <c r="M96" s="461" t="s">
        <v>1727</v>
      </c>
      <c r="N96" s="426"/>
      <c r="O96" s="426"/>
      <c r="P96" s="426" t="s">
        <v>56</v>
      </c>
      <c r="Q96" s="427" t="s">
        <v>1977</v>
      </c>
      <c r="R96" s="426" t="s">
        <v>2003</v>
      </c>
      <c r="S96" s="426"/>
      <c r="T96" s="422" t="s">
        <v>706</v>
      </c>
      <c r="U96" s="422" t="s">
        <v>1978</v>
      </c>
    </row>
    <row r="97" spans="1:21" s="303" customFormat="1" ht="12.75" x14ac:dyDescent="0.2">
      <c r="A97" s="429"/>
      <c r="B97" s="430" t="s">
        <v>539</v>
      </c>
      <c r="C97" s="438" t="s">
        <v>1979</v>
      </c>
      <c r="D97" s="422"/>
      <c r="E97" s="422"/>
      <c r="F97" s="423"/>
      <c r="G97" s="423"/>
      <c r="H97" s="422"/>
      <c r="I97" s="425"/>
      <c r="J97" s="424"/>
      <c r="K97" s="460"/>
      <c r="L97" s="424"/>
      <c r="M97" s="461"/>
      <c r="N97" s="426"/>
      <c r="O97" s="426"/>
      <c r="P97" s="426"/>
      <c r="Q97" s="426"/>
      <c r="R97" s="426"/>
      <c r="S97" s="426"/>
      <c r="T97" s="426"/>
      <c r="U97" s="422"/>
    </row>
    <row r="98" spans="1:21" s="303" customFormat="1" ht="12.75" x14ac:dyDescent="0.2">
      <c r="A98" s="429"/>
      <c r="B98" s="430" t="s">
        <v>544</v>
      </c>
      <c r="C98" s="438" t="s">
        <v>1510</v>
      </c>
      <c r="D98" s="463"/>
      <c r="E98" s="463"/>
      <c r="F98" s="423"/>
      <c r="G98" s="423"/>
      <c r="H98" s="463"/>
      <c r="I98" s="465"/>
      <c r="J98" s="466"/>
      <c r="K98" s="424"/>
      <c r="L98" s="424"/>
      <c r="M98" s="438"/>
      <c r="N98" s="426"/>
      <c r="O98" s="426"/>
      <c r="P98" s="426"/>
      <c r="Q98" s="426"/>
      <c r="R98" s="426"/>
      <c r="S98" s="426"/>
      <c r="T98" s="426"/>
      <c r="U98" s="422"/>
    </row>
    <row r="99" spans="1:21" s="303" customFormat="1" ht="76.5" x14ac:dyDescent="0.2">
      <c r="A99" s="429"/>
      <c r="B99" s="430" t="s">
        <v>550</v>
      </c>
      <c r="C99" s="427" t="s">
        <v>772</v>
      </c>
      <c r="D99" s="422" t="s">
        <v>552</v>
      </c>
      <c r="E99" s="422" t="s">
        <v>553</v>
      </c>
      <c r="F99" s="423">
        <v>43101</v>
      </c>
      <c r="G99" s="423">
        <v>44958</v>
      </c>
      <c r="H99" s="460" t="s">
        <v>1732</v>
      </c>
      <c r="I99" s="434">
        <v>100000</v>
      </c>
      <c r="J99" s="424" t="s">
        <v>1733</v>
      </c>
      <c r="K99" s="424" t="s">
        <v>625</v>
      </c>
      <c r="L99" s="424" t="s">
        <v>625</v>
      </c>
      <c r="M99" s="461" t="s">
        <v>1734</v>
      </c>
      <c r="N99" s="426" t="s">
        <v>56</v>
      </c>
      <c r="O99" s="426"/>
      <c r="P99" s="426"/>
      <c r="Q99" s="427" t="s">
        <v>1980</v>
      </c>
      <c r="R99" s="426"/>
      <c r="S99" s="426" t="s">
        <v>1957</v>
      </c>
      <c r="T99" s="460" t="s">
        <v>1732</v>
      </c>
      <c r="U99" s="422" t="s">
        <v>1981</v>
      </c>
    </row>
    <row r="100" spans="1:21" s="303" customFormat="1" ht="90.75" customHeight="1" x14ac:dyDescent="0.2">
      <c r="A100" s="449"/>
      <c r="B100" s="430" t="s">
        <v>793</v>
      </c>
      <c r="C100" s="432" t="s">
        <v>794</v>
      </c>
      <c r="D100" s="422" t="s">
        <v>795</v>
      </c>
      <c r="E100" s="422" t="s">
        <v>796</v>
      </c>
      <c r="F100" s="423">
        <v>43617</v>
      </c>
      <c r="G100" s="423">
        <v>44958</v>
      </c>
      <c r="H100" s="422" t="s">
        <v>797</v>
      </c>
      <c r="I100" s="425">
        <v>0</v>
      </c>
      <c r="J100" s="422" t="s">
        <v>1738</v>
      </c>
      <c r="K100" s="424" t="s">
        <v>625</v>
      </c>
      <c r="L100" s="422" t="s">
        <v>625</v>
      </c>
      <c r="M100" s="438"/>
      <c r="N100" s="426"/>
      <c r="O100" s="426"/>
      <c r="P100" s="426" t="s">
        <v>56</v>
      </c>
      <c r="Q100" s="426" t="s">
        <v>1858</v>
      </c>
      <c r="R100" s="487" t="s">
        <v>2004</v>
      </c>
      <c r="S100" s="426"/>
      <c r="T100" s="426"/>
      <c r="U100" s="422" t="s">
        <v>1982</v>
      </c>
    </row>
  </sheetData>
  <sheetProtection algorithmName="SHA-512" hashValue="GfoOPPfqD1GKc6pdDQ6NUtnnuZz13ON5xlEGVjhzOAjoDhDT95DD/Flr3b3B2NjDO1gl0Bf/0l9yNuey8uQIAQ==" saltValue="DND5FQ9PSR5nC5oWDyppQg==" spinCount="100000" sheet="1" objects="1" scenarios="1" formatCells="0" formatColumns="0" formatRows="0"/>
  <mergeCells count="29">
    <mergeCell ref="T6:T7"/>
    <mergeCell ref="U6:U7"/>
    <mergeCell ref="A1:M1"/>
    <mergeCell ref="A2:M2"/>
    <mergeCell ref="B3:G3"/>
    <mergeCell ref="B4:C4"/>
    <mergeCell ref="A5:M5"/>
    <mergeCell ref="N5:U5"/>
    <mergeCell ref="A6:A7"/>
    <mergeCell ref="B6:B7"/>
    <mergeCell ref="C6:C7"/>
    <mergeCell ref="E6:E7"/>
    <mergeCell ref="F6:G6"/>
    <mergeCell ref="H6:H7"/>
    <mergeCell ref="Q6:Q7"/>
    <mergeCell ref="R6:R7"/>
    <mergeCell ref="A8:A24"/>
    <mergeCell ref="A25:A47"/>
    <mergeCell ref="A48:A83"/>
    <mergeCell ref="A84:A100"/>
    <mergeCell ref="D6:D7"/>
    <mergeCell ref="S6:S7"/>
    <mergeCell ref="I6:I7"/>
    <mergeCell ref="J6:J7"/>
    <mergeCell ref="N6:N7"/>
    <mergeCell ref="O6:O7"/>
    <mergeCell ref="P6:P7"/>
    <mergeCell ref="K6:L6"/>
    <mergeCell ref="M6:M7"/>
  </mergeCells>
  <conditionalFormatting sqref="N8:N33 N35:N100">
    <cfRule type="cellIs" dxfId="3" priority="1" operator="equal">
      <formula>"x"</formula>
    </cfRule>
  </conditionalFormatting>
  <conditionalFormatting sqref="P8:P100">
    <cfRule type="cellIs" dxfId="2" priority="2" operator="equal">
      <formula>"x"</formula>
    </cfRule>
  </conditionalFormatting>
  <conditionalFormatting sqref="O8:O100">
    <cfRule type="cellIs" dxfId="1" priority="3" operator="equal">
      <formula>"x"</formula>
    </cfRule>
  </conditionalFormatting>
  <hyperlinks>
    <hyperlink ref="R16" r:id="rId1" display="https://doi.org/10.3389/fevo.2021.631247, " xr:uid="{00000000-0004-0000-0800-000000000000}"/>
    <hyperlink ref="R17" r:id="rId2" display="https://ararajuba.org.br/wp-content/uploads/2022/03/Boletim_SBO_25_-_mar-2022.pdf" xr:uid="{00000000-0004-0000-0800-000001000000}"/>
    <hyperlink ref="R19" r:id="rId3" display="https://www.undp.org/sites/g/files/zskgke326/files/migration/br/Livro_APNE_NE_AGO20.pdf" xr:uid="{00000000-0004-0000-0800-000002000000}"/>
    <hyperlink ref="R63" r:id="rId4" xr:uid="{00000000-0004-0000-0800-000003000000}"/>
  </hyperlinks>
  <pageMargins left="0.511811024" right="0.511811024" top="0.78740157499999996" bottom="0.78740157499999996" header="0" footer="0"/>
  <pageSetup orientation="portrait"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22510d1-59db-44c7-bc47-6cc7044ef6e8">
      <Terms xmlns="http://schemas.microsoft.com/office/infopath/2007/PartnerControls"/>
    </lcf76f155ced4ddcb4097134ff3c332f>
    <TaxCatchAll xmlns="a7020658-4105-46d4-8efe-86bba1d2eae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FB2E67AC7F328046986E35A03DBEA2AF" ma:contentTypeVersion="13" ma:contentTypeDescription="Crie um novo documento." ma:contentTypeScope="" ma:versionID="b791370f33af577795af3870d0ac4a5a">
  <xsd:schema xmlns:xsd="http://www.w3.org/2001/XMLSchema" xmlns:xs="http://www.w3.org/2001/XMLSchema" xmlns:p="http://schemas.microsoft.com/office/2006/metadata/properties" xmlns:ns2="522510d1-59db-44c7-bc47-6cc7044ef6e8" xmlns:ns3="a7020658-4105-46d4-8efe-86bba1d2eae4" targetNamespace="http://schemas.microsoft.com/office/2006/metadata/properties" ma:root="true" ma:fieldsID="845a1f244f488cd6ff80d53a4c94273d" ns2:_="" ns3:_="">
    <xsd:import namespace="522510d1-59db-44c7-bc47-6cc7044ef6e8"/>
    <xsd:import namespace="a7020658-4105-46d4-8efe-86bba1d2eae4"/>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22510d1-59db-44c7-bc47-6cc7044ef6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LengthInSeconds" ma:index="12" nillable="true" ma:displayName="MediaLengthInSeconds" ma:hidden="true" ma:internalName="MediaLengthInSeconds" ma:readOnly="true">
      <xsd:simpleType>
        <xsd:restriction base="dms:Unknown"/>
      </xsd:simpleType>
    </xsd:element>
    <xsd:element name="lcf76f155ced4ddcb4097134ff3c332f" ma:index="14" nillable="true" ma:taxonomy="true" ma:internalName="lcf76f155ced4ddcb4097134ff3c332f" ma:taxonomyFieldName="MediaServiceImageTags" ma:displayName="Marcações de imagem" ma:readOnly="false" ma:fieldId="{5cf76f15-5ced-4ddc-b409-7134ff3c332f}" ma:taxonomyMulti="true" ma:sspId="11439537-a661-4c27-8fe4-74698d587d7f"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7020658-4105-46d4-8efe-86bba1d2eae4"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a75ab3c-d32e-4abe-ae75-930e5b3ac975}" ma:internalName="TaxCatchAll" ma:showField="CatchAllData" ma:web="a7020658-4105-46d4-8efe-86bba1d2eae4">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E560008-B762-4D8E-9BCB-81E7E2ED7A17}">
  <ds:schemaRefs>
    <ds:schemaRef ds:uri="http://schemas.microsoft.com/sharepoint/v3/contenttype/forms"/>
  </ds:schemaRefs>
</ds:datastoreItem>
</file>

<file path=customXml/itemProps2.xml><?xml version="1.0" encoding="utf-8"?>
<ds:datastoreItem xmlns:ds="http://schemas.openxmlformats.org/officeDocument/2006/customXml" ds:itemID="{410865F9-924A-439E-883B-A24370E9500A}">
  <ds:schemaRefs>
    <ds:schemaRef ds:uri="http://schemas.microsoft.com/office/2006/metadata/properties"/>
    <ds:schemaRef ds:uri="http://schemas.microsoft.com/office/infopath/2007/PartnerControls"/>
    <ds:schemaRef ds:uri="522510d1-59db-44c7-bc47-6cc7044ef6e8"/>
    <ds:schemaRef ds:uri="a7020658-4105-46d4-8efe-86bba1d2eae4"/>
  </ds:schemaRefs>
</ds:datastoreItem>
</file>

<file path=customXml/itemProps3.xml><?xml version="1.0" encoding="utf-8"?>
<ds:datastoreItem xmlns:ds="http://schemas.openxmlformats.org/officeDocument/2006/customXml" ds:itemID="{E68270F9-968E-4378-AF98-76DCF4BFF2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22510d1-59db-44c7-bc47-6cc7044ef6e8"/>
    <ds:schemaRef ds:uri="a7020658-4105-46d4-8efe-86bba1d2ea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10</vt:i4>
      </vt:variant>
    </vt:vector>
  </HeadingPairs>
  <TitlesOfParts>
    <vt:vector size="10" baseType="lpstr">
      <vt:lpstr>Monitoria Anual - 1</vt:lpstr>
      <vt:lpstr>Painel de Gestão - 1</vt:lpstr>
      <vt:lpstr>Monitoria Anual - 2</vt:lpstr>
      <vt:lpstr>Painel de Gestão - 2</vt:lpstr>
      <vt:lpstr>Monitoria Anual - 3</vt:lpstr>
      <vt:lpstr>Painel de Gestão - 3</vt:lpstr>
      <vt:lpstr>Monitoria Anual - 4</vt:lpstr>
      <vt:lpstr>Painel de Gestão - 4</vt:lpstr>
      <vt:lpstr>Monitoria Final</vt:lpstr>
      <vt:lpstr>Painel de Gestão Final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Renata Navega</dc:creator>
  <cp:keywords/>
  <dc:description/>
  <cp:lastModifiedBy>Elizabeth</cp:lastModifiedBy>
  <cp:revision/>
  <dcterms:created xsi:type="dcterms:W3CDTF">2012-07-30T00:05:19Z</dcterms:created>
  <dcterms:modified xsi:type="dcterms:W3CDTF">2023-02-27T15:32:18Z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0x010100FB2E67AC7F328046986E35A03DBEA2AF</vt:lpwstr>
  </property>
  <property fmtid="{D5CDD505-2E9C-101B-9397-08002B2CF9AE}" pid="3" name="MediaServiceImageTags">
    <vt:lpwstr/>
  </property>
  <property fmtid="{D5CDD505-2E9C-101B-9397-08002B2CF9AE}" pid="4" name="MSIP_Label_3738d5ca-cd4e-433d-8f2a-eee77df5cad2_Enabled">
    <vt:lpwstr>true</vt:lpwstr>
  </property>
  <property fmtid="{D5CDD505-2E9C-101B-9397-08002B2CF9AE}" pid="5" name="MSIP_Label_3738d5ca-cd4e-433d-8f2a-eee77df5cad2_SetDate">
    <vt:lpwstr>2023-02-03T11:45:11Z</vt:lpwstr>
  </property>
  <property fmtid="{D5CDD505-2E9C-101B-9397-08002B2CF9AE}" pid="6" name="MSIP_Label_3738d5ca-cd4e-433d-8f2a-eee77df5cad2_Method">
    <vt:lpwstr>Standard</vt:lpwstr>
  </property>
  <property fmtid="{D5CDD505-2E9C-101B-9397-08002B2CF9AE}" pid="7" name="MSIP_Label_3738d5ca-cd4e-433d-8f2a-eee77df5cad2_Name">
    <vt:lpwstr>defa4170-0d19-0005-0004-bc88714345d2</vt:lpwstr>
  </property>
  <property fmtid="{D5CDD505-2E9C-101B-9397-08002B2CF9AE}" pid="8" name="MSIP_Label_3738d5ca-cd4e-433d-8f2a-eee77df5cad2_SiteId">
    <vt:lpwstr>c14e2b56-c5bc-43bd-ad9c-408cf6cc3560</vt:lpwstr>
  </property>
  <property fmtid="{D5CDD505-2E9C-101B-9397-08002B2CF9AE}" pid="9" name="MSIP_Label_3738d5ca-cd4e-433d-8f2a-eee77df5cad2_ActionId">
    <vt:lpwstr>ed397dfa-bad9-4f8a-9528-17040a7b8832</vt:lpwstr>
  </property>
  <property fmtid="{D5CDD505-2E9C-101B-9397-08002B2CF9AE}" pid="10" name="MSIP_Label_3738d5ca-cd4e-433d-8f2a-eee77df5cad2_ContentBits">
    <vt:lpwstr>0</vt:lpwstr>
  </property>
</Properties>
</file>