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24226"/>
  <mc:AlternateContent xmlns:mc="http://schemas.openxmlformats.org/markup-compatibility/2006">
    <mc:Choice Requires="x15">
      <x15ac:absPath xmlns:x15ac="http://schemas.microsoft.com/office/spreadsheetml/2010/11/ac" url="C:\CLG\COPAN\Trabalho remoto\Site PANs\PAN Aves da Amazonia\"/>
    </mc:Choice>
  </mc:AlternateContent>
  <xr:revisionPtr revIDLastSave="0" documentId="13_ncr:1_{B4206129-56DD-40CF-8C34-2681AB1A0461}" xr6:coauthVersionLast="47" xr6:coauthVersionMax="47" xr10:uidLastSave="{00000000-0000-0000-0000-000000000000}"/>
  <bookViews>
    <workbookView xWindow="20370" yWindow="-120" windowWidth="24240" windowHeight="13140" tabRatio="736" firstSheet="4" activeTab="9" xr2:uid="{00000000-000D-0000-FFFF-FFFF00000000}"/>
  </bookViews>
  <sheets>
    <sheet name="Monitoria Anual - 1" sheetId="1" r:id="rId1"/>
    <sheet name="Painel de Gestão - 1" sheetId="2" r:id="rId2"/>
    <sheet name="Monitoria Anual - 2" sheetId="50" r:id="rId3"/>
    <sheet name="Painel de Gestão - 2" sheetId="51" r:id="rId4"/>
    <sheet name="Monitoria Anual - 3" sheetId="53" r:id="rId5"/>
    <sheet name="Painel de Gestão - 3" sheetId="54" r:id="rId6"/>
    <sheet name="Monitoria Anual - 4" sheetId="59" r:id="rId7"/>
    <sheet name="Painel de Gestão - 4" sheetId="60" r:id="rId8"/>
    <sheet name="Monitoria Final" sheetId="63" r:id="rId9"/>
    <sheet name="Painel de Gestão Final" sheetId="64" r:id="rId10"/>
  </sheets>
  <externalReferences>
    <externalReference r:id="rId11"/>
  </externalReferences>
  <definedNames>
    <definedName name="_xlnm._FilterDatabase" localSheetId="8" hidden="1">'Monitoria Final'!$A$9:$Z$9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64" l="1"/>
  <c r="B3" i="64"/>
  <c r="D5" i="64"/>
  <c r="D7" i="64"/>
  <c r="D15" i="64"/>
  <c r="D16" i="64"/>
  <c r="D17" i="64"/>
  <c r="D22" i="64"/>
  <c r="F25" i="64"/>
  <c r="G25" i="64"/>
  <c r="E26" i="64"/>
  <c r="F26" i="64"/>
  <c r="G26" i="64"/>
  <c r="E27" i="64"/>
  <c r="F27" i="64"/>
  <c r="G27" i="64"/>
  <c r="D25" i="64" l="1"/>
  <c r="D26" i="64"/>
  <c r="D27" i="64"/>
  <c r="D18" i="64"/>
  <c r="E16" i="64" s="1"/>
  <c r="E17" i="64" l="1"/>
  <c r="E15" i="64"/>
  <c r="E18" i="64" l="1"/>
  <c r="AA16" i="60"/>
  <c r="AA17" i="60"/>
  <c r="AA18" i="60"/>
  <c r="AA19" i="60"/>
  <c r="AA20" i="60"/>
  <c r="J34" i="60" l="1"/>
  <c r="J33" i="60"/>
  <c r="J32" i="60"/>
  <c r="I34" i="60"/>
  <c r="I33" i="60"/>
  <c r="I32" i="60"/>
  <c r="H34" i="60"/>
  <c r="H33" i="60"/>
  <c r="H32" i="60"/>
  <c r="G34" i="60"/>
  <c r="G32" i="60"/>
  <c r="F34" i="60"/>
  <c r="F33" i="60"/>
  <c r="F32" i="60"/>
  <c r="E34" i="60"/>
  <c r="E33" i="60"/>
  <c r="E32" i="60"/>
  <c r="G33" i="60"/>
  <c r="F15" i="60"/>
  <c r="D20" i="60"/>
  <c r="D17" i="60"/>
  <c r="D16" i="60"/>
  <c r="D19" i="60"/>
  <c r="D18" i="60"/>
  <c r="B3" i="60"/>
  <c r="D5" i="60"/>
  <c r="D7" i="60" l="1"/>
  <c r="D29" i="60" l="1"/>
  <c r="C55" i="1"/>
  <c r="C51" i="53"/>
  <c r="D24" i="60" l="1"/>
  <c r="D23" i="60"/>
  <c r="Z20" i="60"/>
  <c r="AB20" i="60" s="1"/>
  <c r="Z19" i="60"/>
  <c r="AB19" i="60" s="1"/>
  <c r="Z18" i="60"/>
  <c r="AB18" i="60" s="1"/>
  <c r="Z17" i="60"/>
  <c r="AB17" i="60" s="1"/>
  <c r="Z16" i="60"/>
  <c r="AB16" i="60" s="1"/>
  <c r="F21" i="60" l="1"/>
  <c r="C58" i="59"/>
  <c r="D32" i="60" l="1"/>
  <c r="F16" i="60"/>
  <c r="D34" i="60"/>
  <c r="F19" i="60"/>
  <c r="F18" i="60"/>
  <c r="D22" i="60"/>
  <c r="E20" i="60" s="1"/>
  <c r="F17" i="60"/>
  <c r="D33" i="60"/>
  <c r="F20" i="60"/>
  <c r="E16" i="60"/>
  <c r="J34" i="54"/>
  <c r="J33" i="54"/>
  <c r="J32" i="54"/>
  <c r="I34" i="54"/>
  <c r="I33" i="54"/>
  <c r="I32" i="54"/>
  <c r="H34" i="54"/>
  <c r="H33" i="54"/>
  <c r="H32" i="54"/>
  <c r="G34" i="54"/>
  <c r="G33" i="54"/>
  <c r="G32" i="54"/>
  <c r="F34" i="54"/>
  <c r="F33" i="54"/>
  <c r="F32" i="54"/>
  <c r="E34" i="54"/>
  <c r="E33" i="54"/>
  <c r="E32" i="54"/>
  <c r="D29" i="54"/>
  <c r="F21" i="54"/>
  <c r="AA20" i="54"/>
  <c r="AA19" i="54"/>
  <c r="AA18" i="54"/>
  <c r="AA17" i="54"/>
  <c r="AA16" i="54"/>
  <c r="Z20" i="54"/>
  <c r="AB20" i="54" s="1"/>
  <c r="Z19" i="54"/>
  <c r="Z18" i="54"/>
  <c r="Z17" i="54"/>
  <c r="AB17" i="54" s="1"/>
  <c r="Z16" i="54"/>
  <c r="AB16" i="54" s="1"/>
  <c r="B3" i="54"/>
  <c r="D5" i="54"/>
  <c r="D7" i="54"/>
  <c r="J41" i="54"/>
  <c r="J40" i="54"/>
  <c r="J39" i="54"/>
  <c r="J38" i="54"/>
  <c r="J37" i="54"/>
  <c r="J36" i="54"/>
  <c r="J35" i="54"/>
  <c r="I41" i="54"/>
  <c r="I40" i="54"/>
  <c r="I39" i="54"/>
  <c r="I38" i="54"/>
  <c r="I37" i="54"/>
  <c r="I36" i="54"/>
  <c r="I35" i="54"/>
  <c r="H41" i="54"/>
  <c r="H40" i="54"/>
  <c r="H39" i="54"/>
  <c r="H38" i="54"/>
  <c r="H37" i="54"/>
  <c r="H36" i="54"/>
  <c r="H35" i="54"/>
  <c r="G41" i="54"/>
  <c r="G40" i="54"/>
  <c r="G39" i="54"/>
  <c r="G38" i="54"/>
  <c r="G37" i="54"/>
  <c r="G36" i="54"/>
  <c r="G35" i="54"/>
  <c r="F41" i="54"/>
  <c r="F40" i="54"/>
  <c r="F39" i="54"/>
  <c r="F38" i="54"/>
  <c r="F37" i="54"/>
  <c r="F36" i="54"/>
  <c r="F35" i="54"/>
  <c r="E41" i="54"/>
  <c r="E40" i="54"/>
  <c r="E39" i="54"/>
  <c r="E38" i="54"/>
  <c r="E37" i="54"/>
  <c r="E36" i="54"/>
  <c r="E35" i="54"/>
  <c r="D24" i="54"/>
  <c r="D23" i="54"/>
  <c r="F15" i="54"/>
  <c r="D20" i="54"/>
  <c r="D19" i="54"/>
  <c r="D18" i="54"/>
  <c r="D17" i="54"/>
  <c r="D16" i="54"/>
  <c r="D33" i="54"/>
  <c r="D32" i="54"/>
  <c r="D5" i="51"/>
  <c r="D7" i="51"/>
  <c r="AA20" i="51" a="1"/>
  <c r="AA20" i="51" s="1"/>
  <c r="Z20" i="51" a="1"/>
  <c r="Z20" i="51" s="1"/>
  <c r="AB20" i="51" s="1"/>
  <c r="AA19" i="51" a="1"/>
  <c r="AA19" i="51" s="1"/>
  <c r="Z19" i="51" a="1"/>
  <c r="Z19" i="51" s="1"/>
  <c r="AA18" i="51" a="1"/>
  <c r="AA18" i="51" s="1"/>
  <c r="Z18" i="51" a="1"/>
  <c r="Z18" i="51" s="1"/>
  <c r="AB18" i="51" s="1"/>
  <c r="AA17" i="51" a="1"/>
  <c r="AA17" i="51" s="1"/>
  <c r="Z17" i="51" a="1"/>
  <c r="Z17" i="51" s="1"/>
  <c r="AA16" i="51"/>
  <c r="Z16" i="51"/>
  <c r="AB16" i="51" s="1"/>
  <c r="J34" i="51"/>
  <c r="I34" i="51"/>
  <c r="H34" i="51"/>
  <c r="G34" i="51"/>
  <c r="F34" i="51"/>
  <c r="J33" i="51"/>
  <c r="I33" i="51"/>
  <c r="H33" i="51"/>
  <c r="G33" i="51"/>
  <c r="F33" i="51"/>
  <c r="J32" i="51"/>
  <c r="I32" i="51"/>
  <c r="H32" i="51"/>
  <c r="G32" i="51"/>
  <c r="F32" i="51"/>
  <c r="E33" i="51"/>
  <c r="E32" i="51"/>
  <c r="E34" i="51"/>
  <c r="D29" i="51"/>
  <c r="D24" i="51"/>
  <c r="F15" i="51"/>
  <c r="B3" i="51"/>
  <c r="D23" i="51"/>
  <c r="C49" i="50"/>
  <c r="F21" i="51" s="1"/>
  <c r="D20" i="51"/>
  <c r="D19" i="51"/>
  <c r="D18" i="51"/>
  <c r="D17" i="51"/>
  <c r="D16" i="51"/>
  <c r="F21" i="2"/>
  <c r="D5" i="2"/>
  <c r="J32" i="2"/>
  <c r="F15" i="2"/>
  <c r="F33" i="2"/>
  <c r="G33" i="2"/>
  <c r="H33" i="2"/>
  <c r="I33" i="2"/>
  <c r="J33" i="2"/>
  <c r="AA16" i="2"/>
  <c r="Z16" i="2"/>
  <c r="Z17" i="2" a="1"/>
  <c r="Z17" i="2" s="1"/>
  <c r="AA20" i="2" a="1"/>
  <c r="AA20" i="2" s="1"/>
  <c r="Z20" i="2" a="1"/>
  <c r="Z20" i="2" s="1"/>
  <c r="AA19" i="2" a="1"/>
  <c r="AA19" i="2" s="1"/>
  <c r="Z19" i="2" a="1"/>
  <c r="Z19" i="2" s="1"/>
  <c r="AA18" i="2" a="1"/>
  <c r="AA18" i="2" s="1"/>
  <c r="Z18" i="2" a="1"/>
  <c r="Z18" i="2" s="1"/>
  <c r="AA17" i="2" a="1"/>
  <c r="AA17" i="2" s="1"/>
  <c r="D24" i="2"/>
  <c r="D23" i="2"/>
  <c r="D20" i="2"/>
  <c r="D19" i="2"/>
  <c r="D18" i="2"/>
  <c r="D16" i="2"/>
  <c r="D17" i="2"/>
  <c r="D7" i="2"/>
  <c r="E32" i="2"/>
  <c r="G32" i="2"/>
  <c r="H32" i="2"/>
  <c r="I32" i="2"/>
  <c r="G34" i="2"/>
  <c r="H34" i="2"/>
  <c r="I34" i="2"/>
  <c r="J34" i="2"/>
  <c r="F34" i="2"/>
  <c r="F32" i="2"/>
  <c r="E34" i="2"/>
  <c r="E33" i="2"/>
  <c r="D29" i="2"/>
  <c r="B3" i="2"/>
  <c r="D32" i="2" l="1"/>
  <c r="AB20" i="2"/>
  <c r="F20" i="2" s="1"/>
  <c r="D34" i="54"/>
  <c r="AB18" i="54"/>
  <c r="AB19" i="54"/>
  <c r="F20" i="51"/>
  <c r="AB19" i="2"/>
  <c r="D22" i="51"/>
  <c r="E20" i="51" s="1"/>
  <c r="D32" i="51"/>
  <c r="F16" i="51"/>
  <c r="D33" i="51"/>
  <c r="D34" i="51"/>
  <c r="AB17" i="51"/>
  <c r="F17" i="51" s="1"/>
  <c r="AB19" i="51"/>
  <c r="F19" i="51" s="1"/>
  <c r="F18" i="51"/>
  <c r="D37" i="54"/>
  <c r="AB17" i="2"/>
  <c r="AB16" i="2"/>
  <c r="F16" i="2" s="1"/>
  <c r="D34" i="2"/>
  <c r="D33" i="2"/>
  <c r="AB18" i="2"/>
  <c r="F18" i="2" s="1"/>
  <c r="F17" i="2"/>
  <c r="F19" i="2"/>
  <c r="D22" i="2"/>
  <c r="F19" i="54"/>
  <c r="F20" i="54"/>
  <c r="F17" i="54"/>
  <c r="D40" i="54"/>
  <c r="D38" i="54"/>
  <c r="D41" i="54"/>
  <c r="D22" i="54"/>
  <c r="E16" i="54" s="1"/>
  <c r="D39" i="54"/>
  <c r="D35" i="54"/>
  <c r="D36" i="54"/>
  <c r="F18" i="54"/>
  <c r="F16" i="54"/>
  <c r="E18" i="60"/>
  <c r="E19" i="60"/>
  <c r="E17" i="60"/>
  <c r="F22" i="60"/>
  <c r="G16" i="60" s="1"/>
  <c r="E19" i="51" l="1"/>
  <c r="E22" i="60"/>
  <c r="F22" i="51"/>
  <c r="G20" i="51" s="1"/>
  <c r="E16" i="51"/>
  <c r="E17" i="51"/>
  <c r="E18" i="51"/>
  <c r="E17" i="54"/>
  <c r="F22" i="2"/>
  <c r="G18" i="2" s="1"/>
  <c r="E17" i="2"/>
  <c r="E16" i="2"/>
  <c r="E18" i="2"/>
  <c r="E20" i="2"/>
  <c r="E19" i="2"/>
  <c r="E18" i="54"/>
  <c r="E19" i="54"/>
  <c r="E20" i="54"/>
  <c r="F22" i="54"/>
  <c r="G16" i="54" s="1"/>
  <c r="G15" i="60"/>
  <c r="G21" i="60"/>
  <c r="G19" i="60"/>
  <c r="G17" i="60"/>
  <c r="G18" i="60"/>
  <c r="G20" i="60"/>
  <c r="G21" i="51" l="1"/>
  <c r="E22" i="51"/>
  <c r="G15" i="51"/>
  <c r="G16" i="51"/>
  <c r="G19" i="51"/>
  <c r="E22" i="54"/>
  <c r="G18" i="51"/>
  <c r="G17" i="51"/>
  <c r="G19" i="2"/>
  <c r="G15" i="2"/>
  <c r="G22" i="60"/>
  <c r="G20" i="2"/>
  <c r="G21" i="2"/>
  <c r="G16" i="2"/>
  <c r="G17" i="2"/>
  <c r="E22" i="2"/>
  <c r="G20" i="54"/>
  <c r="G17" i="54"/>
  <c r="G15" i="54"/>
  <c r="G19" i="54"/>
  <c r="G21" i="54"/>
  <c r="G18" i="54"/>
  <c r="G22" i="51" l="1"/>
  <c r="G22" i="2"/>
  <c r="G22" i="54"/>
</calcChain>
</file>

<file path=xl/sharedStrings.xml><?xml version="1.0" encoding="utf-8"?>
<sst xmlns="http://schemas.openxmlformats.org/spreadsheetml/2006/main" count="2789" uniqueCount="1142">
  <si>
    <t>PLANO DE AÇÃO NACIONAL DE CONSERVAÇÃO DE ESPÉCIES AMEAÇADAS DE EXTINÇÃO - PAN</t>
  </si>
  <si>
    <t>Plano de Ação Nacional para a Conservação das Aves da Amazônia</t>
  </si>
  <si>
    <t>Objetivo geral do PAN</t>
  </si>
  <si>
    <t>Reduzir a perda e degradação de hábitat e o declínio populacional das aves amazônicas ameaçadas de extinção até 2021.</t>
  </si>
  <si>
    <t>Data da monitoria</t>
  </si>
  <si>
    <t>29/06/2016 a 01/07/2016</t>
  </si>
  <si>
    <t>Agrupada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</si>
  <si>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</si>
  <si>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</si>
  <si>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</si>
  <si>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</si>
  <si>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</si>
  <si>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</si>
  <si>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</si>
  <si>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</si>
  <si>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</si>
  <si>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</si>
  <si>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</si>
  <si>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</si>
  <si>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</si>
  <si>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</si>
  <si>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</si>
  <si>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</si>
  <si>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</si>
  <si>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</si>
  <si>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</si>
  <si>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</si>
  <si>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</si>
  <si>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</si>
  <si>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</si>
  <si>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</si>
  <si>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</si>
  <si>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</si>
  <si>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</si>
  <si>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</si>
  <si>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</si>
  <si>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</si>
  <si>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</si>
  <si>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</si>
  <si>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</si>
  <si>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</si>
  <si>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</si>
  <si>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</si>
  <si>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</si>
  <si>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</si>
  <si>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</si>
  <si>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</si>
  <si>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Redução das taxas de desmatamento, de conversão de hábitats naturais e do risco de poluição nas áreas de ocorrência das aves alvo do plano</t>
  </si>
  <si>
    <t>1.1</t>
  </si>
  <si>
    <t>Criar UC ou mosaico de UC na região do rio Capim, protegendo integralmente os maiores blocos de floresta primária remanescente do Centro de Endemismo Belém.</t>
  </si>
  <si>
    <t>UC ou mosaico criado</t>
  </si>
  <si>
    <t>Aldízio Lima de Oliveira Filho (COCUC/ICMBio)</t>
  </si>
  <si>
    <t>SEMA/PA, ICMBio, SAVE Brasil, MPEG, MZUSP, FUNAI, Mario Cohn-Haft (INPA)</t>
  </si>
  <si>
    <t>x</t>
  </si>
  <si>
    <t>Sem andamento</t>
  </si>
  <si>
    <t>Nenhum</t>
  </si>
  <si>
    <t xml:space="preserve">a. Não há processo administrativo aberto com esta proposta de criação de unidade de conservação, para a abertura do processo podemos ser demandados tanto pelo CEMAVE como por um dos colaboradores com o envio de um documento com a importância da área, uma localização primária e uma justificativa para a criação desta unidade de conservação. 
b. É necessário que a proposta alcance o status de prioridade para o Instituto, para que seja dado encaminhamento em relação às demais propostas de criação em análise no Instituto.
c. Verificar ainda se há algum interesse de criação desta unidade de conservação em nível estadual.
d. Ressalta-se que na atual conjuntura o Instituto não tem orçamento para condução deste processo a não ser que seja elencado em algum Projeto de apoio.
</t>
  </si>
  <si>
    <t>Verificar se há interesse numa Unidade Estadual é um bom começo.</t>
  </si>
  <si>
    <t>1.1) Criar áreas protegidas no Centro de Endemismo Belém com ênfase na região do rio Capim e nas conectividades entre os maiores blocos de floresta primária remanescente.</t>
  </si>
  <si>
    <t>Áreas protegidas criadas</t>
  </si>
  <si>
    <t>Lincoln (MPEG)</t>
  </si>
  <si>
    <t>Nivia Glaucia Pinto Pereira (IDEFLOR/Bio) André Ravetta (IDEFLOR), Lincoln Carneiro (MPEG), Leonardo Miranda (ITV), Alexandre Aleixo (MPEG) , Pedro (SAVE Brasil)* - Mário vai confirmar se poderá participar do grupo, Luiz Fábio (MZUSP) Mario Cohn-Haft (INPA), Carlos Martinez (UFMA)* - Lincoln/Rita/Diogo vão confirmar se poderá participar do grupo, Diogo (CEPAM), Rita (CEMAVE).</t>
  </si>
  <si>
    <t>Localização: Centro de Endemismo Belém; Recomendação: 1) Rita - verificar na COCUC/ICMBio se há algum protocolo ou estudo para criação de área protegida na região do Centro de Endemismo Belém; 2) Rita/Diogo: verificar se há ações equivalentes em outros PANs;</t>
  </si>
  <si>
    <t>A área pretendida, a principio, após levantamento do CAR, a área tem grandes blocos de uma madereira chamada Cizel...uma saída seria consehguir que a madereira criasse uma RPPN ou aVERBAÇÃO da resrva legal, ou criação de uma unidade estadual ou municipal.Verificar as áreas de reserva legal dessa madereira</t>
  </si>
  <si>
    <t>1.2</t>
  </si>
  <si>
    <t>Criar UC ou mosaico de UC na região proposta para a FLONA Liberdade, no baixo interflúvio Xingu-Tocantins.</t>
  </si>
  <si>
    <t>SEMA/PA, ICMBio, MPEG, MZUSP, FUNAI, Mario Cohn-Haft (INPA)</t>
  </si>
  <si>
    <t>Processo administrativo aberto para a criação de uma Floresta Nacional demandado pelo Serviço Florestal Brasileiro – SFB. Para dar andamento a proposta é necessária a realização de estudos, porém deve-se avaliar os objetivos de criação da unidade de conservação, pois a demanda inicial tem por objetivo o aproveitamento florestal.</t>
  </si>
  <si>
    <t>Processo de criação aberto em fase preliminar</t>
  </si>
  <si>
    <t>a.      É necessário que a proposta alcance o status de prioridade para o Instituto, para que seja dado encaminhamento em relação as demais propostas de criação em análise no Instituto.       b. Ressalta-se que na atual conjuntura o Instituto não tem orçamento para condução deste processo a não ser que seja elencado em algum Projeto de apoio.</t>
  </si>
  <si>
    <t>1.2) Criar áreas protegidas no baixo interflúvio Xingu-Tocantins.</t>
  </si>
  <si>
    <t>Nivia Glaucia Pinto Pereira (IDEFLOR/Bio), André Ravetta (IDEFLOR), Lincoln Carneiro (MPEG), Leonardo Miranda (ITV), Alexandre Aleixo (MPEG), Pedro (SAVE Brasil)* - Mário vai confirmar se poderá participar do grupo, Luiz Fábio (MZUSP), Mario Cohn-Haft (INPA), Diogo (CEPAM), Rita (CEMAVE).</t>
  </si>
  <si>
    <t>Localização: Interflúvio Xingu-Tocantins; Recomendação: 1) Rita/Diogo - verificar o andamento do processo de criação da FLONA Liberdade; 2) Rita/Diogo: verificar se há ações equivalentes em outros PANs do ICMBio;</t>
  </si>
  <si>
    <t>A Flona Liberdade não é prioridade para o Isntituto esse ano não deve sair. Tá sendo repassado para o ICMbio do programa terra legal de 473 mil hactares que são terras da União... A proposta original é um milhão e 600 mil hactares. Não entrou na prioridade para 2017, provavelmente só 2018... Existe uma câmara de compensação ambiental com SPU, Funai, MMA, Incra...</t>
  </si>
  <si>
    <t>1.3</t>
  </si>
  <si>
    <t>Definir áreas e implementar atividades de restauração florestal, buscando aumentar a área de cobertura e a conectividade dos fragmentos existentes no Centro de Endemismo Belém.</t>
  </si>
  <si>
    <t>Áreas identificadas e atividades de restauração realizadas</t>
  </si>
  <si>
    <t>Jorge Serejo dos Anjos (SEMA/PA)</t>
  </si>
  <si>
    <t>Prefeituras, IMAZON, EMBRAPA, ICMBio, Programa Municípios Verdes, Jean Paul Metzger (USP), Ricardo Rodrigues (ESALQ); Nívia Pereira (IDEFLOR/Bio); Luciana Alves (IDEFLOR/Bio); Soraya Alves (IDEFLOR/Bio)</t>
  </si>
  <si>
    <t>Sem notícias de andamento</t>
  </si>
  <si>
    <t>Articulador não encontrado!!</t>
  </si>
  <si>
    <t>Recomendação geral: Thiago - sugeriu que é interessante fazer um ranqueamento de priorização das ações do PAN (se terá um impacto significativo de mudança no status de conservação das espécies contempladas pelo PAN)</t>
  </si>
  <si>
    <t>1.3) Definir áreas e estratégias para a restauração florestal, buscando aumentar a área de cobertura e a conectividade dos fragmentos existentes no Centro de Endemismo Belém.</t>
  </si>
  <si>
    <t>Áreas identificadas e plano de restauração institucionalizado.</t>
  </si>
  <si>
    <t>Rita Surrage (CEMAVE)</t>
  </si>
  <si>
    <t xml:space="preserve">Programa Municípios Verdes (SEMA/PA)* - verificar quem é o responsável, Jean Paul Metzger (USP)* - Rita/Mario vão confirmar se poderá participar do grupo, Ricardo Rodrigues (ESALQ)* - Rita/Mario vão contactá-lo e confimar se poderá participar do grupo; Nívia Pereira (SEMA/PA)* Rita/Diogo - vão contactá-la e confimar se poderá participar do grupo; </t>
  </si>
  <si>
    <t>Localização: Centro de Endemismo Belém; Recomendação: Thiago - sugeriu que é interessante fazer um ranqueamento de priorização das ações do PAN (se terá um impacto significativo de mudança no status de conservação das espécies contempladas pelo PAN);</t>
  </si>
  <si>
    <t>Rita/Falar com Nivea Guaucia-ideflor pedir contato com o Diogo que já vai fazer o contato com ela pra saber quem é o responsável pelos municípios verdes</t>
  </si>
  <si>
    <t>1.4</t>
  </si>
  <si>
    <t>Detectar e inventariar remanescentes florestais potencialmente importantes para a conservação das aves alvo do plano no Centro de Endemismo Belém.</t>
  </si>
  <si>
    <t>Relatórios e artigos</t>
  </si>
  <si>
    <t>Gregory Thom (MPEG)</t>
  </si>
  <si>
    <t>Alexandre Aleixo (MPEG), Diego Mendes (REBIO Gurupi/ICMBio), Carlos Martinez (UFMA), Luis Fábio Silveira (MZUSP), Marcos Pérsio (UFPA), Pedro Develey (SAVE Brasil), Nívia Glaucia Pinto Pereira (IDEFLOR/Bio), Mario Cohn-Haft (INPA)</t>
  </si>
  <si>
    <t>1.4) Identificar os remanescentes florestais importantes para a conservação das aves alvo do plano no Centro de Endemismo Belém.</t>
  </si>
  <si>
    <t>Relatório contendo um mapa</t>
  </si>
  <si>
    <t>julho de 2018</t>
  </si>
  <si>
    <t>Lincoln Carneiro (MPEG)</t>
  </si>
  <si>
    <t>Alexandre Aleixo (MPEG), Carlos Martinez (UFMA), Luis Fábio Silveira (MZUSP), Marcos Pérsio (UFPA), Pedro Develey (SAVE Brasil), Nívia Pereira (IDEFLOR/Bio), Mario Cohn-Haft (INPA), Alexander Lees (UK)</t>
  </si>
  <si>
    <t>Localização: Centro de Endemismo Belém; Recomendação: Rita/Diogo vai contactar o articulador da ação para obter informações; o resultado da ação alimentará as ações 1.1 e 1.3;</t>
  </si>
  <si>
    <t>Vai ser prerrogativa das 1.1 e 1.3, falar com Lincoln - Júlio?</t>
  </si>
  <si>
    <t>1.5</t>
  </si>
  <si>
    <t>Executar atividades de fiscalização periódicas para coibir a extração madeireira ilegal principalmente na região do rio Capim, Rebio do Gurupi, Terras Indígenas Caru, Turiaçu, Awae Alto Rio Guamá, BR 010, PA 150, PA 256, PA 257, localizados no Centro de Endemismo Belém, e ao longo da BR 163 e BR 230, localizados no Sudeste Amazônico.</t>
  </si>
  <si>
    <t>Operações de fiscalização realizadas</t>
  </si>
  <si>
    <t>Maximiliano Niedfeld (RESEX Arioca-Pruanã/ICMBio)</t>
  </si>
  <si>
    <t>Diego Mendes (REBIO Gurupi/ICMBio), Polícia Federal, BPA, IBAMA, SEMA/PA, SEMA/MA, Força Nacional, FUNAI, Ministério Público Federal e Estadual do Pará, SIPAM</t>
  </si>
  <si>
    <t>Nada foi realizado. Articulador se diz impossibilitado de ficar a frente dessa ação. Sugere procurar a CGPRO;</t>
  </si>
  <si>
    <t>Articulador não sabia que estava responsável por essa ação, informou que ligaram pra ele e pediram um nome como ponto focal.</t>
  </si>
  <si>
    <t>Rita Surrage/Cemave</t>
  </si>
  <si>
    <t>Alterar o texto da ação/alterar articulador</t>
  </si>
  <si>
    <t>1.5) Demandar fiscalizações periódicas para coibir a extração madeireira ilegal principalmente na região do rio Capim, Rebio do Gurupi, Terras Indígenas Caru, Turiaçu, Awae Alto Rio Guamá, BR 010, PA 150, PA 256, PA 257, localizados no Centro de Endemismo Belém, e ao longo da BR 163 e BR 230, localizados no Sudeste Amazônico.</t>
  </si>
  <si>
    <t>Relatório técnico consolidado e encaminhado das ações executadas</t>
  </si>
  <si>
    <t>Diogo (CEPAM)</t>
  </si>
  <si>
    <t>Patrícia Viana (REBIO Gurupi/ICMBio), Rita Surrage (CEMAVE/ICMBio), FUNAI* - Rita vai buscar algum representante, Gabriela Marangon (COPAN)</t>
  </si>
  <si>
    <t>Localização: rio Capim, Rebio do Gurupi, Terras Indígenas Caru, Turiaçu, Awae Alto Rio Guamá, BR 010, PA 150, PA 256, PA 257, localizados no Centro de Endemismo Belém, e ao longo da BR 163 e BR 230, localizados no Sudeste Amazônico; Recomendação: Diogo vai consultar qual Coordenação no ICMBio/Sede poderá encaminhar esse doc para os órgãos envolvidos;</t>
  </si>
  <si>
    <t>Diogo: preparar documento para demandar</t>
  </si>
  <si>
    <t>1.6</t>
  </si>
  <si>
    <t>Executar atividades de fiscalização econtrole de queimadas, com ênfase nos meses secos (junho a dezembro), principalmente ao longo da BR 163, BR 230, BR 010, BR 364, PA 150, PA 256, PA 257 e entorno de UC.</t>
  </si>
  <si>
    <t>Frederico Martins Drummond (FLONA Carajás/ICMBio)</t>
  </si>
  <si>
    <t>Corpo de Bombeiro, SIPAM, SEMA, IMAZON, ICMBio, INPE, IBAMA/Prevfogo, Robson Czaban (IBAMA)</t>
  </si>
  <si>
    <t>O articulador está tentando organizar um mapa com todas as UCs e assentamentos do INCRA aque são cortados pelas BRs e PAs que constam no PAN. Ele pretende encaminhar esse mapa antes das reuniões de monitoria. O mapa serviria para identificar as áreas prioritárias para ações de fiscalização e prevenção. Ele acha que falta um "diagnóstico" da área e acha que o mapa vai servir para isso. A partir daí ele sugere tentar parcerias com os demais órgãos relacionados ao tema (INCRA, Bombeiros) para trabalhar de forma articulada e em escala.</t>
  </si>
  <si>
    <t>Discutir na reunião.</t>
  </si>
  <si>
    <t>1.6) Demandar fiscalizações para controle de queimadas, com ênfase nos meses secos (junho a dezembro), principalmente ao longo da BR 163, BR 230, BR 319, BR 010, BR 364, PA 150, PA 256, PA 257 e entorno de Ucs, além da REBIO Gurupi e nas Terras indígenas Caru, Awa e Turiaçu</t>
  </si>
  <si>
    <t>Corpo Bombeiros* - consultar ao Frederico a revisão da lista de colaboradores, Robson Czaban (IBAMA), Diogo Lagroteria (CEPAMICMBio)</t>
  </si>
  <si>
    <t>Localização: BR 163, BR 230, BR 010, BR 364, PA 150, PA 256, PA 257 e entorno de Ucs, além da REBIO Gurupi e nas Terras indígenas Caru, Awa e Turiaçu; Recomendação: Frederico - dispponibilizar o mapa (ou a prévia do mapa) para o grupo durante o período de revisão matriz;</t>
  </si>
  <si>
    <t>Diogo; vai fazer ou cobrar do Fred</t>
  </si>
  <si>
    <t>1.7</t>
  </si>
  <si>
    <t>Executar atividades de prevenção a queimadas junto às comunidades rurais ao longo da BR 163, BR 230, BR 010, BR 364, PA 150, PA 256, PA 257.</t>
  </si>
  <si>
    <t>Número de pessoas capacitadas, capacitações, materiais de divulgação</t>
  </si>
  <si>
    <t>Corpo de Bombeiros, SEMA/PA, IMAZON, IBAMA/Prevfogo, COEDU/ICMBio, Diego Mendes (REBIO Gurupi/ICMBio), Prefeituras Municipais, CGPRO/ICMBio</t>
  </si>
  <si>
    <t>Utilizar os dados do MMA/SIPAM e IMAZON. De concreto, o que foi feito foi um curso de formação de bombeiros do PA em 2014. Em 2015 não foi possível fazer, mas em 2016 ele pretender realizar o curso novamente.</t>
  </si>
  <si>
    <t>Curso de formação de bombeiros do PA em 2015</t>
  </si>
  <si>
    <t>Geoespacializar as ações.</t>
  </si>
  <si>
    <t>1.7)Elaborar um plano de prevenção e combate a queimadas a ser aplicado junto às comunidades rurais ao longo da BR 163, BR 230, BR 010, BR 364, BR 319, PA 150, PA 256, PA 257 e na REBIO Gurupi</t>
  </si>
  <si>
    <t>Plano de prevenção e combate de queimadas elaborado e aplicado nas comunidades rurais</t>
  </si>
  <si>
    <t>Carlos Martinez (UFMA)* Rita/Diogo/Lincoln - consultar a possibilidade de integrar o grupo de colaboradores, IBAMA/Prevfogo* Frederico - consultar representante do Prevfogo, Patrícia Viana (REBIO Gurupi/ICMBio), CGPRO/ICMBio</t>
  </si>
  <si>
    <t>Localização: comunidades rurais ao longo da BR 163, BR 230, BR 010, BR 364, PA 150, PA 256, PA 257e REBIO Gurupi; Recomendação: Utilizar o Plano de Prevenção e Combate na REBIO Gurupi como experiência para replicar;</t>
  </si>
  <si>
    <t>Diogo vai conversar com Fred/Rita: ver como está a publicação da nova portaria de mudança do grupo assessor</t>
  </si>
  <si>
    <t>1.8</t>
  </si>
  <si>
    <t>Promover a regularização fundiária da Reserva Biológica do Gurupi/MA.</t>
  </si>
  <si>
    <t>Processos jurídicos de nulidade de títulos irregulares</t>
  </si>
  <si>
    <t>Heloisa Mendonça (REBIO Gurupi/ICMBio)</t>
  </si>
  <si>
    <t>Ministério Público Federal, CGTER/ICMBio, ITERMA, INCRA</t>
  </si>
  <si>
    <t>A situação fundiária da Rebio Gurupi possui um cenário bastante complexo com grilagem de terras, origem ilegal de títulos, transferências ilegítimas do Estado para particulares, havendo propriedades privadas, posseiros e vilas no interior da UC. A solução não depende exclusivamente do ICMBio, ela passa necessariamente por responsabilidades de diferentes instituições públicas das diversas esferas de governo. Com a morte do conselheiro Raimundo Rodrigues dos Santos, ocorrida em agosto de 2015, em virtude de conflitos fundiários com fazendeiros da região e da sua atuação como defensor da Rebio Gurupi tivemos um agravamento da situação com uma onda de ocupações indevidas na parte sul da UC.</t>
  </si>
  <si>
    <t>Falta de vontade política/impedimentos diversos como falta de pessoal e de recursos financeiros/cadeia dominial/morosidade no processo.</t>
  </si>
  <si>
    <t>Patrícia Viana/REBIO Gurupi</t>
  </si>
  <si>
    <t>Trocar o nome do articulador para Patrícia/rever a importância de permanência dessas ações de regularização fundiária.</t>
  </si>
  <si>
    <t>Levantamento das diferentes situações fundiárias da UC consolidado e encaminhado para o ICMBio/Presidência, Ministério Público Federal, ITERMA e INCRA/MA</t>
  </si>
  <si>
    <t>Alexandre (Ministério Público Federal/MA)* Patrícia vai consultar o nome e a possibilidade de compor o grupo de colaboradores, (??) CGTER/ICMBio* Rita/Diogo: consultar quem será o colaborador desta ação, ITERMA* Patrícia: vai consultar o nome e a possibilidade de compor o grupo de colaboradores, INCRA/MA* Patrícia: vai consultar o nome e a possibilidade de compor o grupo de colaboradores;</t>
  </si>
  <si>
    <t>Localização: REBIO Gurupi/MA</t>
  </si>
  <si>
    <t>Rita enviar email cobrando da Patrícia alguma definição</t>
  </si>
  <si>
    <t>1.9</t>
  </si>
  <si>
    <t>Implementar programa contínuo de pesquisa científica na Rebio do Gurupi.</t>
  </si>
  <si>
    <t>Programa implementado com base de pesquisa implantada e convênios estabelecidos</t>
  </si>
  <si>
    <t>Diego Mendes (REBIO Gurupi/ICMBio)</t>
  </si>
  <si>
    <t>Marlúcia B. Martins (MPEG), Carlos Martinez (UFMA), Marcos Pérsio (UFPA), Luis Fábio Silveira (MZUSP)</t>
  </si>
  <si>
    <t>A Rebio Gurupi ainda não consolidou um programa de pesquisa continuada definido, não foi realizado um evento para a sua formatação. Em relação à melhoria de estrutura física e construção de uma base de pesquisa, no momento contamos com a estrutura das duas bases operacionais de campo da parte norte e sul da Rebio Gurupi como suporte aos pesquisadores. As mesmas são estruturadas com geradores de energia, abastecimento de água e internet. É de extremo interesse dos gestores da Rebio Gurupi a criação de um programa de pesquisa continuada, dessa forma, sugerimos a ampliação do prazo para dezembro de 2017 para sua consolidação; na reunião, foi informado que já existe a execução do programa PPBio na unidade de conservação</t>
  </si>
  <si>
    <t>Falta de recursos humanos pra tocar a atividade.</t>
  </si>
  <si>
    <t>Trocar o nome do articulador para Patrícia</t>
  </si>
  <si>
    <t>Programa de pesquisa sistematizado</t>
  </si>
  <si>
    <t>Alexandre Aleixo (MPEG), Marlúcia B. Martins (MPEG), Carlos Martinez (UFMA), Marcos Pérsio (UFPA), Luis Fábio Silveira (MZUSP)</t>
  </si>
  <si>
    <t>Localização: REBIO Gurupi/MA;</t>
  </si>
  <si>
    <t>Rita/ cobrar Patrícia</t>
  </si>
  <si>
    <t>1.10</t>
  </si>
  <si>
    <t>Fiscalizar a adequação ambiental das propriedades localizadas na calha sul do Rio Amazonas no estado do Pará e extremo norte do estado do Mato Grosso, Rondônia e bacia do Alto Rio Branco em localidades com registros das espécies alvo do plano.</t>
  </si>
  <si>
    <t>Robson Czaban (IBAMA/AM)</t>
  </si>
  <si>
    <t>Polícia Federal, BPA, IBAMA, OEMA (RR, PA, MT, RO), CR1, CR2 e CR3/ICMBio, Paulo Maues (IBAMA/PA)</t>
  </si>
  <si>
    <t>Excluída</t>
  </si>
  <si>
    <t>A fiscalização no estado do Amazonas, hoje, feita pelo IBAMA, está muitíssimo reduzida. Praticamente só ações de desmatamento ou retirada ilegal de madeira, principalmente no sul do estado, nos municípios de Lábrea, Humaitá e Apuí. Por aqui, quase nada é feito, e a responsabilidade está mais a cargo do IPAAM, o órgão estadual de proteção ambiental. Mas, tanto o IBAMA quanto o IPAAM estão com sérias restrições orçamentárias. O IPAAM, inclusive, teve redução de pessoal, muitos terceirizados foram demitidos e a fiscalização deles também não tem funcionado. 
Viagens a trabalho foram cortadas. Diogo: o CAR já tem a premissa de monitorar o cumprimento das adequações ambientais.</t>
  </si>
  <si>
    <t>Falta de recursos financeiros</t>
  </si>
  <si>
    <t>Repensar a ação, fiscalizar a adequação ambiental? O que venha a ser isso?</t>
  </si>
  <si>
    <t>1.11</t>
  </si>
  <si>
    <t>Implementar grupos de observação de aves na região metropolitana de Belém.</t>
  </si>
  <si>
    <t>Grupos de observação de aves estabelecidos, oficinas realizadas</t>
  </si>
  <si>
    <t>Lucas Eduardo Araujo Silva (MPEG)</t>
  </si>
  <si>
    <t>Pedro Develey (SAVE Brasil), Gregory Thom (MPEG), Romina Batista (MPEG), Nívia Pereira (IDEFLOR/Bio), Centro de Estudos Ornitológicos (CEO), AVISTAR, Parque Municipal GUNMA, Parque Estadual do Utinga, RVS Metrópole da Amazônia, Vagner Cavarzere (MZUSP), Maximiliano Niedfeld (RESEX Arioca Pruanã/ICMBio), Paratur</t>
  </si>
  <si>
    <t>Até o momento foram realizadas reuniões entre os colaboradores da ação para traçar uma estratégia de realização da mesma. Posteriormente um Grupo de Observação de aves (BirdWatching Belém) foi organizado, com uma página de divulgação em redes sociais (https://www.facebook.com/groups/520669137979658/?fref=ts) para comunicação entre os 36 membros cadastrados. Foram organizadas saídas de campo para observação de aves nos finais de semana.</t>
  </si>
  <si>
    <t>Grupo de Observadores de Aves criado em Belém</t>
  </si>
  <si>
    <t>Os problemas enfrentados são tornar o grupo autossuficiente em saídas para observação de aves, pois, até o momento as únicas saídas foram organizadas por meio dos colaboradores da ação. É possível que até o término da ação (Fevereiro-2018) o grupo esteja consolidado com muitos membros e que as saídas para observação se tornem frequentes.</t>
  </si>
  <si>
    <t>1.12</t>
  </si>
  <si>
    <t>Elaborar e implementar programa de educação ambiental visando o combate à degradação ambiental com foco em aves em UC e seus entornos no Centro de Endemismo Belém.</t>
  </si>
  <si>
    <t>Programa de educação ambiental elaborado e implementado</t>
  </si>
  <si>
    <t>Fabiana Prado (COEDU/ICMBio)</t>
  </si>
  <si>
    <t>SEMA/PA, FUNAI, Rebio do Gurupi, INCRA, Lucas Eduardo Silva e Romina Batista (MPEG), UFPA, Pedro Develey (SAVE Brasil)</t>
  </si>
  <si>
    <t>Articuladora não está mais trabalhando no ICMBio e não articulou a ação;</t>
  </si>
  <si>
    <t>julho de 2016</t>
  </si>
  <si>
    <t>julho de 2021</t>
  </si>
  <si>
    <t>Patrícia Viana (REBIO Gurupi)</t>
  </si>
  <si>
    <t>Nivia Glaucia Pinto Pereira (IDEFLOR/Bio) Lincoln Carneiro (MPEG), Leonardo Miranda (ITV), Profa...(?)(UFPA)* Leonardo consultar a possibilidade compor o grupo, Pedro Develey (SAVE Brasil), Abilio Ohana (ABIOPA)* Leonardo consultar a possibilidade compor o grupo, Tânia Sanaiotti (INPA), Rita Surrage (CEMAVE)</t>
  </si>
  <si>
    <t>Localização: REBIO Gurupi e UC no Centro de Endemismo; Recomendação:formar e/ou fortalecer grupos de observação de aves no âmbito do programa de educação ambiental; deve-se considerar também as secretarias de Educação (ou escolas…)</t>
  </si>
  <si>
    <t>Rita vai cobrar da Patrícia</t>
  </si>
  <si>
    <t>1.13</t>
  </si>
  <si>
    <t>Estabelecer pesquisas de dinâmica, ecologia e genética de populações de aves do plano em hábitats fragmentados por estradas, linhas de transmissão, agricultura, pecuária e ocupação humana, no Centro de Endemismo Belém e Sudeste da Amazônia.</t>
  </si>
  <si>
    <t>Pesquisas implementadas, relatórios de pesquisa e artigos</t>
  </si>
  <si>
    <t>Alexandre Aleixo (MPEG), Diego Mendes (REBIO Gurupi/ICMBio), Carlos Martinez (UFMA), Luis Fábio Silveira (MZUSP), Marcos Pérsio (UFPA), Pedro Develey (SAVE Brasil), Nívia Pereira (IDEFLOR/Bio), Mario Cohn-Haft (INPA), SIPAM, Cíntia Cornelius (UFAM), Aureo Banhos (UFES)</t>
  </si>
  <si>
    <t>Leoanrdo: Tem uma tese de doutorado Túlio Dornas na região desta ação; Projeto de DCR do Lincoln;</t>
  </si>
  <si>
    <t>Alexandre Aleixo (MPEG), Patrícia Viana (REBIO Gurupi/ICMBio), Carlos Martinez (UFMA), Luis Fábio Silveira (MZUSP), Marcos Pérsio (UFPA), Mario Cohn-Haft (INPA), Cíntia Cornelius (UFAM)* Diogo: conferir se há interesse de continuar no grupo, Aureo Banhos (UFES), Lincoln Carneiro (MPEG), Camila Ribas (INPA), Tânia Sanaiotti (INPA)</t>
  </si>
  <si>
    <t>Localização: Centro de Edemismo Belém e Sudeste da Amazônia;</t>
  </si>
  <si>
    <t>Rita, pedir ao Linconl pra entrar em contato com o Gregory</t>
  </si>
  <si>
    <t>1.14</t>
  </si>
  <si>
    <t>Elaborar termos de compromisso com mineradoras visando a manutenção e recuperação de hábitats naturais das aves alvo do plano</t>
  </si>
  <si>
    <t>Termos de compromisso elaborados</t>
  </si>
  <si>
    <t>Pedro Develey (SAVE Brasil)</t>
  </si>
  <si>
    <t>IBAMA, OEMA</t>
  </si>
  <si>
    <t xml:space="preserve">A ação não foi executada. Na ocasião fiquei responsável por isso porque estávamos com um projeto grande (Ararinha na Natureza) patrocinado pela Vale e tinha contato direto com a divisão de meio ambiente da empresa. Porém, em 2014, a Vale rompeu o contrato e a relação não teve continuidade, nem mesmo para o próprio projeto que era apoiado.
</t>
  </si>
  <si>
    <t>Falta de continuidade de projeto com a Vale</t>
  </si>
  <si>
    <t>O articulador diz: "Não posso me comprometer a continuar responsável por essa ação."</t>
  </si>
  <si>
    <t>1.14) Elaborar termos de compromisso entre o órgão licenciador, ICMBio e empreendedores visando o apoio à pesquisa, o monitoramento, a manutenção e recuperação de hábitats naturais das aves alvo do plano</t>
  </si>
  <si>
    <t>Termos de compromisso firmados</t>
  </si>
  <si>
    <t>Natalia (Ibama/Sede)* Gabi vai consultar o Alexandre Garcia (COGEF) para assumir a articulação</t>
  </si>
  <si>
    <t>Tânia (INPA), Frederico (FLONA Carajás), Rita Surrage (CEMAVE)</t>
  </si>
  <si>
    <t>Localização: onde tem empreendimentos na Amazônia; Recomendação: Ação escolhida para ser encaminhada para o Licenciamento do IBAMA/Sede;</t>
  </si>
  <si>
    <t>Rita perguntar a Natália</t>
  </si>
  <si>
    <t>1.15</t>
  </si>
  <si>
    <t>Elaborar um protocolo de identificação e proteção de árvores com ninhos de Harpia harpyja e Morphnus guianensis em áreas de manejo florestal.</t>
  </si>
  <si>
    <t>Documento técnico elaborado</t>
  </si>
  <si>
    <t>Aureo Banhos dos Santos (UFES)</t>
  </si>
  <si>
    <t>Serviço Florestal Brasileiro, OEMA, Tânia M. Sanaiotti (PCGR/INPA), Frederico Martins (FLONA Carajás/ICMBio), Benjamim Bordallo da Luz (ESEC Maracá/ICMBio); Nívia Pereira (IDEFLOR/Bio)</t>
  </si>
  <si>
    <t>Tânia: houve uma primeira reunião em 2014 para discutir o AVP; Aureo: o programa de Conservação do Gavião Real está mapeando os ninhos dentro das áreas de manejo florestal e também os que foram derrubados;</t>
  </si>
  <si>
    <t>1.15) Elaborar e implementar um protocolo de identificação e proteção de árvores com ninhos de Harpia harpyja e Morphnus guianensis em áreas de manejo e supressão florestal.</t>
  </si>
  <si>
    <t>Benjamin Bordallo da Luz (ESEC Maracá/ICMBio), Frederico Drumond Martins (FLONA Carajás/ICMBio), Robson (IBAMA/AM), Aureo Banhos (UFES), Diogo (CEPAM/ICMBio), Francisca Helena Aguiar-Silva (INPA), Marcelo Garcia (IPAAM)</t>
  </si>
  <si>
    <t>Localização: área de ocorrência da espécie na Amazônia; Recomendação: o produto da ação pode ser encaminhada para a DBFLO do IBAMA/Sede)</t>
  </si>
  <si>
    <t>1.16</t>
  </si>
  <si>
    <t>Recuperação de APP ao longo das bacias dos rios Solimões, Madeira, Amazonas e Alto Rio Branco dentro da extensão de ocorrência das espécies alvo do plano.</t>
  </si>
  <si>
    <t>Áreas com atividade de recuperação em andamento</t>
  </si>
  <si>
    <t>Prefeituras Municipais, IBAMA, OEMA (MT, AM, RO, RR), CR1, CR2 e CR3/ICMBio, ONG, Fundação Amazonas Sustentável (FAS), Luís Fábio Silveira (MZUSP)</t>
  </si>
  <si>
    <t>valor estimado por ha por ano</t>
  </si>
  <si>
    <t>Não foi realizado nada; Diogo: o CAR já tem a premissa de monitorar o cumprimento das adequações ambientais.</t>
  </si>
  <si>
    <t>Problemas financeiros</t>
  </si>
  <si>
    <t>Discutir na reunião/Mudar o texto da ação, diagnosticar</t>
  </si>
  <si>
    <t>1.17</t>
  </si>
  <si>
    <t xml:space="preserve">Avaliar as medidas de prevenção e contenção contra a poluição da água e de recuperação de sua qualidade nas áreas de ocorrência das aves alvo do plano.
</t>
  </si>
  <si>
    <t>Laudo técnico</t>
  </si>
  <si>
    <t>Marcela Torres (INPA)</t>
  </si>
  <si>
    <t>INCT-ADAPTA (Adaptações da Biota Aquática Amazônica - INPA), Setor de Recursos Hídricos/OEMA, ANA, Mario Cohn-Haft (INPA), ANP, Marinha do Brasil, SDS/IPAAM</t>
  </si>
  <si>
    <t>Marcela Torres, articuladora, está fora do INPA, sugeriu o nome do Thiago Orsi e Mario Cohn-Haft para detalhar algo sobre a ação. Mario enviou email dizendo que não houve avanço nenhum.</t>
  </si>
  <si>
    <t>Falta de articulador</t>
  </si>
  <si>
    <t>Marcela Torres</t>
  </si>
  <si>
    <t>Trocar articulador</t>
  </si>
  <si>
    <t>Recomendação: ação pertinente ao futuro PAN Várzea; A ação foi exlcuída pelo grupo por entender que na ausência de evidências diretas atualmente afetando as espécies de várzea essa ação não é prioritária e neste momento.</t>
  </si>
  <si>
    <t>1.18</t>
  </si>
  <si>
    <t>Elaborar carta aberta reconhecendo a importância dos povos indígenas do interflúvio Xingu-Tocantins, Centro de Endemismo Belém e norte de Roraima para a conservação das aves alvo do plano.</t>
  </si>
  <si>
    <t>Carta elaborada e encaminhada</t>
  </si>
  <si>
    <t>Thiago Laranjeiras (PARNA Viruá/ICMBio)</t>
  </si>
  <si>
    <t>Nívia Pereira (IDEFLOR/Bio), ACT, Canindé, ISA, CIMI, Lucas Eduardo Silva, Gregory Thom e Romina Batista (MPEG), Vagner Cavarzere (MZUSP), FUNAI, Glenn Shepard (MPEG), Cláudia Kahwage (IDEFLOR/Bio), Mario Cohn-Haft (INPA)</t>
  </si>
  <si>
    <t>Thiago: não houve avanço;</t>
  </si>
  <si>
    <t>1.18)Elaborar carta aberta reconhecendo a importância dos povos indígenas do interflúvio Xingu-Tocantins, Rondônia, norte do Mato Grosso, Centro de Endemismo Belém e norte de Roraima para a conservação das aves alvo do plano.</t>
  </si>
  <si>
    <t>dezembro de 2016</t>
  </si>
  <si>
    <t>Thiago: revisar a lista de colaboradores</t>
  </si>
  <si>
    <t>Localização: interflúvio Xingu-Tocantins, Rondônia, norte do Mato Grosso, Centro de Endemismo Belém e norte de Roraima</t>
  </si>
  <si>
    <t>Rita cobrar via email ou telefone via Thiago</t>
  </si>
  <si>
    <t>1.19</t>
  </si>
  <si>
    <t xml:space="preserve">Mapear, monitorar e proteger os ninhos de Harpia harpyja e Morphnus guianensis no Sudeste da Amazônia e na calha central dos rios Solimões e Amazonas. </t>
  </si>
  <si>
    <t>Mapas de registro e relatórios de monitoramento</t>
  </si>
  <si>
    <t>Tânia M. Sanaiotti (PCGR/INPA), Francisca Helena Aguiar-Silva (PCGR/INPA), Benjamin Bordallo da Luz (ESEC Maracá/ICMBio), Frederico Drumond Martins (RESEX Arioca Pruanã/ICMBio), IBAMA, OEMA, UFAM, UFPA, UNIR, UFES, INCRA, FUNAI</t>
  </si>
  <si>
    <t>Tânia: mais de 100 ninhos mapeados na Amazônia (delimitar a localização para as regiões da ação) - está sendo feito no âmbito do programa de conservação para o gavião real</t>
  </si>
  <si>
    <t>Aureo: problemas de recursos para subsidiar as atividades;</t>
  </si>
  <si>
    <t xml:space="preserve">1.19) Mapear, monitorar e proteger os ninhos de Harpia harpyja e Morphnus guianensis no Arco do Desmatamento da Amazônia e na calha central dos rios Solimões e Amazonas. </t>
  </si>
  <si>
    <t>Francisca Helena Aguiar-Silva (INPA)</t>
  </si>
  <si>
    <t>Benjamin Bordallo da Luz (ESEC Maracá/ICMBio), Frederico Drumond Martins (FLONA Carajás/ICMBio), Robson (IBAMA/AM), Aureo Banhos (UFES), Diogo (CEPAM/ICMBio), Marcelo Garcia (IPAAM), Almerio Câmara Gusmão (SEDUC/RO) Ernildo Césaea da Silva Serafim (IDEFLOR/PA) Andrea Siqueira Carvalho (UFRA)</t>
  </si>
  <si>
    <t>Localização: Sudeste da Amazônia e na calha central dos rios Solimões e Amazonas</t>
  </si>
  <si>
    <t>1.20</t>
  </si>
  <si>
    <t>Criar um programa de conservação ex situ de Harpia harpyja.</t>
  </si>
  <si>
    <t>Programa implementado</t>
  </si>
  <si>
    <t>Renata Membribes Rossato (CEMAVE/ICMBio)</t>
  </si>
  <si>
    <t>Aureo Banhos (UFES), Tânia M. Sanaiotti (PCGR/INPA), Zoológico de Carajás, Roberto Azeredo (Criadouro Crax), Refúgio Bela Vista, Marcos José de Oliveira (Itaipu Binacional), Wanderlei de Moraes (Itaipu Binacional)</t>
  </si>
  <si>
    <t>Existe uma nova IN de programas de cativeiro que está pra sair há mais de dois anos. A mesma prevê três tipos de criadouros. Não vejo nenhuma probabilidade de ter programa de cativeiro pra Harpia a curto prazo.</t>
  </si>
  <si>
    <t>Falta de legislação e interesse da DIBIO de aceitar programas de cativeiro.</t>
  </si>
  <si>
    <t>Rita Surrage/CEMAVE</t>
  </si>
  <si>
    <t>Alterar o articulador do plano/excluir/Talvez mudar o texto da ação, ao invés de programa de cativeiro uma organização de dados dos animais em cativeiro ou outro tipo de manejo ex situ.</t>
  </si>
  <si>
    <t>1.20) Criar um programa de conservação ex situ e reabilitação de Harpia harpyja removidos da natureza.</t>
  </si>
  <si>
    <t>Programa de conservação e protoloco de reabilitação criados</t>
  </si>
  <si>
    <t>Aureo Banhos (UFES)</t>
  </si>
  <si>
    <t>Tânia M. Sanaiotti (PCGR/INPA), André Mourão (Zoológico de Carajás), Roberto Azeredo (Criadouro Crax), Marcos José de Oliveira (Itaipu Binacional), Wanderlei de Moraes (Itaipu Binacional), Diogo (CEPAM/ICMBio), Iara Barros (Parque das Aves), Rita Surrage (CEMAVE), (quem?) SZB* Rita vai consultar quem poderá compor o grupo de colaboradores , (quem?) MZUSP* Rita vai consultar quem poderá comporo grupo de colaboradores;</t>
  </si>
  <si>
    <t>Localização: localização dos criadouros que tem Harpia harpyja</t>
  </si>
  <si>
    <t>1.21</t>
  </si>
  <si>
    <t>Criar um programa de cativeiro para Crax fasciolata pinima caso ocorra a identificação de populações na natureza a partir da ação 1.13.</t>
  </si>
  <si>
    <t>Programa criado</t>
  </si>
  <si>
    <t>1.500.000,00 a 2.000.000,00</t>
  </si>
  <si>
    <t>Gregory Thom, Lucas Eduardo Silva (MPEG), Luís Fábio Silveira (MZUSP), Diego Mendes (REBIO Gurupi/ICMBio)</t>
  </si>
  <si>
    <t>Não há Crax fasciolata pinima em cativeiro. Até o momento não foram identificados espécimes na natureza. Os esforços iniciais tem que ser em expedições de encontro. Câmeras trap tem sido instaladas na REBIO Gurupi mas até o momento nenhum indivíduo foi visualizado.</t>
  </si>
  <si>
    <t>Falta de recursos financeiros e humanos para sair em busca da subespécie.</t>
  </si>
  <si>
    <t>Os indios AWÁ podem ter noção desse animal mas são de recente contato e se faz necessário para entrar em contato com eles, ir através da FUNAI.</t>
  </si>
  <si>
    <t>1.21) Buscar indivíduos de Crax fasciolata pinima nos remanescentes florestais do Centro de Edemismo Belém.</t>
  </si>
  <si>
    <t>Lincoln Carneiro (MPEG), Leonardo Miranda (ITV), Luís Fábio Silveira (MZUSP), Patrícia Viana (REBIO Gurupi/ICMBio), Gustavo Gonsiorosk (ornitólogo/Maranhão)* Lincoln vai consultá-lo para compor o grupo, Gabriel Leite/INPA* Aureo vai convidá-lo para contribuir com a ação</t>
  </si>
  <si>
    <t>Localização: Centro de Endemismo Belém</t>
  </si>
  <si>
    <t>1.22</t>
  </si>
  <si>
    <t>Definir UC prioritárias para a conservação das aves do plano e elaborar documento com as áreas para orientar a Câmara Federal de Compensação Ambiental na destinação de recursos.</t>
  </si>
  <si>
    <t>Documento com áreas prioritárias elaborado e enviado</t>
  </si>
  <si>
    <t>Luciane Lourenço (MMA)</t>
  </si>
  <si>
    <t>Mario Cohn-Haft (INPA), ICMBio, CEMAVE, Thiago Laranjeiras (PARNA Viruá/ICMBio), Tânia M. Sanaiotti (PCGR/INPA), Marcela Torres (INPA), Aureo Banhos (UFES), Alexandre Aleixo (MPEG), Aldízio Lima de Oliveira Filho (COCUC/ICMBio), SEMA/PA</t>
  </si>
  <si>
    <t>A articuladora pediu para ser retirada dessa ação. O ICMbio não tem cadeira em Câmara de Compensação Ambiental e portanto essa ação tem que ser aceita por alguém talvez do MMA mesmo.</t>
  </si>
  <si>
    <t>Trocar o articulador</t>
  </si>
  <si>
    <t>Rita: se tiver tempo das outras ações ir ao MMA atrás de alguém que possa articular essa ação</t>
  </si>
  <si>
    <t>1.23</t>
  </si>
  <si>
    <t xml:space="preserve">Subsidiar a criação de Unidades de Conservação na região do Alto Rio Branco para a conservação de Synallaxis kollari. </t>
  </si>
  <si>
    <t xml:space="preserve">Documento com indicação de áreas de UC enviado </t>
  </si>
  <si>
    <t>Mariana Vale (UFRJ), Robson Czaban (IBAMA/AM), Mario Cohn-Haft (INPA), Luciane Lourenço (MMA), Aldízio Lima de Oliveira Filho (COCUC/ICMBio), FEMARH</t>
  </si>
  <si>
    <t>Thiago: não houve andamento da ação, embora a proposta que existe para a criação de Ucs já incorpore a conservação da espécie</t>
  </si>
  <si>
    <t>Rita: Em contato com Rodrigo Falheiros - COCUC/ICMBio descobri que existe uma proposta de criação de uma RESEX (Baixo Rio Branco e Juaperi)mas do baixo rio Branco. Existe ainda uma reserva indígena chamada Raposa Serra do Sol. Olhando a distribuição do Synallaxis kollari, a área principal fica na denominada cabeça do cachorro. Havia uma proposta de parque nacional (do Lavrado) próximo a Bonfim que infelizmente foi sacrificada por ocasião do impeachment.</t>
  </si>
  <si>
    <t>julho de 2017</t>
  </si>
  <si>
    <t>Localização: região do Alto Rio Branco</t>
  </si>
  <si>
    <t>Rita: enviar email ou ligar pro Tiago</t>
  </si>
  <si>
    <t>2) Redução dos impactos negativos causados pela implementação de Hidrelétricas sobre as aves alvo do Plano</t>
  </si>
  <si>
    <t>2.1</t>
  </si>
  <si>
    <t>Articular com a ANA e Ibama para melhor compreensão acerca da dinâmica de sedimentação para formação de várzeas nos baixos rios Solimões, Madeira e Amazonas e os impactos previstos para as hidrelétricas planejadas para essa região</t>
  </si>
  <si>
    <t>Relatórios de estudos ambientais com a modelagem</t>
  </si>
  <si>
    <t>Verônica Gomes (EPE/MME)</t>
  </si>
  <si>
    <t>Luciane Lourenço (MMA), MME, Marcela Torres (INPA), INPE, Projeto Geoma</t>
  </si>
  <si>
    <t xml:space="preserve">As tarefas referentes à instituição em que a articuladora trabalha são muito demandantes e naturalmente, acabam sendo priorizadas. 
Além disso, para a outra ação do PAN de Aves da Amazônia em que foi designada como articuladora, que está mais aderente a suas atividades na EPE, pôde contribuir.
</t>
  </si>
  <si>
    <t>Assim como mencionado na oficina, sugere-se que a articulação desta ação fique a cargo do próprio ICMBio, que possui entre suas atribuições o desenvolvimento dos Planos de Ação Nacional. Este cenário seria mais adequado considerando a devida alocação de tempo às respectivas tarefas institucionais e considerando o papel do ICMBio como articulador institucional no âmbito dos PANs. As demais instituições participantes poderiam ficar designadas como colaboradoras e serem convidadas para discussão em momentos oportunos. Na reunião: Natália (Ibama) relatou que há um estudo que é o Programa de Monitoramento Sedimental de Santo Antônio;</t>
  </si>
  <si>
    <t xml:space="preserve">
2.1) Identificar e prognosticar os impactos das hidrelétricas existentes e planejadas, respectivamente, na dinâmica de sedimentação na formação das várzeas dos rios Branco, Xingu, Tapajós, Madeira, Solimões e Amazonas.</t>
  </si>
  <si>
    <t>jullho de 2021</t>
  </si>
  <si>
    <t>Natalia (Ibama/Sede)</t>
  </si>
  <si>
    <t>Luciane Lourenço (MMA), Maitê Piedade (INPA)* Mario vai confirmar a possibilidade de compor o grupo de colaboradores, Marco Antonio Oliveira (CPRM)* Rita/Diogo: consultar a possibilidade de compor o grupo de colaboradores, Rita Surrage (CEMAVE), ESBR e SAE *Natalia vai consultar a possibilidade compor o grupo, Mario (INPA)</t>
  </si>
  <si>
    <t>Localização: várzeas dos rios Branco, Xingu, Tapajós, Madeira, Solimões e Amazonas; Recomendação: Ação escolhida para ser encaminhada para o Licenciamento do IBAMA/Sede;</t>
  </si>
  <si>
    <t>Rita falar com a Natália</t>
  </si>
  <si>
    <t>2.2</t>
  </si>
  <si>
    <t>Incluir, nas condicionantes de licença ambiental das hidrelétricas, o monitoramento contínuo da dinâmica de sedimentação, da formação de ilhas, da sucessão da vegetação e das populações das espécies alvo do plano e o uso de medidas mitigadoras.</t>
  </si>
  <si>
    <t>Norma publicada e estudos incluídos nos processos de licenciamento</t>
  </si>
  <si>
    <t>IBAMA, ICMBio, OEMA, MP, MMA, MME, INPA</t>
  </si>
  <si>
    <t>O problema das ações de licenciamento é o mesmo para todos os PANs: o memorando que recebemos da DBIBIO, informando que não era necessário entrar em contato com o IBAMA, porque já existe uma portaria que institui o Programa Nacional de Conservação das Espécies Ameaçadas de Extinção, o Pró-Espécies, que trata do assunto.
Então, atendendo à solicitação da DIBIO, não mais entramos em contato com o IBAMA. Talvez seja necessário que isso fique mais claro de alguma forma, durante as monitorias e revisões dos PANs.</t>
  </si>
  <si>
    <t>Manuella Andrade/Cemave</t>
  </si>
  <si>
    <t>Sugerimos exclusão dessa ação por não haver sentido mantê-la.</t>
  </si>
  <si>
    <t>2.2) Incluir no âmbito do licenciamento ambiental, o monitoramento contínuo da dinâmica de sedimentação, da formação de ilhas, da sucessão da vegetação e das populações das espécies alvo do plano e o uso de medidas mitigadoras, no trecho impactado conforme os resultados da ação 2.1.</t>
  </si>
  <si>
    <t>Protocolo incluído no licenciamento ambiental das hidrelétricas na Amazônia</t>
  </si>
  <si>
    <t>Luciane Lourenço (MMA), Maitê Piedade (INPA)* Mario consultar a possibilidade de compor o grupo de colaboradores, Marco Antonio Oliveira (CPRM)* Rita/Diogo: consultar a possibilidade de compor o grupo de colaboradores, Rita Surrage (CEMAVE), ESBR e SAE *Natalia vai consultar a possibilidade compor o grupo, Natalia (Ibama), Mario (INPA)</t>
  </si>
  <si>
    <t>Localização: onde houver hidrelétricas na Amazônia; Recomendação: Ação escolhida para ser encaminhada para o Licenciamento do IBAMA/Sede;</t>
  </si>
  <si>
    <t>rita falar com a Manu para sermos mais específicos nos ofícios</t>
  </si>
  <si>
    <t>2.3</t>
  </si>
  <si>
    <t>Estabelecer um protocolo de resgate e destinação de Harpia harpyja e Morphnus guianensis atingidos por empreendimentos hidrelétricos.</t>
  </si>
  <si>
    <t>Protocolo estabelecido</t>
  </si>
  <si>
    <t>Tânia M. Sanaiotti (PCGR/INPA), Benjamin Bordallo da Luz (ESEC Maracá/ICMBio), Frederico Drumond Martins (FLONA Carajás/ICMBio), IBAMA, MME, Cristina Ísis (CETAS/IBAMA – AM), Refúgio Bela Vista Itaipu Binacional, SOS Falconiformes, VALE, Roberto Azevedo (Fundação CRAX), Marcos José de Oliveira (Itaipu Binacional)</t>
  </si>
  <si>
    <t>Tânia: houve uma primeira reunião em 2014 para discutir o AVP; houve uma reunião em 2015 entre IPAAM, CEPAM/ICMBio e o Ibama/AM para discutir o protocolo de resgate; dois filhotes de Harpia foram resgatado para Teles Pires e outro para Santo Antônio;</t>
  </si>
  <si>
    <t>2.3) Estabelecer um protocolo de resgate e destinação de Harpia harpyja e Morphnus guianensis, a ser incorporados nos planos de resgate de supressão vegetal e enchimento de reservatórios de empreendimentos hidrelétricos.</t>
  </si>
  <si>
    <t>Tânia (INPA)</t>
  </si>
  <si>
    <t>Benjamin Bordallo da Luz (ESEC Maracá/ICMBio), Frederico Drumond Martins (FLONA Carajás/ICMBio), Robson (IBAMA/AM), VALE, Roberto Azevedo (Fundação CRAX), Vanderlei Moraes (Itaipu Binacional), Aureo Banhos (UFES), Diogo (CEPAM/ICMBio), Francisca Helena Aguiar-Silva (INPA)</t>
  </si>
  <si>
    <t xml:space="preserve">Localização: rios Madeira, Solimões e Amazonas; Recomendação: solicitar apoio do empreendores para financiar a ação no contexto do Licenciamento; </t>
  </si>
  <si>
    <t>2.4</t>
  </si>
  <si>
    <t>Mapear, monitorar e proteger os ninhos de Harpia harpyja e Morphnus guianensis nas áreas de influência das hidrelétricas.</t>
  </si>
  <si>
    <t>Mapeamento e relatórios de monitoramento</t>
  </si>
  <si>
    <t>Tânia M. Sanaiotti (PCGR/INPA), Francisca Helena Aguiar-Silva Jaudoin (PCGR/INPA), Benjamin Bordallo da Luz (ESEC Maracá/ICMBio), Frederico Drumond Martins (FLONA Carajás/ICMBio), Empreendedores das UHE, IBAMA, OEMA, UFAM, UFPA, UNIR, UFES</t>
  </si>
  <si>
    <t>Tânia: 7 ninhos mapeados dentro do reservatório do Xingu, informou que a Helena (INPA) marcou um filhote sendo monitorado.</t>
  </si>
  <si>
    <t>2.4) Estabelecer um protocolo para mapeamento e monitoramento e proteção de ninhos de Harpia harpyja e Morphnus guianensis, a ser incorporados nos planos de resgate de supressão vegetal e enchimento de reservatórios de empreendimentos hidrelétricos.</t>
  </si>
  <si>
    <t>Benjamin Bordallo da Luz (ESEC Maracá/ICMBio), Frederico Drumond Martins (FLONA Carajás/ICMBio), Robson (IBAMA/AM), Aureo Banhos (UFES), Diogo (CEPAM/ICMBio), Francisca Helena Aguiar (INPA)</t>
  </si>
  <si>
    <t>Localização: área de distribuição das espécies Harpia harpyja e Morphnus guianensis na Amazônia</t>
  </si>
  <si>
    <t>2.5</t>
  </si>
  <si>
    <t>Estabelecer pesquisas de dinâmica, ecologia e genética de populações de Picumnus varzeae, Myrmotherula klagesi, Thamnophilus nigrocinereus tschudii, Cranioleuca muelleri e Stigmatura napensis napensis em trechos amostrais dos rios Madeira, Solimões e Amazonas.</t>
  </si>
  <si>
    <t>Mario Cohn-Haft (INPA), Alexandre Aleixo (MPEG), Camila Ribas (INPA), Luciana Crema (CEPAM/ICMBio), Renata (CEMAVE/ICMBio), Luís Fábio Silveira (MZUSP)</t>
  </si>
  <si>
    <t xml:space="preserve">Thiago: pesquisa do de ecologia de Myrmotherula klagesi, Stigmatura napensis napensis no Rio Branco; pesquisa genética de Thamnophilus nigrocinereus tschudii; planejamento de pesquisa ecológica de todos nos demais rios nos próximos dois anos (Doutorado do Articulador!); </t>
  </si>
  <si>
    <t>Mario Cohn-Haft (INPA), Alexandre Aleixo (MPEG), Camila Ribas (INPA), Luciano Naka (UFPE), Aureo Banhos (UFES), Rita Surrage (CEMAVE/ICMBio), Luís Fábio Silveira (MZUSP), Gregory Thom (IB/USP), Hevana Lima (INPA)</t>
  </si>
  <si>
    <t>Faz parte do doutorado doThiago - Rita enviar email</t>
  </si>
  <si>
    <t>2.6</t>
  </si>
  <si>
    <t>Identificar as áreas de várzea relevantes para a conservação das espécies Picumnus varzeae, Myrmotherula klagesi, Thamnophilus nigrocinereus tschudii e Cranioleuca muelleri.</t>
  </si>
  <si>
    <t>Mapas de áreas relevantes de várzea</t>
  </si>
  <si>
    <t>Mario Cohn-Haft (INPA), Alexandre Aleixo (MPEG), Ana Albernaz (MPEG), Camila Ribas (INPA), Luciana Crema (CEPAM), Renata (CEMAVE), Luís Fábio (MZUSP)</t>
  </si>
  <si>
    <t>Thiago: sem andamento,porém, a ferramenta já escolhida, há colaboradores identificados, planejado para finalizar em 2019;</t>
  </si>
  <si>
    <t>julho de 2019</t>
  </si>
  <si>
    <t>Mario Cohn-Haft (INPA), Alexandre Aleixo (MPEG), Ana Albernaz (MPEG), Camila Ribas (INPA), Natalia Souza (UFG), Rita Surrage (CEMAVE), Luís Fábio (MZUSP), Manuela (CEMAVE)</t>
  </si>
  <si>
    <t>Localização: várzeas amazônicas;</t>
  </si>
  <si>
    <t>2.7</t>
  </si>
  <si>
    <t>Analisar a viabilidade de criação de UC ou de reconhecimento como APP (em conformidade com o artigo 6º, inciso III e IV da Lei 12.651 de 2012) das áreas de várzea identificadas na ação 2.6.</t>
  </si>
  <si>
    <t>Relatório com propostas de áreas enviado</t>
  </si>
  <si>
    <t>Mario Cohn-Haft (INPA), Alexandre Aleixo (MPEG), Ana Albernaz (MPEG), Camila Ribas (INPA), Luciana Crema (CEPAM/ICMBio), Renata Rossato (CEMAVE/ICMBio), OEMA, Luís Fábio Silveira (MZUSP)</t>
  </si>
  <si>
    <t>Ação dependente da anterior 2.6 que o articulador não sabe se foi realizada</t>
  </si>
  <si>
    <t>Relatório com propostas de áreas enviado para os órgãos que coduzem o processo de criação de unidades de conservação</t>
  </si>
  <si>
    <t>jan de 2018</t>
  </si>
  <si>
    <t>Mario Cohn-Haft (INPA), Alexandre Aleixo (MPEG), Ana Albernaz (MPEG), Camila Ribas (INPA), Diogo (CEPAM/ICMBio), Rita Surrage (CEMAVE/ICMBio), Nivia Glaucia Pinto Pereira (IDEFLOR/Bio), Luís Fábio Silveira (MZUSP), Marcelo Garcia (IPAAM)</t>
  </si>
  <si>
    <t>Localização: depende do mapa da ação 2.6; Observação: verificar com o articulador se há interesse em continuar articulando;</t>
  </si>
  <si>
    <t>Ainda não iniciada</t>
  </si>
  <si>
    <t>2.8</t>
  </si>
  <si>
    <t>Identificar competências e instrumentos legais de gestão das áreas de várzea, dos bancos de areia, das praias e das ilhas fluviais.</t>
  </si>
  <si>
    <t>Relatório de diagnóstico</t>
  </si>
  <si>
    <t>Mario Cohn-Haft (INPA), Bianca Bernardon (IDSM), Marinha do Brasil, Maximiliano Niedfeld (RESEX Arioca-Pruanã/ICMBio), OEMA, Aldízio Lima de Oliveira Filho (COCUC/ICMBio), Sônia Wiedmann, Luciane Lourenço (MMA)</t>
  </si>
  <si>
    <t>Com relação às espécies de várzea afetadas por empreendimentos, creio que a situação mais urgente diz
respeito à represa que pretendem fazer no rio Branco, próximo a Boa Vista (RR), cuja região abriga dois
endemismos brasileiros ( Cercomacra carbonaria e Synallaxis kollari ). Uma represa ali, destruiria a maior
parte do habitat dessas espécies, principalmente a segunda; o articulador fez um relatório dizendo que a Capitania do Portos tem algum tipo de autoridade para as áreas de várzea;</t>
  </si>
  <si>
    <t>Entendo que o texto da ação não está claro e o resultado não condiz com o que se solicita. Precisamos reformular o texto e discutir essa ação melhor para ver qual foi o intuito de colocá-la aqui.</t>
  </si>
  <si>
    <t>2.9</t>
  </si>
  <si>
    <t>Acompanhar o desenvolvimento dos estudos relacionados ao conceito de "usina-plataforma" que estão sendo desenvolvidos no âmbito do MME, conceito que busca minimizar desmatamento e fragmentação florestal na região de entorno de usinas hidrelétricas em regiões preservadas</t>
  </si>
  <si>
    <t>Relatório semestral sobre o andamento dos estudos e discussões.</t>
  </si>
  <si>
    <t>Luciane Lourenço (MMA), Mario Cohn-Haft (INPA), Renata Rossato (CEMAVE/ICMBio), Magalli Henriques (INPA), Robson Czaban (IBAMA), Amazonas Energia</t>
  </si>
  <si>
    <t>A EPE solicita e recebe periodicamente do MME uma nota informativa sobre suas iniciativas e o desenvolvimento de políticas públicas no contexto socioambiental e esta foi a fonte da informação (Nota Informativa 005/2016/AESA/SE-MME). “O estudo está sendo elaborado pelo CEPEL e pela COPPE. Atualmente está sendo finalizado o terceiro produto do Termo de Referência ‘Propostas de Aperfeiçoamentos do Processo de Licenciamento de Empreendimentos Hidrelétricos com vistas a Efetivar projetos de Usinas-Plataforma”.</t>
  </si>
  <si>
    <t>As tarefas referentes à instituição em que a articuladora trabalha são muito demandantes e naturalmente, acabam sendo priorizadas. Apesar disso, esta ação é possível de ser conduzida, por depender de comunicação que ocorre de forma corriqueira, entre EPE e MME.</t>
  </si>
  <si>
    <t>Alterar o prazo final já que a ação vem caminhando mas ainda não se tem o resultado final.</t>
  </si>
  <si>
    <t>Observação: a ação excluída mas o grupo entende que ela poderá ser resgatada a qualquer momento do PAN, pois o processo da UHE São Luis do Tapajós foi arquivado;</t>
  </si>
  <si>
    <t>2.10</t>
  </si>
  <si>
    <t>Propor que os órgãos licenciadores incluam, nos processos de licenciamento, estudos sobre o impacto dos empreendimentos na bacia do Rio Branco na conservação de Synallaxis kollari.</t>
  </si>
  <si>
    <t>Documento com as recomendações de estudos para os TR’s dos empreendimentos enviado ao FEMARH e IBAMA/RR</t>
  </si>
  <si>
    <t>Mariana Vale (UFRJ), Robson Czaban (IBAMA), Mario Cohn-Haft (INPA), Luciane Lourenço (MMA), Gardene (FEMARH)</t>
  </si>
  <si>
    <t>Thiago: há um relatório do ICMBio que trata sobre os impactos sobre os empreendimentos hidrelétricos na Bacia do Rio Branco que inclui os aspectos da ocorrência da Synallaxis kollari; esse relatório pode servir como um documento para subsidiar o produto da ação;</t>
  </si>
  <si>
    <t>Documento com as recomendações de estudos para os TR’s dos empreendimentos enviado ao FEMARH e IBAMA/Sede</t>
  </si>
  <si>
    <t>Localização: Bacia do Rio Branco; Recomendação: Ação escolhida para ser encaminhada para o Licenciamento do IBAMA/Sede;</t>
  </si>
  <si>
    <t>Rita falar com o Tiago, resgatar esse documento!!!</t>
  </si>
  <si>
    <t>3) Redução da retirada ilegal da natureza de exemplares de aves alvo do Plano</t>
  </si>
  <si>
    <t>3.1</t>
  </si>
  <si>
    <t>Realizar ações de fiscalização periódicas na fronteira Brasil-Guiana, Brasil-Venezuela e Roraima-Amazonas contra o tráfico de Aratinga solstitialis e Sporophila crassirostris.</t>
  </si>
  <si>
    <t>Marcelo de Almeida (Polícia Federal/RO)</t>
  </si>
  <si>
    <t>Thiago Laranjeiras (PARNA Viruá/ICMBio), DPF, OEMA, DPRF, MP, MMA Venezuelano, Ministério da Defesa, Robson Czaban (IBAMA)</t>
  </si>
  <si>
    <t>Nenhum andamento.</t>
  </si>
  <si>
    <t>Articulador quando contactado desconhece o trabalho. Relata que não compareceu a reunião e não sabe do que se trata. Realmente ele não estava entre os presentes. Depois descobrimos que ele foi contactado posteriormente pelo Maurício/COPAN para assumir as duas ações (3.1 e 3.2) mas o "articulador" não se recorda disso.</t>
  </si>
  <si>
    <t>Rita de Cássia Surrage/CEMAVE</t>
  </si>
  <si>
    <t>Reavaliar as ações</t>
  </si>
  <si>
    <t>3.1) Demandar fiscalizações periódicas na fronteira Brasil-Guiana, Brasil-Venezuela e Roraima-Amazonas contra o tráfico de Aratinga solstitialis e Sporophila crassirostris.</t>
  </si>
  <si>
    <t>Rita (CEMAVE)* consultar o Fábio (PF/Brasília) para indicar alguém para articular ou se tornar o articulador da ação</t>
  </si>
  <si>
    <t>Thiago Laranjeiras (PARNA Viruá/ICMBio), Robson Czaban (IBAMA)</t>
  </si>
  <si>
    <t>Localização: fronteira Brasil-Guiana, Brasil-Venezuela e Roraima-Amazonas</t>
  </si>
  <si>
    <t>3.2</t>
  </si>
  <si>
    <t>Investigar para desarticular os agentes e a cadeia do tráfico de Aratinga solstitialis, Sporophila crassirostris, Harpia harpyja e Guaruba guarouba.</t>
  </si>
  <si>
    <t>Investigação em andamento</t>
  </si>
  <si>
    <t>Mário Lúcio (IBAMA), ABIN, OEMA, RENCTAS, CITES, Robson Czaban (IBAMA), MP, DPRF, Thiago Laranjeiras (PARNA Viruá/ICMBio), Diego (CETAS/RR), Aureo Banhos (UFES), Diego Mendes (REBIO Gurupi/ICMBio), Frederico Drumond Martins (FLONA Carajás/ICMBio)</t>
  </si>
  <si>
    <t>3.2) Demandar a investigação da cadeia do tráfico de Aratinga solstitialis, Sporophila crassirostris, Harpia harpyja e Guaruba guarouba.</t>
  </si>
  <si>
    <t>Rita (CEMAVE)* consultar o Fábio (PF/Brasília) para indicar alguém ou articular a ação</t>
  </si>
  <si>
    <t>Robson Czaban (IBAMA), RENCTAS* Aureo vai indicar um nome que poderá intgrar o grupo</t>
  </si>
  <si>
    <t>Localização: Amazônia, principalmente Roraima e Pará</t>
  </si>
  <si>
    <t>3.3</t>
  </si>
  <si>
    <t>Desenvolver e implementar um programa contínuo de educação ambiental abordando as ameaças a Tinamus tao, Crax fasciolata pinima, Crax globulosa, Penelope pileata, Psophia obscura, Psophia dextralis, Aratinga solstitialis, Sporophila crassirostris, Morphnus guianensis, Harpia harpyja e Guaruba guarouba junto às comunidades inseridas no Centro de Endemismo Belém, nordeste de Roraima, norte do Mato Grosso, médio Solimões e oeste do Pará.</t>
  </si>
  <si>
    <t>Programa de educação ambiental implementado</t>
  </si>
  <si>
    <t>Bianca Bernardon (IDSM), Thiago Laranjeiras (PARNA Viruá/ICMBio), Tânia M. Sanaiotti (PCGR/INPA), UFOPA, Associações de Observadores de Aves, UFRA, Pedro Develey (SAVE), Diego Mendes (REBIO Gurupi/ICMBio), Andreia (UFRA), Mario Cohn-Haft (INPA), Maximiliano Niedfeld (RESEX Arioca Pruanã/ICMBio), Francisca Helena Aguiar-Silva Jaudoin (PCGR/INPA), Andréa Siqueira Carvalho (UFRA)</t>
  </si>
  <si>
    <t>Articuladora não tem disponibilidade no momento para seguir arrticulando esta ação, sendo que indicou ALGUEM da Coord. De Educação Ambiental do ICMBio (*Rita vai consultar se há alguém da coordenação para assumir ou se tem a indicação de outra pessoa);</t>
  </si>
  <si>
    <t>3.3)Desenvolver e implementar programas contínuos de educação ambiental abordando as ameaças a Tinamus tao, Crax fasciolata pinima, Crax globulosa, Cyanocorax hafferi, Penelope pileata, Psophia obscura, Psophia dextralis, Aratinga solstitialis, Sporophila crassirostris, Morphnus guianensis, Harpia harpyja e Guaruba guarouba junto às comunidades inseridas no Centro de Endemismo Belém, nordeste de Roraima, Rondônia, interflúvio Madeira-Purus, norte do Mato Grosso, médio Solimões e oeste do Pará.</t>
  </si>
  <si>
    <t>Gabriel Leite (INPA), Bianca Bernardon (IDSM), Thiago Laranjeiras (PARNA Viruá/ICMBio), Tânia M. Sanaiotti (PCGR/INPA), Edson Lopes (UFOPA)* Mario vai consultar de compor o grupo de colaboradores, Patrícia Viana (REBIO Gurupi/ICMBio), Mario Cohn-Haft (INPA), Francisca Helena Aguiar-Silva (PCGR/INPA), Andréa Siqueira Carvalho (UFRA)*, Nivia Glaucia Pinto Pereira Glaucia Pinto Pereira (IDEFLOR-BIO)</t>
  </si>
  <si>
    <t>Localização: Centro de Endemismo Belém, nordeste de Roraima, Rondônia, norte do Mato Grosso, médio Solimões e oeste do Pará.</t>
  </si>
  <si>
    <t>Rita falar com Liliana/Educação Ambiental</t>
  </si>
  <si>
    <t>3.4</t>
  </si>
  <si>
    <t>Estabelecer um protocolo, de acordo com as diretrizes da Sociedade Brasileira de Ornitologia, para a destinação de aves do plano provenientes do tráfico, de cativeiro e de caça.</t>
  </si>
  <si>
    <t>Tânia M. Sanaiotti (PCGR/INPA), Renata Rossato (CEMAVE/ICMBio), Roberto Azeredo (UFMG), Mario Cohn-Haft (INPA), CETAS/IBAMA, Robson Czaban (IBAMA/AM), Pedro Develey (SAVE Brasil), Lucas Eduardo Silva (MPEG), Vagner Cavarzere (MZUSP)</t>
  </si>
  <si>
    <t>Ela não foi executada.</t>
  </si>
  <si>
    <t>3.4) Estabelecer um protocolo, de acordo com as diretrizes da Sociedade Brasileira de Ornitologia, para a identificação e destinação de aves do plano provenientes do tráfico, de cativeiro e de caça.</t>
  </si>
  <si>
    <t>Protocolo estabelecido e encaminhado para todos os potenciais recebedores</t>
  </si>
  <si>
    <t>Aureo Banhos (UFES), Tânia M. Sanaiotti (PCGR/INPA), Rita Surrage (CEMAVE/ICMBio), Mario Cohn-Haft (INPA), Natália Lima (CETAS/Ibama/AM)* Robson vai contactar se poderá participar do grupo de colaboradores, Robson Czaban (IBAMA/AM), Alexandre Aleixo (MPEG), Marcos Persio (UFPA) * Leo vai contactar se poderá participar do grupo de colaboradores</t>
  </si>
  <si>
    <t>Localização: Amazônia</t>
  </si>
  <si>
    <t>ok</t>
  </si>
  <si>
    <t>3.5</t>
  </si>
  <si>
    <t>Capacitar agentes de fiscalização na aplicação adequada das diretrizes de destinação para os indivíduos provenientes do tráfico, do cativeiro e da caça.</t>
  </si>
  <si>
    <t>Agentes capacitados</t>
  </si>
  <si>
    <t>IBAMA, ICMBio, OEMA, Robson Czaban (IBAMA/AM), Luciana Crema (CEPAM), Exército</t>
  </si>
  <si>
    <t>Essa ação foi HERDADA pelo Cemave porque o articulador desistiu e não vemos como realizar pois está fora do escopo do Centro.</t>
  </si>
  <si>
    <t>Ação sem articulador/fora do escopo do Cemave</t>
  </si>
  <si>
    <t>Caso não haja articulador para essa ação, sugerimos excluir,</t>
  </si>
  <si>
    <t>3.5) Difundir o produto da a ação 3.4 para as OEMAs, CETAS, Secretarias Municipais de Meio Ambiente, Polícias Ambientais e entidades fiscalizadoras para subsidiar as ações dos agentes para aplicação adequada das diretrizes de destinação para os indivíduos provenientes do tráfico, do cativeiro e da caça.</t>
  </si>
  <si>
    <t>agosto de 2017</t>
  </si>
  <si>
    <t>Marcelo Garcia (IPAAM), Robson Czaban (IBAMA/AM), Natália Lima (CETAS/Ibama/AM)* Robson vai contactar se poderá participar do grupo de colaboradores</t>
  </si>
  <si>
    <t>Diogo, ainda não começou, dependente da anterior - 3.4</t>
  </si>
  <si>
    <t>3.6</t>
  </si>
  <si>
    <t>Realizar estudos de distribuição e abundância de Crax globulosa.</t>
  </si>
  <si>
    <t>Relatório de pesquisa e/ou artigo científico</t>
  </si>
  <si>
    <t>Bianca Bernardon (IDSM)</t>
  </si>
  <si>
    <t>Daniel Brooks (The Houston Museum of Natural Science/EUA), Carolina Bertsch (Instituto Piagaçu - IPI), Torbjorn Haugaasen (Norwegian University of Life Sciences), Mario Cohn-Haft (INPA), Pedro Develey (SAVE), Alexandre Aleixo (MPEG), Luís Fábio (MZUSP)</t>
  </si>
  <si>
    <t>No relatorio de bolsa do IDSM, tem informaçoes que eu nao tenho publicado ainda. Foi enviado em anexo o último boletim do Grupo de Especialistas em Galliformes da IUCN/SSC com um artigo publicado em janeiro deste ano, que basicamente é um resumo geral das atividades realizadas e em andamento no Rio Purus e no Juruá.
Tem um site tambem onde tem informaçoes do projeto particular com C. globulosa: http://conserving-amazon-curassows.blogspot.com.br/ ; Thiago: informou que Gabriel Leite (INPA) já realizou a coleta de campo com esta epécie, com um doutorado com levantamento, ecologia, distribuição e genética em andamento (*Rita vai contactar para colher mais informações); Tânia: informou que a Carolina (Piagaçu Purus) tem um estudo de telemetria em andamento (*Tânia vai contactar para colher mais informações)</t>
  </si>
  <si>
    <t>Artigos, relatórios e blog.</t>
  </si>
  <si>
    <t>Gabriel Leite (INPA)* Mario vai consultar a possibilidade de compor o grupo de colaboradores, Daniel Brooks (The Houston Museum of Natural Science/EUA), Carolina Bertsch (Instituto Piagaçu - IPI)* Tânia vai consultar a possibilidade continuar compondo o grupo, Torbjorn Haugaasen (Norwegian University of Life Sciences), Mario Cohn-Haft (INPA), Alexandre Aleixo (MPEG), Luís Fábio (MZUSP)</t>
  </si>
  <si>
    <t>Localização: distribuição da Crax, de acordo com a ficha de avaliação da espécie</t>
  </si>
  <si>
    <t>ok, cobrar da Bianca</t>
  </si>
  <si>
    <t>PLANEJAMENTO DE NOVAS AÇÕES</t>
  </si>
  <si>
    <t>NOVAS AÇÕES:</t>
  </si>
  <si>
    <t>OBJETIVO ESPECÍFICO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</si>
  <si>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</si>
  <si>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</si>
  <si>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</si>
  <si>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</si>
  <si>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</si>
  <si>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</si>
  <si>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</si>
  <si>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</si>
  <si>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</si>
  <si>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</si>
  <si>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</si>
  <si>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</si>
  <si>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</si>
  <si>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</si>
  <si>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</si>
  <si>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</si>
  <si>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</si>
  <si>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</si>
  <si>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</si>
  <si>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</si>
  <si>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</si>
  <si>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</si>
  <si>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</si>
  <si>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</si>
  <si>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</si>
  <si>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Plano de Ação Nacional para a Conservação das Aves da Amazônia - PAN Aves da Amazônia</t>
  </si>
  <si>
    <t>Criar áreas protegidas no Centro de Endemismo Belém com ênfase na região do rio Capim e nas conectividades entre os maiores blocos de floresta primária remanescente.</t>
  </si>
  <si>
    <t xml:space="preserve">Nivia Glaucia Pinto Pereira (IDEFLOR/Bio) Renata Valente (IDEFLOR-Bio), Lincoln Carneiro (MPEG), Leonardo Miranda (ITV), Alexandre Aleixo (MPEG) , Pedro (SAVE Brasil)*, Luiz Fábio (MZUSP) Mario Cohn-Haft (INPA), Carlos Martinez (UFMA)* - Lincoln/Rita/Diogo vão confirmar se poderá participar do grupo, Diogo (CEPAM), Rita (CEMAVE), Pablo Cerqueira (MPEG). </t>
  </si>
  <si>
    <t>Rita em conversa com Aldízio da COCUC/ICMbio: A área pretendida, a principio, após levantamento do CAR, tem grandes blocos de uma madereira chamada Ciquel. Uma opção seria conseguir que a madereira criasse uma RPPN ou AVERBAÇÃO da reserva legal, ou ainda criação de uma unidade estadual ou municipal.Verificar as áreas de reserva legal dessa madereira.</t>
  </si>
  <si>
    <t>Carolina Marques - CI, Patrícia (ICMBio)</t>
  </si>
  <si>
    <t>1) Um estudo vem sendo realizado pelo MPEG sobre a identificção dos blocos florestais remanescentes no centro de endemismo belém ( Marlúcia Martins, contata-la para ver em que estágio está, Lincoln vai compilar as publicções que já sairam sobre isso). 2) Possibilidade de estudos para uma UC (pequena) em área contigua a TI Alto Rio Guamá (Nivia está a frente disso, provavelmente para 2018). 3) Área da Ciquel (madereira) e AgroPalma (65 mil ha de RL), são áreas conectadas e com presença de muitas spp. ameaçadas. Pablo irá iniciar a interlocução com eles, principalmente AgroPalma 4) Encaminhar um ofício para a AgroPalma, citando a importância da área para a biodiversidade e os benefícios que a imgem da empresa terá com isso. 5)Fazer um levantamento sobre grandes áreas privadas que podem ser transformadas em RPPNs. A ideia é avaliar as áreas do entorno do Rio Capim, sobrepor com o CAR e identificar essas áreas e proprietários (Leandro vai ajudar nisso). 7) Chamar a Ciquel, que fazia parte do Conselho da Rebio Gurupi, para propor a criação de UC (Pablo e Lincoln ficarão responsáveis por isso). Explicar que a criação da UC da Ciquel, seria benéfico para compor o mosaico de UCs a ser criado. 8) Avaliar se a EMBRAPA cederia ao estado do PA, a área que detém na região de Belém, para que seja transformada em UC (Nívia vai verificar se existe algo em andamento no Ideflor-Bio).</t>
  </si>
  <si>
    <t>Criar áreas protegidas no baixo interflúvio Xingu-Tocantin.</t>
  </si>
  <si>
    <t>Rita em conversa com o Aldízio/COCUC/ICMbio: A Flona Liberdade não é prioridade para o Instituto e esse ano não deve sair. Provavelmente só 2018..Está sendo repassado para o ICMbio, do programa terra legal /MMA, 473 mil hectares que são terras da União. A proposta original é 1.600.000 hectares. Existe uma câmara de compensação ambiental com SPU, Funai, MMA, Incra., etc, que propõe atividades para a área em questão. O que a COCUC precisa é pessoal pra tocar a proposta.</t>
  </si>
  <si>
    <t>área de 473 mil hac com MMA</t>
  </si>
  <si>
    <t>Falta de pessoal /recursos financeiros</t>
  </si>
  <si>
    <t>Segundo informações o que falta é mão de obra que dê andamento ao processo: vá a campo, faça os levantamentos, conduza o processo enfim.</t>
  </si>
  <si>
    <t>Rita vai entrar em contato com Warwick/MMA para levar a proposta da flona liberdade para análise e encaminhamentos. Diogo e Rita estarão a frente da interlocução junto a COCUC para acelerar o trâmite.</t>
  </si>
  <si>
    <t>Definir áreas e estratégias para a restauração florestal, buscando aumentar a área de cobertura e a conectividade dos fragmentos existentes no Centro de Endemismo Belém.</t>
  </si>
  <si>
    <t>Programa Municípios Verdes (SEMA/PA)* - verificar quem é o responsável, Jean Paul Metzger (USP)* - Rita/Mario vão confirmar se poderá participar do grupo, Ricardo Rodrigues (ESALQ)* - Rita/Mario vão contactá-lo e confimar se poderá participar do grupo; Nívia Pereira (Ideflor-Bio/PA)</t>
  </si>
  <si>
    <t>Programa Municípios Verdes (?) / Recentemente participamos de reunião no MMA sobre um programa de conectividade em paisagens onde sâo propostas 7 locais para efetivação de corredores. O IDEFLOR-Bio têm um projeto em andamento, na TI Alto Rio Guamá, para ações de restauração florestal, construção de viveiros de mudas e um seminário para apresentar o projeto aos indígenas (Renata).</t>
  </si>
  <si>
    <t>Distância do articulador da localização da ação.</t>
  </si>
  <si>
    <t>O Programa Municípios Verdes está atrelado a SEMAS, posso procurar quem está responsável, amanhã te dou essa resposta. mas minha sugestão é que esse item possa ser também trabalhado com o próprio IDEFLOR-Bio, pois tm uma colega, a Claudia Khawage que está com um projeto, justamente com esse tema, em fase de aprovação orçamentária aqui.</t>
  </si>
  <si>
    <t>O IDEFLOR-BIO TEM UM Diretoria DE DESENVOLVIMENTO da cadeia florestal FLORESTAL, que pode ser demandado. A rebio GURUPI tem um projeto de recuperação florestal sendo implementado (na parte sul). Demandar do programa Municípios verdes, o repasse de recursos para a efetivação de projetos de recuperação florestal. Existe um consultor norueguês, Tor _____, que pode auxiliar na interlocução com a coroa norueguesa.</t>
  </si>
  <si>
    <t>Identificar os remanescentes florestais importantes para a conservação das aves alvo do plano no Centro de Endemismo Belém.</t>
  </si>
  <si>
    <t>Estamos desenvolvendo pesquisas com imagens de satélite e modelos de distribuição das espécies de aves ameaçadas no intuito de identificar fragmentos florestais remanescentes com potencial para preservação destes grupos.</t>
  </si>
  <si>
    <t>artigo em elaboração</t>
  </si>
  <si>
    <t>AÇÃO IMPORTANTE PRA 1.1 E 1.3</t>
  </si>
  <si>
    <t>Lincoln e Miranda estão fazendo um trabalho sobre as áreas prioritárias para as espécies ameaçadas. É provavel que até o fim de 2017, já existam dados preliminares sobre essas áreas. Existe um trabalho já publicado sobre as áreas prioritárias para a fauna geral (Renata, do Ideflor-Bio ficou de encaminhar, cobrar dela e distribuir para os membros do PAN). Trabalho da Dorine também já existe.</t>
  </si>
  <si>
    <t>Demandar fiscalizações periódicas para coibir a extração madeireira ilegal principalmente na região do rio Capim, Rebio do Gurupi, Terras Indígenas Caru, Turiaçu, Awae Alto Rio Guamá, BR 010, PA 150, PA 256, PA 257, localizados no Centro de Endemismo Belém, e ao longo da BR 163 e BR 230, localizados no Sudeste Amazônico.</t>
  </si>
  <si>
    <t>Diogo Lagroteria (CEPAM)</t>
  </si>
  <si>
    <t>A ação não avançou conforme planejado, pois houve dificuldades de articulação com as instituições e parceiros chave. Um avanço, foi a elaboração de mapas das principais rodovias federais e estaduais, sobrepostas com as Ucs, Tis e Assentamentos Rurais (feita pelo Fred e colaboradores). No entanto, o articulador da ação não teve êxito em identificar a melhor forma de contatar as instituições competentes para essa ação. Porém creio que ainda no primeiro semestre de 2017, isso pode ser feito. Apesar dessas dificuldades, creio que algumas ações de fiscalização ocorreram, pelo menos na UC de Gurupi . O fato de termos convocado o IBAMA/PA, a SEMAS/PA para a segunda reunião de monitoria é um fator positivo.</t>
  </si>
  <si>
    <t>Mapas das principais rodovias federais e estaduais, sobre postas com as Ucs, Tis e Assentamentos Rurais (feita pelo Fred e colaboradores).</t>
  </si>
  <si>
    <t>Dificuldade de articulação entre o articulador e os colaboradores da ação, Dificuldade de identificar quais os atores e instituições estratégicas para essa ação. A distância geográfica entre o articulador da ação (Manaus) e o local onde a ação deve ser desenvolvida (Sudeste do PA), dificulta um pouco a interlocução com os potenciais parceiros, por isso seria importante alguém de Belém e de Brasília apoiar mais efetivamente essa ação.</t>
  </si>
  <si>
    <t>Diogo Lagroteria</t>
  </si>
  <si>
    <t xml:space="preserve">Recomendação: Diogo vai consultar qual Coordenação no ICMBio/Sede poderá encaminhar esse doc para os órgãos envolvidos; Entendo que poderíamos demandar isso a partir da Coordenação de Fiscalização: André Luiz Martins Alamino andre.alamino@icmbio.gov.br (61) 2028-9427 ou da própria Coordenação-geral de Estratégias para Conservação Rosana Junqueira Subirá rosana.subira@icmbio.gov.br (61) 2028-9089. </t>
  </si>
  <si>
    <t>Demandar fiscalizações CONTÍNUAS para coibir a extração madeireira ilegal principalmente na região do rio Capim, Rebio do Gurupi, Terras Indígenas Caru, Turiaçu, Awae Alto Rio Guamá, BR 010, PA 150, PA 256, PA 257, localizados no Centro de Endemismo Belém, e ao longo da BR 163 e BR 230, localizados no Sudeste Amazônico.</t>
  </si>
  <si>
    <t>Leandro Aranha (Ibama/PA),</t>
  </si>
  <si>
    <t>Incluir no PNAPA do IBAMA Nacional, as demandas de fiscalização para as áreas já determinadas. Demandar da CGFIS (IBAMA), ICMBio, PF, PRF, MPF, através de ofício. Ver com o pessoal da COPAN se isso não pode ser feita de forma centralizada, já com a demanda dos diversos PANs que tem ações de fiscalização contempladas.</t>
  </si>
  <si>
    <t>Demandar fiscalizações para controle de queimadas, com ênfase nos meses secos (junho a dezembro), principalmente ao longo da BR 163, BR 230, BR 319, BR 010, BR 364, PA 150, PA 256, PA 257 e entorno de Ucs, além da REBIO Gurupi e nas Terras indígenas Caru, Awa e Turiaçu</t>
  </si>
  <si>
    <t>Para as ações 1.6 e 1.7, podemos tentar a Coordenação de Prevenção e Combate a Incêndios Christian Niel Berlinck christian.berlinck@icmbio.gov.br (61) 2028-9546. Acho também que poderíamos aproveitar a reunião em abril de 2017, para listar quais seria as melhores estratégias e os atores/instituições que devem ser contatados nessa ação, assim como na 1.6 e 1.7.</t>
  </si>
  <si>
    <t>Balderramas, servidor do Prevfogo/IBAMA/PA e pode ser contatado para maiores informações.</t>
  </si>
  <si>
    <t>Contatar o PREVFOGO do IBAMA em Belám e em Brasília. Contatar Morita (servidor do ICMBio).</t>
  </si>
  <si>
    <t>Elaborar um plano de prevenção e combate a queimadas a ser aplicado junto às comunidades rurais ao longo da BR 163, BR 230, BR 010, BR 364, BR 319, PA 150, PA 256, PA 257 e na REBIO Gurupi</t>
  </si>
  <si>
    <t>Para as ações 1.6 e 1.7, podemos tentar a Coordenação de Prevenção e Combate a Incêndios Christian Niel Berlinck christian.berlinck@icmbio.gov.br (61) 2028-9546. Acho também que poderíamos aproveitar a reunião em abril de 2017, para listar quais seria as melhores estratégias e os atores/instituições que devem ser contatados nessa ação, assim como na 1.6 e 1.7.i; Recomendação: Utilizar o Plano de Prevenção e Combate na REBIO Gurupi como experiência para replicar;</t>
  </si>
  <si>
    <t>Estamos num processo de anulação de matrículas já na PFE/ICMbio, será feito um diagnóstico socio-econômico dos assentamentos, vilas e posseiros do interios da unidade para um posterior acordo de convivência termo de compromisso). Contratação de consultoria para fazer o levantamento fundiário das propriedades que possuem processos na unidade.</t>
  </si>
  <si>
    <t>Encaminhamentos fundiários de 2007</t>
  </si>
  <si>
    <t>Não depende só do Icmbio.</t>
  </si>
  <si>
    <t>Rita surrage (CEMAVE)</t>
  </si>
  <si>
    <t>Necessário um maior articulação com MMA e PFE do ICMBio, para ver o andamento do processo que está sob a análise deles (Rita ficará responsável por isso, já que está lotada em Brasília).</t>
  </si>
  <si>
    <t>Marlúcia B. Martins (MPEG), Carlos Martinez (UFMA), Marcos Pérsio (UFPA), Luis Fábio Silveira (MZUSP), Alexandre Aleixo (MPEG)</t>
  </si>
  <si>
    <t>Ainda não foi consolidado, definido o programa de pesquisa. A idéia é fazer um workshop em 2018 quando a REBIO Completa 30 anos. A UC ampliou os protocolos de monitoramento para o modelo avançado. Continua tendo a linha contínua do PPBio e em relação a implantação da base de pesquisa, será implantada a base leste e transformar a base norte numa base exclusiva de pesquisa (no momento é operacional).</t>
  </si>
  <si>
    <t>Recursos humanos e tempo.</t>
  </si>
  <si>
    <t>Ideia de submeter a proposta do workshop 2018, para editais (DIBIO, BNDES).</t>
  </si>
  <si>
    <t>Em Dez de 2016, houve uma oficina para capacitação de guias para a atividade de observação de aves, na cidade de Belém/PA.</t>
  </si>
  <si>
    <t>Pra esse ano de 2017, estão sendo elaboradas ações educativas no entorno da unidade através de contratação de consultoria para elaborar e implementar. Em 2018, será contratada outra consultoria para elaborar o programa de educação ambinetal da unidade. Existe um projeto para implantr uma torre de observação de aves na REBIO Gurupi.</t>
  </si>
  <si>
    <t>Contratação de consultorias</t>
  </si>
  <si>
    <t>Recomendação:formar e/ou fortalecer grupos de observação de aves no âmbito do programa de educação ambiental; deve-se considerar também as secretarias de Educação (ou escolas…)</t>
  </si>
  <si>
    <t>Pablo Cerqueira.</t>
  </si>
  <si>
    <t>Existe a possibilidade de elaboração de um guia das aves da REBIO Gurupi. Sugestão é que se incluam as Terras indígenas do entorno de Gurupi nos projetos de EA. Outra sugestão é contatar a equipe de EA da SAVE BRASIL, que já tem um programa de EA para aves em andamento.</t>
  </si>
  <si>
    <t>Leonardo Miranda/ITV</t>
  </si>
  <si>
    <t>Alexandre Aleixo (MPEG), Patrícia Viana (REBIO Gurupi/ICMBio), Carlos Martinez (UFMA), Luis Fábio Silveira (MZUSP), Marcos Pérsio (UFPA), Mario Cohn-Haft (INPA), Cíntia Cornelius (UFAM), Aureo Banhos (UFES), Lincoln Carneiro (MPEG), Camila Ribas (INPA), Tânia Sanaiotti (INPA), Juliana Menger (terminando o Doc no exterior, contato do Mário), Renata Valente (Ideflor-Bio)</t>
  </si>
  <si>
    <t>O articulador se encontra no exterior em douturado sanduich e não conseguimos contactá-lo. Nenhum</t>
  </si>
  <si>
    <t>A ação é ampla demais, sugiro reformular para tentar a execução de parte dela.</t>
  </si>
  <si>
    <t>Lincoln Caneiro/MPEG</t>
  </si>
  <si>
    <t>1.13)Estabelecer, compilar e organizar continuamente pesquisas de dinâmica, ecologia e genética de populações de aves do plano em hábitats fragmentados por estradas, linhas de transmissão, agricultura, pecuária e ocupação humana, no Centro de Endemismo Belém e Sudeste da Amazônia.</t>
  </si>
  <si>
    <t>Acrescentar: Banco de dados com as pesquisas em andamento ou já concluídas. Essas pesquisam devem estar disponibilizadas através de site ou pasta compartilhada.</t>
  </si>
  <si>
    <t>Leonardo de Sousa Miranda/ITV</t>
  </si>
  <si>
    <t>Juliana Menger (terminando o Doc no exterior, contato do Mário), Renata Valente (Ideflor-Bio)</t>
  </si>
  <si>
    <t>A princípio foi proposto criar uma nova ação, para compilar as pesquisas que já estão sendor ealizadas sobre o tema. Depois foi consenso que basta incluir essa atividade na mesma ação, bastando mudar a redação da ação. Sugestão é que os artigos, trabalhos, etc que forem compilados, fiquem disponíveis em um local de acesso comum (site do CEMAVE, site próprio do PAN).</t>
  </si>
  <si>
    <t xml:space="preserve">Elaborar termos de compromisso entre o órgão licenciador, ICMBio e empreendedores visando o apoio à pesquisa, o monitoramento, a manutenção e recuperação de hábitats naturais das aves alvo do plano. </t>
  </si>
  <si>
    <t>Natália/COHID/IBAMA</t>
  </si>
  <si>
    <t>Os termos de compromisso ainda não foram firmados. Já ocorreram reuniões de articulação entre Ibama e ICMbio para definição de um formato de parceira entre o licenciamento e os PANs. Na renovação da UHE Santo Antônio, já há a indicação de que o empreendedor deverá apoiar ações dos PANs, o mesmo será feito para a UHE Jirau (que está em vias de renovação). Após a renovação da UHE Jirau, serão retomadas as discussões específicas para a bacia do Madeira (o apoio do empreendedor não se restringirá ao PAN de aves da amazônia, mas, também, de outros que o ICMBio e o Ibama julguem pertinentes).</t>
  </si>
  <si>
    <t>burocracia dos órgãos públicos e morosidade</t>
  </si>
  <si>
    <t xml:space="preserve">Natalia (Ibama/Sede)* </t>
  </si>
  <si>
    <t>Recomendação: Ação escolhida para ser encaminhada para o Licenciamento do IBAMA/Sede;</t>
  </si>
  <si>
    <t>UHE Jiraeles estão elaborando um documento que será entregue em dois meses, UHE Santo Antonio será realizado um seminário técnico entre o ibama organizado pelo ibama e empreendedor, já teve uma reunião ano passado e eles apresentaram um planejamento de conservação. Eles vão levantar os pans que podem</t>
  </si>
  <si>
    <t>Felipe Cid/COHID</t>
  </si>
  <si>
    <t>Rita: você deve colocar o nome do rapaz da DILIC/IBAMA indicado pela Natália/Ibama, em substituição ao atual articulador da ação</t>
  </si>
  <si>
    <t>Elaborar e implementar um protocolo de identificação e proteção de árvores com ninhos de Harpia harpyja e Morphnus guianensis em áreas de manejo e supressão florestal.</t>
  </si>
  <si>
    <t>Benjamin Bordallo da Luz (ESEC Maracá/ICMBio), Frederico Drumond Martins (FLONA Carajás/ICMBio), Robson (IBAMA/AM), Aureo Banhos (UFES), Diogo Lagroteria (CEPAM/ICMBio), Francisca Helena Aguiar-Silva (INPA), Marcelo Garcia (IPAAM)</t>
  </si>
  <si>
    <t>Esse protocolo está discutido, a idéia já foi posta, proteção de 2,5 km de raio entorno da árvore-ninho. O ibama solicitou reunião, palestra para incorporar esse protocolo nas ações do licenciamento.</t>
  </si>
  <si>
    <t>Workshop Harpia, com várias discussões a respeito</t>
  </si>
  <si>
    <t>Aureo Banhos/UFES</t>
  </si>
  <si>
    <t>Recomendação: o produto da ação pode ser encaminhada para a DBFLO do IBAMA/Sede)/ bem como o relatório do Workshop da Harpia/Serviço Florestal Brasileiro e pros estados que estão fazendo tb. concessão florestal</t>
  </si>
  <si>
    <t>Conversar com os órgãos licenciadores de concessão de exploração florestal, para que passem a exigir monitoramento e procura de ninhos, além de estudos específicos para harpias, durante a fase de solicitação e exploração florestal.</t>
  </si>
  <si>
    <t>Elaborar carta aberta reconhecendo a importância dos povos indígenas do interflúvio Xingu-Tocantins, Rondônia, norte do Mato Grosso, Centro de Endemismo Belém e norte de Roraima para a conservação das aves alvo do plano.</t>
  </si>
  <si>
    <t>A redação da carta foi iniciada, mas não houve avanço por falta de foco.</t>
  </si>
  <si>
    <t>?????</t>
  </si>
  <si>
    <t>Proponho fazermos a carta durante o encontro para ser encaminhada./ Redigir uma carta aberta reconhecendo a importância das Terras Indígenas como áreas importantes para as aves do plano.</t>
  </si>
  <si>
    <t>Dezembro de 2017</t>
  </si>
  <si>
    <t>Mário Cohn-Haft.</t>
  </si>
  <si>
    <t>Diogo Lagroteria, Glenn Shepard (MPEG), Lincoln (MPEG), Leonardo Miranda (ITV).</t>
  </si>
  <si>
    <t>Lincoln e Leonardo irão fazer alguns levantamentos simples, para mostrar a importância das áreas indígenas (porcentagem de spp. de aves ameaçadas que estão em TIs, proporção de áreas protegidas para as aves ameaçadas dentro de TIs e dentro de UCs, etc.). Mário vai falar com Glenn para ajudar na elaboração da carta. Uma primeira proposta de carta aberta irá ser esboçada pelo Mário e depois circulará entre os colaboradores. Após validada, encaminhar pro Congresso Nacional, MPF, MMA, FUNAI, ICMBio, divulgar em Congressos, Change.org. Tentar levar no Congresso de Ornitologia</t>
  </si>
  <si>
    <t xml:space="preserve">Mapear, monitorar e proteger os ninhos de Harpia harpyja e Morphnus guianensis no Arco do Desmatamento da Amazônia e na calha central dos rios Solimões e Amazonas. </t>
  </si>
  <si>
    <t>Ninhos localizados continuam sendo monitorados por equipes de voluntários (Cacoal, Rolim de Moura - RO, Vitória do Xingu, Parauapebas - PA) e da IDEFLORBio (São Geraldo do Araguaia - PA). Vários artigos foram publicados e resumos apresentados em eventos científicos dentro desse tema. Os artigos foram enviados e estão com a coordenadora do plano.</t>
  </si>
  <si>
    <t>Dados de localização de ninhos e dos monitoramentos contínuos de alguns destes ninhos contribuíram para modelagens de distribuição e de viabilidade populacional da harpia realizadas durante o Workshop Harpia em Linhares-ES (13 a 18 de março de 2017). Lista de trabalho publicados com dados de mapeamento e monitoramento: Aguiar-Silva et al. 2016 (resumo I Simpósio Flona de Carajás), Gurmão et al. 2016 (artigo Atualidades Ornitológicas), Silva 2016 (Tese), Aguiar-Silva et al. 2017 (artigo The Journal of Raptor Research).</t>
  </si>
  <si>
    <t>Remoção completa da floresta no entorno de árvores-ninho encontradas dentro da área de supressão vegetal para construção de reservatório de hidrelétrica.</t>
  </si>
  <si>
    <t>Ampliar a divulgação nas UCs da existência de pesquisadores estudando aves de rapina de grande porte no Brasil. Exigir do empreendedor, compensação ambiental que reverta em recursos para a pesquisa com aves de rapina de grande porte, sempre que árvores-ninhos de Harpia harpyja e Morphnus guianensis foram derrubadas ou a alteração no entorno cause a queda da árvore.</t>
  </si>
  <si>
    <t>Criar um programa de conservação ex situ e reabilitação de Harpia harpyja removidos da natureza.</t>
  </si>
  <si>
    <t>Tânia M. Sanaiotti (PCGR/INPA), André Mourão (Zoológico de Carajás), Roberto Azeredo (Criadouro Crax), Marcos José de Oliveira (Itaipu Binacional), Wanderlei de Moraes (Itaipu Binacional), Diogo Lagroteria (CEPAM/ICMBio), Yara Barros (Parque das Aves), Rita Surrage (CEMAVE), (quem?) SZB* Rita vai consultar quem poderá compor o grupo de colaboradores , (quem?) MZUSP* Rita vai consultar quem poderá comporo grupo de colaboradores;</t>
  </si>
  <si>
    <t>Foi realizado o Workshop da Harpia recentemente, em março de 2017 na cidade de Linhares/ES. Houve amplas discussões sobre o programa ex situ e o grupo responsável delineou a base para o Programa. Isso pode ser comprovado no Relatório que até o momento não saiu.</t>
  </si>
  <si>
    <t>Workshop Harpia, programa ex situ desenvolvido por equipe de profissionais</t>
  </si>
  <si>
    <t>informação não disponível facilmente</t>
  </si>
  <si>
    <t>Rita Surrage/Cemave e Aureo Banhos/UFES</t>
  </si>
  <si>
    <t>Ajuntar aos produtos do PAN, o relatório que será disponibilizado nos sites do ICMBio e CEMAVE.</t>
  </si>
  <si>
    <t>Haverá uma oficina, provavelmente em agosto, no Pque Nacional das Aves (Foz do Iguaçu) para o lançamento do programa ex situ.</t>
  </si>
  <si>
    <t>Buscar indivíduos de Crax fasciolata pinima nos remanescentes florestais do Centro de Endemismo Belém.</t>
  </si>
  <si>
    <t xml:space="preserve">Foi escrito um projeto e submetido ao Edital DIBIO para expedição de busca e captura (caso encontre) do Crax fasciolata pinima. A expedição será em novembro com Diego e Emanuel/Cemave, Luis Fábio Silveira/MZUSP, Carlos Martinez. O projeto foi aprovado. Em agosto do ano passado foram registrados dois machos da espécies na parte norte da Rebio Gurupi. </t>
  </si>
  <si>
    <t>Espécie registrada</t>
  </si>
  <si>
    <t>dificuldade de chegar a área dos mutuns, proximidade com reserva indígena já que a caça do mutum é comum entre os indios (colaboração da FUNAI)</t>
  </si>
  <si>
    <t>Rever produto da ação, não condizente com o texto. Que Programa?? Antes a ação era: Criar Programa de Cativeiro etc...sugiro alterar produto. Essa ação pode até estar concluída pois já foi realizada.</t>
  </si>
  <si>
    <t>Subsidiar a criação de Unidades de Conservação na região do Alto Rio Branco para a conservação de Synallaxis kollari.</t>
  </si>
  <si>
    <t>Documento com indicação de áreas de UC enviado</t>
  </si>
  <si>
    <t>Mariana Vale/Professora da UERJ fez o mestrado com essas áreas. Procurar ajuda na COCUC/Rodrigo Paranhos. A distribuição da espécie é muito pequena, mata ao longo da beira dos rios. Buscar esse trabalho.</t>
  </si>
  <si>
    <t>Identificar e prognosticar os impactos das hidrelétricas existentes e planejadas, respectivamente, na dinâmica de sedimentação na formação das várzeas dos rios Branco, Xingu, Tapajós, Madeira, Solimões e Amazonas.</t>
  </si>
  <si>
    <t>Luciane Lourenço (MMA), MME, Marcela Torres (INPA), INPE, Projeto Geoma, Mario Cohn-Haft (Inpa)</t>
  </si>
  <si>
    <t>Localização: várzeas dos rios Branco, Xingu, Tapajós, Madeira, Solimões e Amazonas;</t>
  </si>
  <si>
    <t>Estudos da dinâmica de sedimentação para os empreendimentos hidrelétricos do rio Madeira já são realizados e continuam em andamento. Essas informações podem ser disponibilizadas (e já estão no site do ibama). Para os rios solimoes e amazonas não há empreendimentos em fase de abertura de processo. Para o rio Branco, há termo de referência emitido para a UHE Bem Querer, caso haja a continuidade do processo, estudos de sedimentação devem ser solicitados. Para o rio tapajós, houve o arquivamento do processo da UHE São Luiz. Para o Xingu, no âmbito da UHE Belo Monte, são realizados estudos hidrosedimentológicos. Esses estudos possuem outro formato, tendo em vista que o xingu é um rio pobre em sedimento. Os estudos também podem ser disponibilizados (e já estão no site do Ibama).</t>
  </si>
  <si>
    <t>Produtos no site do IBAMA/Rita : baixar</t>
  </si>
  <si>
    <t>Natalia (Ibama/Sede)*</t>
  </si>
  <si>
    <t>Recomendação: Ação escolhida para ser encaminhada para o Licenciamento do IBAMA/Sede; Baixar os estudos no site do Ibama e encaminhar para os membros do PAN.</t>
  </si>
  <si>
    <t>Felipe Cid/COHID/IBAMA</t>
  </si>
  <si>
    <t>Importante definir o que queremos com essa ação, que é: 1- explicitar a natureza do problema, ou seja, a deposição de sedimentos e a influência sobre as aves. 2 - Identificar e quantificar o efeito das barragens nos diferentes rios. 3 - Prognosticar o efeito disso sobre as aves.</t>
  </si>
  <si>
    <t>IBAMA, ICMBio, OEMA, MP, MMA, MME, Mario Cohn-Haft.</t>
  </si>
  <si>
    <t>onde houver hidrelétricas na Amazônia;</t>
  </si>
  <si>
    <t>Empecilho de enviar esse tipo de material ao ibama e estados. Tem que ser encaminhado informação adicional. Caso contrário, respondem que já possuem esse tipo de informação. Que a solicitação é "ensinar a fazer o trabalho deles".</t>
  </si>
  <si>
    <t>Camila Ribas e Fernando d' Horta, ambos do INPA</t>
  </si>
  <si>
    <t>Procurar na DILIC se já existe esse protocolo, ter acesso a ele e fazer uma análise criteriosa para propor ações específicas para as aves do PAN. Checar se há outros PANS que tem ações parecidas para outros táxons e propor um protocolo completo, incluindo as demais espécies (considerando demais fatores, não somente dinâmica de sedimentação). entrar em contato com os pesquisadores Camila Ribas e Fernando d' Horta, ambos do INPA, já que eles estão desenvolvendo epsquisas e propostas nessa área.</t>
  </si>
  <si>
    <t>Estabelecer um protocolo de resgate e destinação de Harpia harpyja e Morphnus guianensis, a ser incorporados nos planos de resgate de supressão vegetal e enchimento de reservatórios de empreendimentos hidrelétricos.</t>
  </si>
  <si>
    <t>Tânia  Sanaiotti(INPA)</t>
  </si>
  <si>
    <t>rios Madeira, Solimões e Amazonas;</t>
  </si>
  <si>
    <t>Recomendação: solicitar apoio do empreendores para financiar a ação no contexto do Licenciamento;</t>
  </si>
  <si>
    <t>Proposta é que seja a Helena Aguiar, do INPA.</t>
  </si>
  <si>
    <t>Aureo Banhos, Diogo Lagroteria</t>
  </si>
  <si>
    <t>Particularidads devem ser consideradas no protocolo, de acordo com o tipo/porte/especificidade do empreendimento. Pode-se aproveitar o Programa ex situ que está sendo elaborado e que vai propor um protocolo de resgate e reabilitação de harpia, para ao mesmo tempo, propor o protocolo para resgate e destinação em empreendimentos.</t>
  </si>
  <si>
    <t>Estabelecer um protocolo para mapeamento e monitoramento e proteção de ninhos de Harpia harpyja e Morphnus guianensis, a ser incorporados nos planos de resgate de supressão vegetal e enchimento de reservatórios de empreendimentos hidrelétricos.</t>
  </si>
  <si>
    <t>área de distribuição das espécies Harpia harpyja e Morphnus guianensis na Amazônia</t>
  </si>
  <si>
    <t>Particularidads devem ser consideradas no protocolo, de acordo com o tipo/porte/especificidade do empreendimento. Pode-se aproveitar o Programa ex situ que está sendo elaborado e que vai propor um protocolo de resgate e reabilitação de harpia, para ao mesmo tempo, propor o protocolo para resgate e destinação em empreendimentos. TEM QUE SE CONVERSAR COM TANIA E HELENA, SOBRE O PORQUE DA MUDANÇA. A AÇÃO É ESTABELECER UM PROTOCOLO OU CONTINUAR O MAPEAMENTO E MONITORAMENTO JÁ EXISTENTE?</t>
  </si>
  <si>
    <t>Localização: rios Madeira, Solimões e Amazonas;</t>
  </si>
  <si>
    <t>Thiago: pesquisa com ecologia das espécies em desenvolvimento (doutorado do articulador), com financiamento aprovado e em fase de publicação para a região do Rio Branco (Luciano Naka) e noroeste da Amazônia (Thiago Laranjeiras); pesquisa genética de Thamnophilus nigrocinereus tschudii (publicação em breve por Fernando D'Horta); pesquisa dos efeitos das barragens do Madeira em planejamento (Projeto Camila Ribas, Doutorado Tomaz Melo).</t>
  </si>
  <si>
    <t>De concreto nada mas produtos em anamento</t>
  </si>
  <si>
    <t>2.5) Executar pesquisas de dinâmica, ecologia e genética de populações de Picumnus varzeae, Myrmotherula klagesi, Thamnophilus nigrocinereus sub spp., Cranioleuca muelleri e Stigmatura napensis napensis em trechos amostrais dos rios Madeira, Solimões e Amazonas.</t>
  </si>
  <si>
    <t>Solicitar apoio do empreendores para financiar a ação no contexto do Licenciamento;</t>
  </si>
  <si>
    <t>Thiago: Sem andamento no período avaliado ,porém, a ferramenta já está escolhida, há colaboradores identificados, planejado para finalizar em 2019;</t>
  </si>
  <si>
    <t>Essa ação é dependendente da anterior.</t>
  </si>
  <si>
    <t>Analisar a viabilidade de criação de UC ou de reconhecimento como APP (em conformidade com o artigo 6º, inciso III e IV da Lei 12.651 de 2012) das áreas de várzea identificadas na ação 1.6.</t>
  </si>
  <si>
    <t>Localização: depende do mapa da ação 2.6;</t>
  </si>
  <si>
    <t>Localização: Bacia do Rio Branco;</t>
  </si>
  <si>
    <t>IDENTIFICAR o relatório do ICMBio que trata sobre os impactos sobre os empreendimentos hidrelétricos na Bacia do Rio Branco que inclui os aspectos da ocorrência da Synallaxis kollari; a partir daí preparar e encaminhar documento para os órgãos licenciadores; Quem pode achar esse tal relatório? Rita? Thiago?</t>
  </si>
  <si>
    <t>Demandar fiscalizações periódicas na fronteira Brasil-Guiana, Brasil-Venezuela e Roraima-Amazonas contra o tráfico de Aratinga solstitialis e Sporophila crassirostris.</t>
  </si>
  <si>
    <t>Fronteira Brasil-Guiana, Brasil-Venezuela e Roraima-Amazonas</t>
  </si>
  <si>
    <t>Parece que pouca coisa andou, pela falta e dificuldade de articulação com os agentes de fiscalização e investigação (informação colhida durante a oficina).</t>
  </si>
  <si>
    <t>Por enquanto nada.</t>
  </si>
  <si>
    <t>Dificuldade de articulação.</t>
  </si>
  <si>
    <t>Diogo Lagroteria (durante a oficina)</t>
  </si>
  <si>
    <t>Diogo Lagroteria e Rita Surrage (ICMBio) e Leandro Aranha (IBAMA/PA).</t>
  </si>
  <si>
    <t>Operação Ágata (coordenado pelo Ministério da Defesa), contactá-los através da coordenação de fiscalização do ICMBio. Manter as conversas com PF, pelo fato deles estarem continuamente na fronteira. Preparar documento a ser encaminhado ao Ministério da Defesa ou tentar articular uma reunião diretamente com a equipe deles em Brasília.</t>
  </si>
  <si>
    <t>Demandar a investigação da cadeia do tráfico de Aratinga solstitialis, Sporophila crassirostris, Harpia harpyja e Guaruba guarouba.</t>
  </si>
  <si>
    <t>Amazônia, principalmente Roraima e Pará</t>
  </si>
  <si>
    <t>Desenvolver e implementar programas contínuos de educação ambiental abordando as ameaças a Tinamus tao, Crax fasciolata pinima, Crax globulosa, Cyanocorax hafferi, Penelope pileata, Psophia obscura, Psophia dextralis, Aratinga solstitialis, Sporophila crassirostris, Morphnus guianensis, Harpia harpyja e Guaruba guarouba junto às comunidades inseridas no Centro de Endemismo Belém, nordeste de Roraima, Rondônia, interflúvio Madeira-Purus, norte do Mato Grosso, médio Solimões e oeste do Pará.</t>
  </si>
  <si>
    <t>Centro de Endemismo Belém, nordeste de Roraima, Rondônia, norte do Mato Grosso, médio Solimões e oeste do Pará.</t>
  </si>
  <si>
    <t>Palestras, exibição de vídeos temáticos, atividades de desenho e pintura sobre a Harpia harpyja nas escolas do entorno do Parque Estadual Serra das Andorinhas/APA Araguaia, São Geraldo do Araguaia, Pará; Palestras nas escolas e propriedades particulares onde estão localizados ninhos de Harpia harpyja em Cacoal e Rolim de Moura, Rondônia</t>
  </si>
  <si>
    <t>Relatório técnico das atividades</t>
  </si>
  <si>
    <t>Falta de tempo da articuladora, distância da articuladora da ação, ação herdada pelo cemave</t>
  </si>
  <si>
    <t>Ernildo César da Silva Serafim (IDEFLOR-Bio), Almério C. Gusmão (SEDUC-RO), Francisca Helena Aguiar-Silva (INPA)</t>
  </si>
  <si>
    <t>SAVE BRASIL, na pessoa do coordenador do projeto Jacutinga. Enildo Serafim (gerente das Ucs Apa Araguaia e Parest Serra das Andorinhas).</t>
  </si>
  <si>
    <t>Articulador (Rita) deve formar um GT para auxiliar no desenvolvimento desse programa, tendo em vista as particularidades de cada espécie. Artcular com demais instituições (OEMAS, secretarias de Educação, SAVE BRASIL) projetos conjuntos. Propor a troca da ave símbolo do Brasil (Ararajuba). O grupo entende que um programa único é difícil, tendo em vista o número de sp. e a área do PAN. Sendo assim, projetos regionais e locais devem ser estimulados. Revisar o Programa de EA da SAVE Brasil para a Jacutinga e tentar adaptar para o tema. Buscar os produtos e artes já preparados.</t>
  </si>
  <si>
    <t>Estabelecer um protocolo, de acordo com as diretrizes da Sociedade Brasileira de Ornitologia, para a identificação e destinação de aves do plano provenientes do tráfico, de cativeiro e de caça.</t>
  </si>
  <si>
    <t>Um projeto está em andamento com uma aluna finalista do curso de medicina veterinária, sob orientação do Diogo. Ela irá realizar o seu TCC tendo essa ação como tema. Provavelmente esse protocolo estará finalizado no segundo semestre de 2017. O projeto prevê a realização de uma oficina para lapidar e validar o protocolo. Além disso, o projeto prevê a elaboração de um guia de identificação das aves ameaçadas amazônicas. O projeto foi submetido ao edital da DIBIO e foi aprovado sem ressalvas, sendo muito provável que o recurso necessário para preparação da Oficina e do guia de identificação seja disponibilizado. Além disso, um Workshop específico para discutir o tema, porém relacionado a Harpia harpyja, foi realizado em março de 2017 e teve avanços significativos.</t>
  </si>
  <si>
    <t>Por enquanto, temos um projeto de TCC sobre o tema. Creio que até o fim do segundo semestre de 2017, teremos o Protocolo e o guia de identificação elaborados. Além disso, já existe uma minuta de um programa de manejo ex-situ para o gavião-real, em processo de revisão.</t>
  </si>
  <si>
    <t>Não há informações disponíveis sobre as aves recebidas nos CETAS e demais órgãos ambientais da região Norte. Está sendo feito um primeiro trabalho com o CETAS do Ibama no Amazonas. Há bibliografia sobre a casuística do CETAS do IBAMA no Amapá. Existe a possibilidade que se identifique que os CETAS serão estratégicos para programas de manejo de apenas poucas espécies contempladas no PAN, principalmente falconiformes e psitaciformes. Os outros grupos provavelmente tem uma baixa casuística de chegada aos CETAS da regão Norte.</t>
  </si>
  <si>
    <t>identificar quais os colaboradores da ação que podem efetivamente auxiliar na elaboração do programa, revisando o TCC que está em andamento. Definir a melhor estratégia para elaboração do guia de identificação das aves.</t>
  </si>
  <si>
    <t>Difundir o produto da a ação 3.4 para as OEMAs, CETAS, Secretarias Municipais de Meio Ambiente, Polícias Ambientais e entidades fiscalizadoras para subsidiar as ações dos agentes para aplicação adequada das diretrizes de destinação para os indivíduos provenientes do tráfico, do cativeiro e da caça.</t>
  </si>
  <si>
    <t>Amazônia</t>
  </si>
  <si>
    <t>Ação dependente da anterior.</t>
  </si>
  <si>
    <t>Distribuição da Crax, de acordo com a ficha de avaliação da espécie</t>
  </si>
  <si>
    <t xml:space="preserve">
Em relaçao as informaçoes, estou preparando vários artigos mas ainda nao sairam. A ultima publicaçao que fiz do Crax globulosa foi do ano passado, te envio em anexo.
Do resto até o ano passado continué com o monitoramento participativo (levantamentos de abundancias populacionais) na RDS Piagaçu-Purus, totalizando 4 anos de monitoramento no total. Este ano continúo com atividades de divulgaçao e educaçao ambiental nas comunidades da reserva.</t>
  </si>
  <si>
    <t>Gabriel Leite (INPA)</t>
  </si>
  <si>
    <t>Buscar os trabalhos do Gabriel Leite, para compor o nosso banco de dados e ficar disponibilizado em pasta compartilhada.</t>
  </si>
  <si>
    <t>3.7</t>
  </si>
  <si>
    <t>Implementar um Programa piloto de reintrodução de Ararajubas (Guarouba guarouba) nos Parques Estaduais localizados em Belém/PA.</t>
  </si>
  <si>
    <t>Programa Implementado</t>
  </si>
  <si>
    <t>Junho de 2017</t>
  </si>
  <si>
    <t>Nivia Pereira (Ideflor-Bio)</t>
  </si>
  <si>
    <t xml:space="preserve">Luis Fabio, </t>
  </si>
  <si>
    <t>Ação já está planejada e em andamento.</t>
  </si>
  <si>
    <t>1.24</t>
  </si>
  <si>
    <t>Consolidar e fortalecer o grupo de observação de aves do CE Belém.</t>
  </si>
  <si>
    <t>Equipamentos e estratégias que permitam a otimização do turimso de observação de aves. Incorporação da atividade pelas Ucs estaduais.</t>
  </si>
  <si>
    <t>Abril de 2017</t>
  </si>
  <si>
    <t>Leonardo Miranda (ITV)</t>
  </si>
  <si>
    <t>Lincoln e Pablo (MPEG)</t>
  </si>
  <si>
    <t>SITUAÇÃO ATUAL DAS AÇÕES - 4ª MONITORIA (2019)</t>
  </si>
  <si>
    <t xml:space="preserve"> Não iniciada ou não concluída</t>
  </si>
  <si>
    <t>SITUAÇÃO ATUAL DAS AÇÕES - 2 ª MONITORIA (2017)</t>
  </si>
  <si>
    <t>22 a 24 de maio de 2018</t>
  </si>
  <si>
    <t>Ação não iniciada ou não concluída</t>
  </si>
  <si>
    <t>Nivia Glaucia Pinto Pereira (IDEFLOR/Bio) Renata Valente (IDEFLOR-Bio), Lincoln Carneiro (MPEG), Leonardo Miranda (ITV), Alexandre Aleixo (MPEG) , Pedro (SAVE Brasil)*, Luiz Fábio (MZUSP) Mario Cohn-Haft (INPA), Carlos Martinez (UFMA)*, Diogo Lagroteria (CEPAM), Rita Surrage (CEMAVE)</t>
  </si>
  <si>
    <r>
      <t xml:space="preserve">Lincoln informou que vem realizando um estudo para levamento de áreas prioritárias com presença das espécies do PAN. Inicialmente trabalho é voltado para a geração de modelos de distribuição das espécies do PAN que ocorrem no Centro de Endemismo Belém (CEB), mas que se extendeu para todas as espécies do PAN. O objetivo é a partir das modelagens, diagnosticar áreas que congregam o maiornúmero de espécies e que então seram apontadas como áreas chaves para a conservação da avifauna, especialmente no CEB,, indicando-as nos processos de criação de áreas protegidas.
</t>
    </r>
    <r>
      <rPr>
        <b/>
        <sz val="12"/>
        <color theme="1"/>
        <rFont val="Calibri"/>
        <family val="2"/>
        <scheme val="minor"/>
      </rPr>
      <t>Rita</t>
    </r>
    <r>
      <rPr>
        <sz val="12"/>
        <color theme="1"/>
        <rFont val="Calibri"/>
        <family val="2"/>
        <scheme val="minor"/>
      </rPr>
      <t>: Mesmo não sendo esse o foco da ação, Eloísa informa que a proposta do Mosaico de Gurupi está construída e que foi feita reunião com o MMA. Agora estão aguardando uma consulta ao jurídico sobre objeções a um mosaico com 1 UC e 6 Terras Indígenas.</t>
    </r>
  </si>
  <si>
    <t>Nenhuma área criada</t>
  </si>
  <si>
    <t>Lincoln Carneiro, Nívia Glaúcia e Rita Surrage</t>
  </si>
  <si>
    <t xml:space="preserve">Encaminhamento:
Checar com o Pablo se existe alguma andamento em relação as tratativas com a AGROPALMA e CIKEL. 
Gerar um mapa na região do Rio Capim com delimitação das áreas prioritárias para as espécies a partir das modelagens (Prazo: final de junho);
A partir dessas áreas elaborar um documento (exemplo: carta do PAN) para apontar as áreas de Reserva Legal pra contemplar essas áreas prioritárias. (CEPAM e CEMAVE iniciarão). Prazo: 15 dias após a entrega dos mapas/início de agosto: Carta consolidada)
</t>
  </si>
  <si>
    <t>Criar áreas protegidas no baixo interflúvio Xingu-Tocantins.</t>
  </si>
  <si>
    <t>Nivia Glaucia Pinto Pereira (IDEFLOR/Bio), André Ravetta (IDEFLOR), Lincoln Carneiro (MPEG), Leonardo Miranda (ITV), Alexandre Aleixo (MPEG), Pedro (SAVE Brasil)*, Diogo Lagroteria (CEPAM), Rita Surrage (CEMAVE)</t>
  </si>
  <si>
    <t>Não foi dado encaminhamento a ação em função da priorização de outras propostas de criação de unidades de conservação. A SERFAL (Secretaria de Agricultura Familiar e Reforma Agrária) é um Secretaria da República que tem uma câmara Técnica que disponibiliza terras públicas. Dessa Câmara Técnica participam MMA, Funai, INCRA, etc. Dessa forma, o MMA conseguiu 473 mil hac e a terra foi diponibilizada . O ICMBio já sinalizou ter interesse na área. O nome inicial ficou Flona Liberdade mas apenas a elaboração dos estudos dirá qual exatamente o perfil da unidade a ser implantada. Falta os estudos e averiguação da área.
Nivia informou que algumas UCs Estaduais estão sendo propostas (Ex.: Cametá)</t>
  </si>
  <si>
    <t>473.000 hac diponibilizados para criação de uma UC</t>
  </si>
  <si>
    <t>Falta de pessoal e propostas. Há necessidade de que algum Centro assuma os estudos e a análise da área.</t>
  </si>
  <si>
    <t>Aldízio Lima de Oliveira Filho (COCUC/ICMBio)/Bernando (Chefe da Cocuc)</t>
  </si>
  <si>
    <t xml:space="preserve">Rita: Segundo o Aldízio, as unidades que estão saindo fora as de interesse do MMA, são aquelas que o(s) Centro(s), assumem todo o trabalho, fazem a proposta e acompanham o processo, fazem os próprios estudos, etc. Assim ocorreu com o PARNA Furna Feia no Rio Grande do Norte. O CECAV, interessado na criação desta UC, propôs, realizou os estudos e conduziu todo o processo, consultando a DICRI quando necessário.
Já existe um processo SEI da FLONA Liberdade.
</t>
  </si>
  <si>
    <t>Rita: O pessoal da REBIO Gurupi está encaminhando um projeto de restauração para o edital do Fundo Amazônia pra restauração de todo o Mosaico. PROGRAMA MUNICÍPIOS VERDES: É um Programa do Governo do Pará e a Gestão Ambiental é realizada sobre os municípios. Eles tem incremento no ICMS verde e são realizados pactos sociais do poder executivo junto as organizações não governamentais. Esses pactos incluem Planos de Ação contra degradação e uma série de outras medidas que visam a restauração florestal.</t>
  </si>
  <si>
    <t>Nenhum produto até o momento</t>
  </si>
  <si>
    <t>Distância da articuladora do Pará, sem governabilidade sobre a ação.</t>
  </si>
  <si>
    <t xml:space="preserve">Recomendação: Conferir se já existe um artigo com essa proposta (Marlúcia Bonifácio - Goeldi).
Contactar IMAZON e Programas Municipios Verdes. 
Buscar trabalhos que tenham as áreas para a restauração proposta, sobrepor com as áreas importantes para as espécies do PAN (ação 1.1).
Estratégias:
1) A partir das áreas definidas para as aves encaminhar as instituições;
2) propostas de corredores, a partir do CAR. </t>
  </si>
  <si>
    <t>Centro de Endemismo Belém</t>
  </si>
  <si>
    <t>Mapas já foram elaborados de algumas espécies (confirmar quais são)
O artigo continua sendo desenvolvido.</t>
  </si>
  <si>
    <t>custo estimado por missão</t>
  </si>
  <si>
    <t xml:space="preserve">Ação com dificuldades de execução. Em 2016, mapas foram produzidos e encaminhados, via email, para algumas instituições (IBAMA Sede e ICMBio Sede) com o indicativo das áreas prioritárias para fiscalização. Em 2017, durante a 2ª Monitoria (Belém) esses mapas foram entregues ao IBAMA PA (SUPES). Foi tentado contato com a PF AM, para participarem dessa Oficina. Minuta de Ofício para as potenciais instituições parceiras em elaboração, para ser enviado ainda no primeiro semestre de 2018. 
Na REBIO Gurupi, BR163 e Terras Indigenas são realizadas ações de fiscalização. 
Em março de 2017, foi realizado um Seminário Interinstitucional de Proteção, Segurança e Fiscalização Ambiental da Amazônia, no CEPAM. </t>
  </si>
  <si>
    <t>Mapas com as áreas prioritárias. Minuta de Ofício.</t>
  </si>
  <si>
    <t xml:space="preserve">Dificuldade em contatar as instituições. Falta de recursos para implementar as ações de fiscalização. </t>
  </si>
  <si>
    <t xml:space="preserve">O ideial seria realizar reuniões com as instituições de fiscalização.
Encaminhar ofício para a FUNAI, Policia Federal e Rodoviária do Maranhão.
Diogo irá encaminhar a minuta de oficio para o GAT. 
Organizar uma oficina/seminários com potenciais parceiros. </t>
  </si>
  <si>
    <t>custo não estimado</t>
  </si>
  <si>
    <t xml:space="preserve">Mapas foram elaborados. </t>
  </si>
  <si>
    <t>Mapas</t>
  </si>
  <si>
    <t>Identificar as instituições que atuam com prevenção de incêncio e demandar essas ações de fiscalização. 
Entrar em contato com o IBAMA (Prevfogo).</t>
  </si>
  <si>
    <t>Demandar ações para prevenção, controle e combate a queimadas, com ênfase nos meses secos (junho a dezembro), principalmente ao longo da BR 163, BR 230, BR 319, BR 010, BR 364, PA 150, PA 256, PA 257 e entorno de Ucs, além da REBIO Gurupi e nas Terras indígenas Caru, Awa e Turiaçu.</t>
  </si>
  <si>
    <t>Diogo Lagroteria (ICMBio/CEPAM)</t>
  </si>
  <si>
    <t xml:space="preserve">Discussão sobre a viabilidade da ação. Planos de Prevenção e Combate já são elaborados e executados pelo PrevFogo e por outras instituições de atuação mais local. Diante disso, os presentes entenderam que seria melhor agrupar a ação à 1.6, melhorando seu texto, por entenderem que as ações de prevenção, controle e combate a queimadas, já existem em PLanos e Programas específicos do PrevFogo.
</t>
  </si>
  <si>
    <t>Agrupada na ação 1.6</t>
  </si>
  <si>
    <t>REBIO do Gurupi</t>
  </si>
  <si>
    <t>Em razão de decisão judicial foi elaborado plano de trabalho para atender as determinações judiciais de extrusão dos invasores da UC.</t>
  </si>
  <si>
    <t>Plano de Ação para extrusão de invasores na Rebio Gurupi</t>
  </si>
  <si>
    <t>Área da REBIO do Gurupi</t>
  </si>
  <si>
    <r>
      <t>No momento a UC já implantou o protocolo mínimo do Programa monitora de masto, avifauna e borboleta, o protocolo TEAM, protocolo avançado de monitoramento de plantas, o protocolo avançado de monitoramento  de aves e ocorreu no ano passado uma expedição de busca  do mutum-pinima (</t>
    </r>
    <r>
      <rPr>
        <i/>
        <sz val="12"/>
        <color theme="1"/>
        <rFont val="Calibri"/>
        <family val="2"/>
        <scheme val="minor"/>
      </rPr>
      <t>Crax fasciolata pinima</t>
    </r>
    <r>
      <rPr>
        <sz val="12"/>
        <color theme="1"/>
        <rFont val="Calibri"/>
        <family val="2"/>
        <scheme val="minor"/>
      </rPr>
      <t>) junto ao CEMAVE, além de várias pesquisas na área de interesse da UC, de acordo com levantamento do SISBIO.</t>
    </r>
  </si>
  <si>
    <t>Programa Monitora implementado. Protocolo TEAM implantado. Protocolo avançado de monitoramento de avifauna implantado.</t>
  </si>
  <si>
    <t xml:space="preserve">Quando a ação foi elaborada, foi pensado também na realização de em um seminário que ocorreria na REBIO com apresentação de trabalhos realizados e discussão de pesquisadores. No entanto, não há a previsão de realização do seminário. Entende-se que monitoramento são atividades contínuas de pesquisa.  
</t>
  </si>
  <si>
    <t>Ação concluída na Monitoria I</t>
  </si>
  <si>
    <t>Nivia Glaucia Pinto Pereira (IDEFLOR/Bio) Lincoln Carneiro (MPEG), Leonardo Miranda (ITV),  Pedro Develey (SAVE Brasil), Abilio Ohana (ABIOPA)* Tânia Sanaiotti (INPA), Rita Surrage (CEMAVE)</t>
  </si>
  <si>
    <t>Foi realizada a solicitação pelo Programa ARPA para contratação de consultoria para elaboração do plano de educação ambiental da Rebio Gurupi. O mesmo se encontra parado em razão do atraso para aprovar a contratação por parte do FUNBIO.</t>
  </si>
  <si>
    <t>Atraso na contratação por parte do Funbio.</t>
  </si>
  <si>
    <t xml:space="preserve">O programa elabora e implementado pela REBIO Gurupi, serviria de piloto para ser replicado em outras Ucs. </t>
  </si>
  <si>
    <t>Em rápida pesquisa na plataforma scopus pude encontrar cerca de 7 trabalhos científicos publicados entre os anos de 2016 [data início desse objetivo] e 2018 [ano corrente], abrangendo a temática desse objetivo.</t>
  </si>
  <si>
    <t>[1] Bregman, T.P. et al. 2016. Proceedings. Biological sciences, 283(1844) ,20161289. DOI: 10.1098/rspb.2016.1289
[2] Moura, N.G.et al. 2016. Oecologia, 180(3), pp. 903-916. DOI: 10.1007/s00442-015-3495-z
[3] Lees, A.C., Moura, N.G. 2017. Urban Ecosystems, 20(5), pp. 1019-1025. DOI: 10.1007/s11252-017-0661-6
[4] Dornas, T. et al. 2017. Check List, 13(4), pp. 141-146. DOI: 10.15560/13.4.141
[5] De Carvalho, D.L.. et al. 2017. PLoS ONE, 12(2),e0171838. DOI: 10.1371/journal.pone.0171838
[6] Barrera-Guzmán, A.O. 2017. PNAS, 115(2), pp. E218-E225. DOI: 10.1073/pnas.1717319115
[6] Michalski, F., Peres, C.A. 2017. PeerJ, 2017(6),e3442. DOI: 10.7717/peerj.3442
[7] Bueno, A.S. et al. 2018. Diversity and Distributions, 24(3), pp. 387-402. DOI: 10.1111/ddi.12689</t>
  </si>
  <si>
    <t>Provavelmente muitas pesquisas são anteriores à data início do objetivo, não foram publicadas, ainda estão em execução, ou ainda são estudos mais amplos que envolvem outras áreas da Amazônia (ou toda a Amazônia). Todas essas possibilidades podem ter subestimado o número de trabalhos encontrados.</t>
  </si>
  <si>
    <t xml:space="preserve">Muitos estudos avaliam os impactos das ações antrópicas sobre a “comunidade” de aves e acabam por incluir as espécies do PAN. Além disso são realizados constantemente. Portanto, sugiro que essa ação contemple todas as espécies do PAN e toda sua distribuição; e não se limite ao Centro de Endemismo Belém e Sudeste da Amazônia.
Diogo vai compilar os artigos para colocar no site. 
</t>
  </si>
  <si>
    <r>
      <t xml:space="preserve">Estabelecer pesquisas de dinâmica, ecologia e genética de populações de aves do plano em hábitats fragmentados por estradas, linhas de transmissão, agricultura, pecuária e ocupação humana, </t>
    </r>
    <r>
      <rPr>
        <u/>
        <sz val="12"/>
        <color rgb="FFFF0000"/>
        <rFont val="Calibri"/>
        <family val="2"/>
        <scheme val="minor"/>
      </rPr>
      <t xml:space="preserve">especialmente </t>
    </r>
    <r>
      <rPr>
        <sz val="12"/>
        <color theme="1"/>
        <rFont val="Calibri"/>
        <family val="2"/>
        <scheme val="minor"/>
      </rPr>
      <t>no Centro de Endemismo Belém e Sudeste da Amazônia.</t>
    </r>
  </si>
  <si>
    <t>Elaborar termos de compromisso entre o órgão licenciador, ICMBio e empreendedores visando o apoio à pesquisa, o monitoramento, a manutenção e recuperação de hábitats naturais das aves alvo do plano.</t>
  </si>
  <si>
    <t>Felipe Cid/COHID IBAMA</t>
  </si>
  <si>
    <t xml:space="preserve">UHE Jirau está elaborando um documento que será entregue em dois meses, UHE Santo Antonio realizará um seminário técnico organizado pelo IBAMA e empreendedor. Houve uma reunião no ano passado , onde apresentaram um planejamento de conservação. Serão levantandos os PANs que podem entrar na negociação de condicionantes do licenciamento.
</t>
  </si>
  <si>
    <t>Morosidade, falta de interlocução IBAMA e ICMBio, troca de articuladores da ação.</t>
  </si>
  <si>
    <t>O atual articulador sugere alterar as palavras "Termo de compromisso", algo considerado por ele como muito formal, para "Firmar parcerias", pois termos de compromisso com os empreendedores será muito difícil. A ação não é resolvida de forma ampla e sim tratando-se caso a caso. 
O GAT presente na oficina não achou viável a modificação, pois enfraquece a ferramenta. 
Marcar reunião com o Felipe Cid (COHID/IBAMA)</t>
  </si>
  <si>
    <r>
      <t xml:space="preserve">Elaborar e implementar um protocolo de identificação e proteção de árvores com ninhos de </t>
    </r>
    <r>
      <rPr>
        <i/>
        <sz val="12"/>
        <color theme="1"/>
        <rFont val="Calibri"/>
        <family val="2"/>
        <scheme val="minor"/>
      </rPr>
      <t>Harpia harpyja</t>
    </r>
    <r>
      <rPr>
        <sz val="12"/>
        <color theme="1"/>
        <rFont val="Calibri"/>
        <family val="2"/>
        <scheme val="minor"/>
      </rPr>
      <t xml:space="preserve"> e </t>
    </r>
    <r>
      <rPr>
        <i/>
        <sz val="12"/>
        <color theme="1"/>
        <rFont val="Calibri"/>
        <family val="2"/>
        <scheme val="minor"/>
      </rPr>
      <t>Morphnus guianensis</t>
    </r>
    <r>
      <rPr>
        <sz val="12"/>
        <color theme="1"/>
        <rFont val="Calibri"/>
        <family val="2"/>
        <scheme val="minor"/>
      </rPr>
      <t xml:space="preserve"> em áreas de manejo e supressão florestal. </t>
    </r>
  </si>
  <si>
    <r>
      <t xml:space="preserve">Há informações publicadas que possibilitam a elaboração de um documento com esse protocolo básico. O ideal seria se basear no trabalho do Benjamim da Luz (2010), onde ele cita 19 espécies arbóreas onde já foram identificados ninhos de </t>
    </r>
    <r>
      <rPr>
        <i/>
        <sz val="12"/>
        <color theme="1"/>
        <rFont val="Calibri"/>
        <family val="2"/>
        <scheme val="minor"/>
      </rPr>
      <t>H. harpyja</t>
    </r>
    <r>
      <rPr>
        <sz val="12"/>
        <color theme="1"/>
        <rFont val="Calibri"/>
        <family val="2"/>
        <scheme val="minor"/>
      </rPr>
      <t>. Provavelmente teremos um esboço desse documento até Agosto. Após, com o documento finalizado, precisamos enviá-lo para análise de ICMBio/DIBIO, Serviço florestal Brasileiro e MMA, para avaliar a possibilidade de normativa regulamentando o assunto.</t>
    </r>
  </si>
  <si>
    <t>Tânia Sanaiotti (Projeto Gavião Real)</t>
  </si>
  <si>
    <t>Mario Cohn-Haft (INPA)</t>
  </si>
  <si>
    <t>Ação não iniciada.</t>
  </si>
  <si>
    <t xml:space="preserve">Rita sugeriu a exclusão dessa ação. Patricia destacou a importância dessa carta para a criação do Mosaico. 
Diogo irá reforçar o contato com o Mário para saber do andamento da ação. 
Patricia vai confirmar o contato da FUNAI e encaminhar para o Diogo, afim de verificar se poderiam/gostariam de contribuir para a elaboração da carta. </t>
  </si>
  <si>
    <r>
      <t xml:space="preserve">Mapear, monitorar e proteger os ninhos de </t>
    </r>
    <r>
      <rPr>
        <i/>
        <sz val="12"/>
        <color theme="1"/>
        <rFont val="Calibri"/>
        <family val="2"/>
        <scheme val="minor"/>
      </rPr>
      <t>Harpia harpyja</t>
    </r>
    <r>
      <rPr>
        <sz val="12"/>
        <color theme="1"/>
        <rFont val="Calibri"/>
        <family val="2"/>
        <scheme val="minor"/>
      </rPr>
      <t xml:space="preserve"> e </t>
    </r>
    <r>
      <rPr>
        <i/>
        <sz val="12"/>
        <color theme="1"/>
        <rFont val="Calibri"/>
        <family val="2"/>
        <scheme val="minor"/>
      </rPr>
      <t>Morphnus guianensis</t>
    </r>
    <r>
      <rPr>
        <sz val="12"/>
        <color theme="1"/>
        <rFont val="Calibri"/>
        <family val="2"/>
        <scheme val="minor"/>
      </rPr>
      <t xml:space="preserve"> no Arco do Desmatamento da Amazônia e na calha central dos rios Solimões e Amazonas. </t>
    </r>
  </si>
  <si>
    <r>
      <t xml:space="preserve">Novos ninhos de harpia foram mapeados em Rondônia por voluntários.  Novos ninhos foram mapeados na região de Manacapuru (calha do Solimões) e estão sendo monitorados por voluntários do projeto Harpia (INPA). Houve continuidade no monitoramento de ninhos de </t>
    </r>
    <r>
      <rPr>
        <i/>
        <sz val="12"/>
        <color theme="1"/>
        <rFont val="Calibri"/>
        <family val="2"/>
        <scheme val="minor"/>
      </rPr>
      <t>Harpia harpyja</t>
    </r>
    <r>
      <rPr>
        <sz val="12"/>
        <color theme="1"/>
        <rFont val="Calibri"/>
        <family val="2"/>
        <scheme val="minor"/>
      </rPr>
      <t xml:space="preserve"> e </t>
    </r>
    <r>
      <rPr>
        <i/>
        <sz val="12"/>
        <color theme="1"/>
        <rFont val="Calibri"/>
        <family val="2"/>
        <scheme val="minor"/>
      </rPr>
      <t>Morphnus guianensis</t>
    </r>
    <r>
      <rPr>
        <sz val="12"/>
        <color theme="1"/>
        <rFont val="Calibri"/>
        <family val="2"/>
        <scheme val="minor"/>
      </rPr>
      <t xml:space="preserve"> no Amazonas, no Pará, Rondônia. Ações específicas de proteção não vem ocorrendo, mas a presença dos voluntários monitorando os ninhos parece estar ajudando a proteger os ninhos. </t>
    </r>
  </si>
  <si>
    <t>1. RONDÔNIA:
Relatórios técnicos;
2. AMAZONAS: 
Manuscrito em revisão no periódico científico COTINGA - Aguiar-Silva, F.H.; Sanaiotti, T.M.; Jaudoin, O. Dear enemy effect on an overlapped habitat: Crested Eagle on the Harpy Eagle breeding site.
3. PARÁ:
3.1. Artigo publicado no Boletim da Casa de Cultura de Marabá (Pará) sobre os ninhos de São Geraldo do Araguaia - Serafim, E.C.S.; Tavares, E.P.S.; Aguiar-Silva, F.H. 2017. O gavião-real nas áreas protegidas de São Geraldo do Araguaia, Pará. Boletim Técnico da Fundação Casa de Cultura de Marabá, v. 9, p. 81-89. (PDF anexo).
 3.2. Resumo expandido aprovado para apresentação no CBUC 2018.
3.3. Relatórios técnicos.
GERAL - Está sendo finalizada a publicação do livro Vermelho da Fauna Ameaçada de Extinção e o grupo tem dois capítulos:
1. Banhos, A.; Sanaiotti, T. M.; Aguiar-Silva, F.H.; Martins, F.D.; Carvalho, A.S.; Ruiz, C.M. . Aves: Harpia harpyja (Linnaeus, 1758). Livro Vermelho da Fauna Brasileira Ameaçada de Extinção. 1ed.Brasilia: , 2018, v. III, p. 118-122.
2. Sanaiotti, T. M.; Banhos, A.; Aguiar-Silva, F. H.; Martins, F.D.; Luz, B. B.; Carvalho, A.S.; Ruiz, C.M.. Aves: Morphnus guianensis (Daudin, 1800). Livro Vermelho da Fauna Brasileira Ameaçada de Extinção. 1ed.Brasilia: , 2018, v. III, p. 115-118.</t>
  </si>
  <si>
    <t>Nem todos os ninhos puderam ser monitorados por falta de recursos financeiros A escassez de bolsistas também vem dificultando o andamento dessa ação.</t>
  </si>
  <si>
    <r>
      <t xml:space="preserve">Ampliar a divulgação nas UCs da existência de pesquisadores estudando aves de rapina de grande porte no Brasil. 
Elaborar documento ou algum mecanismo para exigir do empreendedor uma compensação ambiental que reverta em recursos para a pesquisa com aves de rapina de grande porte, sempre que árvores-ninhos de </t>
    </r>
    <r>
      <rPr>
        <i/>
        <sz val="12"/>
        <color theme="1"/>
        <rFont val="Calibri"/>
        <family val="2"/>
        <scheme val="minor"/>
      </rPr>
      <t>Harpia harpyja</t>
    </r>
    <r>
      <rPr>
        <sz val="12"/>
        <color theme="1"/>
        <rFont val="Calibri"/>
        <family val="2"/>
        <scheme val="minor"/>
      </rPr>
      <t xml:space="preserve"> e </t>
    </r>
    <r>
      <rPr>
        <i/>
        <sz val="12"/>
        <color theme="1"/>
        <rFont val="Calibri"/>
        <family val="2"/>
        <scheme val="minor"/>
      </rPr>
      <t>Morphnus guianensis</t>
    </r>
    <r>
      <rPr>
        <sz val="12"/>
        <color theme="1"/>
        <rFont val="Calibri"/>
        <family val="2"/>
        <scheme val="minor"/>
      </rPr>
      <t xml:space="preserve"> foram derrubadas ou a alteração no entorno cause a queda da árvore. </t>
    </r>
  </si>
  <si>
    <r>
      <t xml:space="preserve">Criar um programa de conservação ex situ e reabilitação de </t>
    </r>
    <r>
      <rPr>
        <i/>
        <sz val="12"/>
        <color theme="1"/>
        <rFont val="Calibri"/>
        <family val="2"/>
        <scheme val="minor"/>
      </rPr>
      <t>Harpia harpyja</t>
    </r>
    <r>
      <rPr>
        <sz val="12"/>
        <color theme="1"/>
        <rFont val="Calibri"/>
        <family val="2"/>
        <scheme val="minor"/>
      </rPr>
      <t xml:space="preserve"> removidos da natureza.</t>
    </r>
  </si>
  <si>
    <t>Tânia M. Sanaiotti (PCGR/INPA), André Mourão (Zoológico de Carajás), Roberto Azeredo (Criadouro Crax), Marcos José de Oliveira (Itaipu Binacional), Wanderlei de Moraes (Itaipu Binacional), Diogo Lagroteria (CEPAM/ICMBio), Yara Barros (Parque das Aves), Rita Surrage (CEMAVE)</t>
  </si>
  <si>
    <r>
      <t xml:space="preserve">Será realizado um workshop com a proposta de fazer um programa de conservação integrado para a </t>
    </r>
    <r>
      <rPr>
        <i/>
        <sz val="12"/>
        <color theme="1"/>
        <rFont val="Calibri"/>
        <family val="2"/>
        <scheme val="minor"/>
      </rPr>
      <t>Harpia harpyja</t>
    </r>
    <r>
      <rPr>
        <sz val="12"/>
        <color theme="1"/>
        <rFont val="Calibri"/>
        <family val="2"/>
        <scheme val="minor"/>
      </rPr>
      <t>, inclusive com o estabelecimento de uma rede de profissionais que serão responsáveis pelo resgate, reabilitação e destinação de harpias provenientes da natureza. 
Programa gavião-real.</t>
    </r>
  </si>
  <si>
    <t>Diogo Lagroteria (CEPAM/ICMBio)</t>
  </si>
  <si>
    <t>Solicitar ao Aureo o relatório com a análise viabilidade, feito no workshop de 2017.</t>
  </si>
  <si>
    <t>Criar um programa de conservação integrada, incluindo reabilitação de Harpia harpyja removidos da natureza.</t>
  </si>
  <si>
    <r>
      <t xml:space="preserve">Buscar indivíduos de </t>
    </r>
    <r>
      <rPr>
        <i/>
        <sz val="12"/>
        <color theme="1"/>
        <rFont val="Calibri"/>
        <family val="2"/>
        <scheme val="minor"/>
      </rPr>
      <t>Crax fasciolata pinima</t>
    </r>
    <r>
      <rPr>
        <sz val="12"/>
        <color theme="1"/>
        <rFont val="Calibri"/>
        <family val="2"/>
        <scheme val="minor"/>
      </rPr>
      <t xml:space="preserve"> nos remanescentes florestais do Centro de Endemismo Belém.</t>
    </r>
  </si>
  <si>
    <t>Animais encontrados, coletados para implantação de  programa de cativeiro</t>
  </si>
  <si>
    <t>Gregory Thom, Lucas Eduardo Silva (MPEG), Luís Fábio Silveira (MZUSP), Diego Mendes (CEMAVE)</t>
  </si>
  <si>
    <t>REBIO Gurupi</t>
  </si>
  <si>
    <t>Foi realizada expedição conjunta CEMAVE, REBio Gurupi e colaboradores na área da UC, TIs e áreas vizinhas, com sucesso de encontro da espécie. A reportagem completa e encontra em: http://www.icmbio.gov.br/portal/ultimas-noticias/20-geral/9347-encontrada-ave-que-a ciencia-nao-registra-ha-40-anos. Flávio Ubaid ficou responsável por escrever o projeto para busca de recursos para mais expedições.</t>
  </si>
  <si>
    <r>
      <t xml:space="preserve">Artigo no prelo sobre o encontro do </t>
    </r>
    <r>
      <rPr>
        <i/>
        <sz val="12"/>
        <color theme="1"/>
        <rFont val="Calibri"/>
        <family val="2"/>
        <scheme val="minor"/>
      </rPr>
      <t>Crax fasciolata pinima</t>
    </r>
  </si>
  <si>
    <t>Rita Surrage (CEMAVE) e Nathália Alves (CEMAVE)</t>
  </si>
  <si>
    <r>
      <t>O CEMAVE entende que há a necessidade de entender melhor quais os próximos passos para a conservação da espécie, principalmente dada a possibilildade de encontro de indivíduos, como na expediação de 2017. O ICMBio tem adotado as diretrizes do One Plan Approach (IUCN) quando há a possibilidade do componente</t>
    </r>
    <r>
      <rPr>
        <i/>
        <sz val="12"/>
        <color theme="1"/>
        <rFont val="Calibri"/>
        <family val="2"/>
        <scheme val="minor"/>
      </rPr>
      <t xml:space="preserve"> ex situ </t>
    </r>
    <r>
      <rPr>
        <sz val="12"/>
        <color theme="1"/>
        <rFont val="Calibri"/>
        <family val="2"/>
        <scheme val="minor"/>
      </rPr>
      <t>para integrar o programa de conservação de uma espécie. Sendo assim, o CEMAVE está em contato com o grupo CPSG/IUCN no Brasil para viabilizar whorkshop.</t>
    </r>
  </si>
  <si>
    <r>
      <t xml:space="preserve">Subsidiar a criação de Unidades de Conservação na região do Alto Rio Branco para a conservação de </t>
    </r>
    <r>
      <rPr>
        <i/>
        <sz val="12"/>
        <color theme="1"/>
        <rFont val="Calibri"/>
        <family val="2"/>
        <scheme val="minor"/>
      </rPr>
      <t>Synallaxis kollari</t>
    </r>
    <r>
      <rPr>
        <sz val="12"/>
        <color theme="1"/>
        <rFont val="Calibri"/>
        <family val="2"/>
        <scheme val="minor"/>
      </rPr>
      <t>.</t>
    </r>
  </si>
  <si>
    <t>Pesquisas recentes sobre a avifauna, incluindo a espécie, foram submetidas para publicação e devem servir de subsídio para o documento (produto final da ação), mas  ainda nenhuma proposta de documento foi elaborada.</t>
  </si>
  <si>
    <t xml:space="preserve">Propostas de novas áreas protegidas em Roraima enfrentam grandes dificuldades de aceitação política e pela população.  </t>
  </si>
  <si>
    <t>Lincoln Carneiro e Pablo Cerqueira (MPEG)</t>
  </si>
  <si>
    <t>Grrupo criado, mas ainda com dificuldades para sua consolidação.</t>
  </si>
  <si>
    <t xml:space="preserve">Alguns problemas contrbuiram para o não estabelecimento do Grupo, inclusive a falta de segurança (complicado andar com equipamentos como binóculos e máquinas fotográficas). Pessoas chave no grupo também saíram de Belém, enfraquecendo ainda mais o grupo. Talvez com a reabertura do Parque Utinga, a situação fique mais favorável para a observação de aves. 
</t>
  </si>
  <si>
    <t>Lincoln Carneiro (MPEG), Lucas Silva (FEC), Nívia Gláucia (Ideflor-Bio)</t>
  </si>
  <si>
    <t xml:space="preserve">Nivia acredita que a elaboração de um projeto para o Utinga, pode fortalecer a atividade no Parque. Lincoln sugere o levantamento de recursos para compra de binóculos (para locação), capacitação de guias locais e fomento da atividade na área. Ele e Pablo Cerqueira construirão uma proposta parra aprresentar à gestão do Parque Utinga e a OSCIP a Pará 2000.
</t>
  </si>
  <si>
    <t>Nivia (IDEFLOR-BIO)</t>
  </si>
  <si>
    <t>Os estudos propostos estão diluidos em EIA-RIMAs e outros estudos do licenciamento.
Artigo publicado na Nature em junho/2017: Damming the rivers of the Amazon basin, propõe o Índice de Vulnerabilidade Ambiental a Barragens (DEVI), que visa quantificar os impactos atuais e potenciais das barragens na bacia amazônica.</t>
  </si>
  <si>
    <t>Latrubesse EM, Arima EY, Dunne T, Park E, Baker VR, d’Horta FM et al. Damming the rivers of the Amazon basin. Nature. 2017; 546: 363–369.</t>
  </si>
  <si>
    <t xml:space="preserve">Ação estava sem arriculador, desde a saída do anterior. 
Estudos de Impacto Ambiental atuais levam em consideração somente os impactos locais, ao invés de pensar de maneira mais regional, uma vez que o impacto de várias barragens a longo dos rios é cumulativo.
</t>
  </si>
  <si>
    <t>Camila Ribas (INPA) e Rita Surrage  (CEMAVE);</t>
  </si>
  <si>
    <t xml:space="preserve">Falta a aproximação entre Articulador e Coordenadores do plano.
Recomendação: apresentar o PAN para o novo articulador. 
Integração do IBAMA, ICMBio e INPA para participação do workshop que será realizado pelo INPA. </t>
  </si>
  <si>
    <t>Acrescentar: Bruce, André, Naziano, Camila Ribas (INPA)</t>
  </si>
  <si>
    <t>Incluir nas condicionantes de licença ambiental das hidrelétricas, o monitoramento contínuo da dinâmica de sedimentação, da formação de ilhas, da sucessão da vegetação e das populações das espécies alvo do plano e o uso de medidas mitigadoras.</t>
  </si>
  <si>
    <t>Rita Surrage(CEMAVE)</t>
  </si>
  <si>
    <t>Muita coisa já vem sendo feita, precisamos contactar os pesquisadores, compilar os trabalhos e disponibilizá-los quando couber.</t>
  </si>
  <si>
    <t>Desarticulação entre os Institutos; Falta de compilação e centralização de informações</t>
  </si>
  <si>
    <t>Camila Ribas (INPA); Rita Surrage (CEMAVE)</t>
  </si>
  <si>
    <r>
      <rPr>
        <strike/>
        <sz val="12"/>
        <color rgb="FFFF0000"/>
        <rFont val="Calibri"/>
        <family val="2"/>
        <scheme val="minor"/>
      </rPr>
      <t>Sugiro tentar unir os textos das ações 2.2 e 1.14</t>
    </r>
    <r>
      <rPr>
        <sz val="12"/>
        <color theme="1"/>
        <rFont val="Calibri"/>
        <family val="2"/>
        <scheme val="minor"/>
      </rPr>
      <t xml:space="preserve">
Compilar os artigos mais recentes relacionados a esse tema e encamihar aos órgãos licenciadores através de ofício circular do GAT (CEMAVE/CEPAM)</t>
    </r>
  </si>
  <si>
    <t>Aainda não foi iniciado um protocolo específico para enchimento de reservatórios e UHE. Porém, está previsto para outubro de 2018, um Workshop com o grupo de trabalho do projeto Harpia e colaboradores, para se estabelecer uma rede de segurança para resgate e reabilitação de Harpias. A partir do protocolo de resgate e destinação geral que provavelmente sairá desse workshop, será possível fazer uma adaptação para e enchimento de reservatórios de empreendimentos hidrelétricos.</t>
  </si>
  <si>
    <t>Essa ação não avançou, porém com a experiência advinda do PAN Xingu e das ações com Harpias no reservatório da volta Grande, pode se pensar em elaborar esse protocolo. Tânia ficou de resgatar laudos técnicos produzidos na ocasião de visitas técnicas em UHE que tiveram ninhos identificados durante a supressão vegetal ou enchimento de reservatórios. Esses laudos podem servir de base para pensar em protocolos específicos.</t>
  </si>
  <si>
    <t>Diversas atividades de pesquisa envolvendo as espécies estão em andamento, com recursos obtidos por diferentes pesquisadores (Rufford Fundation – Thiago Orsi, PEER – Camila Ribas)</t>
  </si>
  <si>
    <t>Dissertação mestrado Hevana Lima (Picumnus varzeae) em finalização</t>
  </si>
  <si>
    <t> Recursos para pesquisas limitados no período.</t>
  </si>
  <si>
    <t>Os resultados das pesquisas devem ser publicados ao longo dos próximos anos</t>
  </si>
  <si>
    <t>Análises de áreas prioritárias está em andamento, incluindo revisão da distribuição das espécies e mapeamento. Recursos foram obtidos para execução das atividades (Rufford Fundation – Thiago Orsi)</t>
  </si>
  <si>
    <t>Nenhum ainda</t>
  </si>
  <si>
    <t>Mapas devem estar disponíveis dentro do período estipulado para a ação.</t>
  </si>
  <si>
    <t xml:space="preserve">Não foi dado encaminhamento as ações relativas a propostas de criação de novas unidades de conservação em função da priorização de outras propostas;
As áreas de várzeas identificadas na ação 2.6 não forma repassadas ao setor de criação do ICMBio para avaliação da proposição de novas unidades de conservação. </t>
  </si>
  <si>
    <t xml:space="preserve">Nenhum </t>
  </si>
  <si>
    <t>Ação co-dependente da ação anteroor, produto ainda não apresentado</t>
  </si>
  <si>
    <t>Interlocução informal com atores envolvidos no empreendimento; submissão para publicação de pesquisa cientifica com recomendações de monitoramento relativos ao empreendimento hidroelétrico na bacia do Rio Branco.</t>
  </si>
  <si>
    <t>Artigo científico como base do documento (produto da ação) em processo de publicação</t>
  </si>
  <si>
    <t>Instabilidade de posicionamento político governamental em relação aos empreendimentos hidroelétricos na Amazonia</t>
  </si>
  <si>
    <t>Recomendação: levar essa ação para a próxima oficina de fiscalização
Nathália entrará em contato com Fabio (PF/DF).</t>
  </si>
  <si>
    <t>Mário Lúcio (IBAMA), ABIN, OEMA, RENCTAS, CITES, Robson Czaban (IBAMA), MP, DPRF, Thiago Laranjeiras (PARNA Viruá/ICMBio), Diego (CETAS/RR), Aureo Banhos (UFES), Diego Mendes (CEMAVE), Frederico Drumond Martins (FLONA Carajás/ICMBio)</t>
  </si>
  <si>
    <t>Ação não realizada.</t>
  </si>
  <si>
    <t>Natalia irá entrar em contato com o Fabio (PF/DF)</t>
  </si>
  <si>
    <t>Bianca Bernardon (IDSM), Thiago Laranjeiras (PARNA Viruá/ICMBio), Tânia M. Sanaiotti (PCGR/INPA), UFOPA, Associações de Observadores de Aves, UFRA, Pedro Develey (SAVE), Diego Mendes (CEMAVE), Andreia (UFRA), Mario Cohn-Haft (INPA), Maximiliano Niedfeld (RESEX Arioca Pruanã/ICMBio), Francisca Helena Aguiar-Silva Jaudoin (PCGR/INPA), Andréa Siqueira Carvalho (UFRA)</t>
  </si>
  <si>
    <t xml:space="preserve">Palestras, exibição de vídeos temáticos, atividades de desenho e pintura sobre a Harpia harpyja nas escolas do entorno do Parque Estadual Serra das Andorinhas/APA Araguaia, São Geraldo do Araguaia, Pará; 
Palestras nas escolas e propriedades particulares onde estão localizados ninhos de Harpia harpyja em Cacoal, Rolim de Moura, Outo Preto D´Oeste, Porto Velhos - Rondônia. 
IDEFLOR-BIO tem realizado ações de educação ambiental envolvendo ararajuba (região metropolitanda de Belém) e gavião-real.
CEPAM tem usado o gavião-real como espécie nas ações de educação ambiental. 
A ação está sendo cumprida apenas em parte. O verbo "desenvolver e implementar programa" é algo muito mais abrangente que ações esparsas de educação ambiental. Fomos buscar apoio na Coordenação de Educação Ambiental do ICMBio, mas até o momento não tivemos êxito em conseguir que assumam a construção de um programa efetivo.
</t>
  </si>
  <si>
    <t>Relatório técnico das atividades, reportagens sobre harpia veiculadas na internet e videos divulgados nas redes sociais facebook Projeto Harpia.</t>
  </si>
  <si>
    <t>Francisca Helena Aguiar-Silva (INPA) e Rita Surrage (CEMAVE)</t>
  </si>
  <si>
    <t>Se possível mudar ou incluir colaboradores desta ação. 
Elaborar uma proposta de vídeo educativo que aborde as ameaçadas sobre aves amazônicas e encaminhar para potenciais financiadores. (ex. proposta do Sauim-de-coleira)</t>
  </si>
  <si>
    <t>Desenvolver e implementar atividades de educação ambiental abordando as aves alvo do plano, junto às comunidades inseridas no Centro de Endemismo Belém, nordeste de Roraima, Rondônia, interflúvio Madeira-Purus, norte do Mato Grosso, médio Solimões e oeste do Pará.</t>
  </si>
  <si>
    <t>Acrescentar: Lucas (Fundação Ecológica Cristalino)</t>
  </si>
  <si>
    <t>O protocolo já existe (Diretrizes da SBO, 2006). O diferencial nesse contexto seria algum centro especializado (CEPAM ou CEMAVE) coordenarem a ação de coordenar a destinação de spp. Ameaçadas que chegam ao CETAS. Porém, isso parece ser inviável. Estava previsto uma oficina regional entre coordenadores de CETAS da região Norte para discutir o tema, porém foi cancelada. Porém, há uma oficina planejada para ocorrer em novembro de 2018, dentro do Projeto gavião-real, para desenvolver uma rede de segurança para a Harpia. A ideia é que essa oportunidade seja usada para estabelecer uma chave de decisão para as demais spp. Um trabalho, em preparação, mostra que o potencial do CETAS do AM para receber aves ameaçadas é baixo. Em outros estados, vemos um cenário parecido. Um questionário vem sendo elaborado para ser enviado aos CETAS, solicitando informações sobre entrada de spp. ameaçdas na sua rotina de atendimento.</t>
  </si>
  <si>
    <t>Foi difundido via email e Skype em 2017. Porém, novos materiais digitais serão encaminhados em 2018, via email. Minuta de ofício em elaboração.</t>
  </si>
  <si>
    <t>E-mails enviados em 2017. Material digital compilado para ser encaminhado em 2018 para os potenciais parceiros.</t>
  </si>
  <si>
    <t>Dificuldade de comunicação.</t>
  </si>
  <si>
    <t xml:space="preserve">Indicar no ofício, as instituições mais indicadas para receber as espécies amaçadas que extinção. </t>
  </si>
  <si>
    <t>Doutorado do Gabriel Leite</t>
  </si>
  <si>
    <t>Buscar os dois artigos produtos da ação</t>
  </si>
  <si>
    <t>Camila Ribas (INPA)</t>
  </si>
  <si>
    <t>Entrar em contato com o Gabriel para buscar publicações e demais informações. 
Entrar em contato com a Bianca (articuladora)</t>
  </si>
  <si>
    <t>Acrescentar: Gabriel</t>
  </si>
  <si>
    <t>Ararajubas reproduzindo e repovoando áreas do entorno de Belém</t>
  </si>
  <si>
    <t>Luis Fabio/MZUSP</t>
  </si>
  <si>
    <t>Parques Estaduais de Belém/PA</t>
  </si>
  <si>
    <t>Realização de modificações no aviário para dificultar a entrada de cobras; * aprendizado das aves para o voo, alimentaçãcom frutas  da região, medo de cobras);* Atividades de E.A.;* soltura do primeiro grupo reintroduzido (11 individuos)</t>
  </si>
  <si>
    <t>1 º soltura de um grupo de 11 ararajubas realizado
Atividades de E.A em realização: Fora apresentado o projeto e sensibilizado aproximadamente 800 crianças e jovens em 2017</t>
  </si>
  <si>
    <t>2.11</t>
  </si>
  <si>
    <t xml:space="preserve">Elaborar e encaminhar aos órgãos licenciadores um documento com recomendações de adequações de métodos de inventário de avifauna em áreas de várzea. </t>
  </si>
  <si>
    <t>Documento elaborado e encaminhado para os órgãos licenciadores</t>
  </si>
  <si>
    <t>Diogo Lagroteria (CEPAM), Lincoln Carneiro (MPEG/UFPA), Fernando D'horta (INPA)</t>
  </si>
  <si>
    <t>SITUAÇÃO ATUAL DAS AÇÕES - 3ª MONITORIA (2018)</t>
  </si>
  <si>
    <t>OBJETIVO 4</t>
  </si>
  <si>
    <t>OBJETIVO 5</t>
  </si>
  <si>
    <t>OBJETIVO 6</t>
  </si>
  <si>
    <t>OBJETIVO 7</t>
  </si>
  <si>
    <t>OBJETIVO 8</t>
  </si>
  <si>
    <t>OBJETIVO 9</t>
  </si>
  <si>
    <t>OBJETIVO 10</t>
  </si>
  <si>
    <t>PLANO DE AÇÃO NACIONAL PARA A CONSERVAÇÃO DAS AVES DA AMAZÔNIA</t>
  </si>
  <si>
    <t>26 a 30 de abril de 2021</t>
  </si>
  <si>
    <t>Ação iniciada e não concluída no período previsto</t>
  </si>
  <si>
    <t>Redução das taxas de desmatamento, de conversão de hábitats naturais e do risco de poluição nas áreas de ocorrência das aves alvo do plano</t>
  </si>
  <si>
    <t>Articular a criação de áreas protegidas no Centro de Endemismo Belém com ênfase na região do rio Capim e nas conectividades entre os maiores blocos de floresta primária remanescente.</t>
  </si>
  <si>
    <t>Documentos e relatórios que indiquem que foi realizada a articulação para criação das Ucs.</t>
  </si>
  <si>
    <t>Áreas protegidas criadas.</t>
  </si>
  <si>
    <t>Lincoln Carneiro
(MPEG)</t>
  </si>
  <si>
    <t xml:space="preserve">Nívia Pereira (IDEFLOR/Bio), Renata Valente (IDEFLOR/Bio), Lincoln Carneiro (MPEG), Leonardo Miranda (ITV), Alexandre Aleixo (MPEG), Pedro Develey  (SAVE Brasil)*, Luiz Fábio Silveira (MZUSP), Mario Cohn-Haft (INPA), Carlos Martinez (UFMA)* </t>
  </si>
  <si>
    <t>Centro de Endemismo Belém com ênfase na região do rio Capim e nas conectividades entre os maiores blocos de floresta primária remanescente</t>
  </si>
  <si>
    <t>São conhecidas as áreas onde seria necessário criar essas unidades de conservação. Foi estimulada a criação de RPPNs por serem áreas particulares e o governo do estado não tem o recurso para realizar indenização. No entanto até o momento não foram criadas as áreas protegidas.</t>
  </si>
  <si>
    <t>Seminário MPEG das áreas para criação de Ucs. Relatório técnico IDEFLOR/Bio</t>
  </si>
  <si>
    <t>Seria necessária maior força política para a criação das unidades de conservação nesta região. As áreas possuem problemas de regularização fundiária e por serem privadas dependem de recurso para indenização. Ainda não há uma valorização das RPPNs pelos proprietários na região norte do país, sendo necessário trabalhar essa mudança de paradigma. Hoje todas as áreas protegidas na região já sofrem muitas pressões de conflito agrário, sendo a área mais crítica do arco do desmatamento. É uma ação que demanda um trabalho de longo prazo para tentar mudar a situação atual.</t>
  </si>
  <si>
    <t>Lincoln Silva Carneiro (MPEG); Nívia Pereira (IDEFLOR/Bio)</t>
  </si>
  <si>
    <t>Manter a ação no 2o ciclo pois a criação de uma UC na área é estratégica para a proteção ambiental, pela área estar bastante degradada. Juntar um grupo para escrever sobre a importância do CEB para divulgar a preocupação com essa área da Amazônia.</t>
  </si>
  <si>
    <t>Articular a criação de áreas protegidas no baixo interflúvio Xingu-Tocantins.</t>
  </si>
  <si>
    <t>Aldízio Lima de Oliveira Filho 
(COCUC/ICMBio)</t>
  </si>
  <si>
    <t>Nívia Pereira (IDEFLOR/Bio), André Ravetta (IDEFLOR/Bio), Lincoln Carneiro (MPEG), Leonardo Miranda (ITV), Alexandre Aleixo (MPEG), Pedro Develey  (SAVE Brasil)*</t>
  </si>
  <si>
    <t>Baixo interflúvio Xingu-Tocantins</t>
  </si>
  <si>
    <t>Nos anos de 2017/2018 houve um incremento na área total protegida por unidades de conservação, seja pela criação de novas áreas ou ampliação das existentes. Nos anos seguintes houve uma retração desta ação por parte do Governo Federal. O grande número de propostas de criação existentes, demandando uma priorização por parte da coordenação,  contribuiu para o não andamento da presente ação. Existe estudo para criação de UC em Viseu/PA que precisa de andamento político.</t>
  </si>
  <si>
    <t>Termos de acordo do Terra-Legal (2013 a 2018) destinando glebas prioritariamente para a criação de unidades de conservação na região. Relatório de diagnóstico para criação de UC no Viseu/PA.</t>
  </si>
  <si>
    <t>A proposta de criação da RESEX Acuti-Pereira, processo 02070.002978/2011-79, encontra-se em um fase muito preliminar, onde apenas há o pedido de criação da unidade. Esta proposta não teve andamento em função da priorização de outras propostas dentro do ICMBio. Para a sua continuidade seria necessário, como orienta a IN 3/2007 a realização de uma vistoria inicial, mas em função da pandemia e de que ainda não foi definida uma priorização de propostas a serem trabalhadas neste ano, não temos como prever sua continuidade em curto prazo no cenário atual.
A proposta de criação da FLONA Liberdade, processo 02080.000188/2009-15, já possui alguns estudos, vistoria e uma série de reuniões, contudo esta área possui uma grande pressão de ocupação, tendo inclusive sido estabelecidos alguns projetos de assentamento pelo INCRA. Na área ainda existe muita floresta preservada (observado nas imagens de satélite). Para a sua continuidade será necessária a retomada tanto dos estudos como da discussão junto ao INCRA em função da interface com os projetos de assentamentos. Assim como na proposta anterior,  em função da pandemia e de que ainda não foi definida uma priorização de propostas a serem trabalhadas neste ano, não temos como prever sua continuidade em curto prazo no cenário atual.</t>
  </si>
  <si>
    <t>Avaliar a possibilidade de junto aos governos estadual e municipais o incentivo a criação de unidades de conservação, bem como o incentivo a criação de RPPNs por proprietários privados.</t>
  </si>
  <si>
    <t>Camila Gomes
 (CEMAVE/ICMBio)</t>
  </si>
  <si>
    <t>Programa Municípios Verdes (SEMA/PA)* - verificar quem é o responsável, Jean Paul Metzger (USP)*, Nívia Pereira (IDEFLOR/Bio)</t>
  </si>
  <si>
    <t>Indicações de áreas e estratégias presentes no Relatório Final do "Diagnóstico da integridade ecológica de fragmentos florestais localizados no entorno da Terra Indígena Alto Rio Guamá, município de Viseu, nordeste do Pará - Avaliação para a criação de uma unidade de conservação".</t>
  </si>
  <si>
    <t xml:space="preserve">É uma ação que demandava grande articulação ao longo do PAN e não foi apresentado um histórico que pudesse ser dado andamento. </t>
  </si>
  <si>
    <t>Camila Gomes (CEMAVE)</t>
  </si>
  <si>
    <t>Lincoln Carneiro 
(MPEG)</t>
  </si>
  <si>
    <t>Alexandre Aleixo (MPEG), Carlos Martinez (UFMA), Luiz Fábio Silveira (MZUSP), Marcos Pérsio (UFPA), Pedro Develey (SAVE Brasil), Nívia Pereira (IDEFLOR/Bio), Mario Cohn-Haft (INPA), Alexander Lees (UK)</t>
  </si>
  <si>
    <t>Há trabalhos de mapeamento dos remanescentes florestais importantes para a conservação das aves alvo do plano no CEB. O mapeamento e modelagens foram elaborados utilizando informações de espécies contempladas no PAN Aves da Amazônia.</t>
  </si>
  <si>
    <t>Sumário com apresentação do mapa de remanescentes e os artigos que detalham as informações.</t>
  </si>
  <si>
    <t>Lincoln Silva Carneiro (MPEG)</t>
  </si>
  <si>
    <t>Para o próximo ciclo continuar monitorando as publicações que estão saindo sobre a conservação e uso da terra (potenciais impactos dos diferentes usos do solo) no CEB.</t>
  </si>
  <si>
    <t>Demandar fiscalizações periódicas para coibir a extração madeireira ilegal principalmente na região do rio Capim, REBIO do Gurupi, Terras Indígenas Caru, Turiaçu, Awae Alto Rio Guamá, BR 010, PA 150, PA 256, PA 257, localizados no Centro de Endemismo Belém, e ao longo da BR 163 e BR 230, localizados no Sudeste Amazônico.</t>
  </si>
  <si>
    <t>Camila Gomes
(CEMAVE/ICMBio)</t>
  </si>
  <si>
    <t>Patrícia Viana (REBIO do Gurupi/ICMBio), Camila Gomes (CEMAVE/ICMBio), FUNAI*, Gabriela Marangon (COPAN)</t>
  </si>
  <si>
    <t>Região do rio Capim, REBIO do Gurupi, Terras Indígenas Caru, Turiaçu, Awae Alto Rio Guamá, BR 010, PA 150, PA 256, PA 257, localizados no Centro de Endemismo Belém, e ao longo da BR 163 e BR 230, localizados no Sudeste Amazônico</t>
  </si>
  <si>
    <t>Foram solicitados relatórios de fiscalização para os órgãos responsáveis em toda a área de atuação do PAN. Até o momento não recebemos informações para consolidar um relatório como produto.</t>
  </si>
  <si>
    <t xml:space="preserve">Não houve produto. </t>
  </si>
  <si>
    <t xml:space="preserve">As instituições foram consultadas e ainda não recebemos informações. É possível que a Pandemia tenha diminuído drasticamente o número de trabalhos em campo de todos. </t>
  </si>
  <si>
    <t>Demandar ações para prevenção, controle e combate a queimadas, com ênfase nos meses secos (junho a dezembro), principalmente ao longo da BR 163, BR 230, BR 319, BR 010, BR 364, PA 150, PA 256, PA 257 e entorno de Ucs, além da REBIO do Gurupi e nas Terras indígenas Caru, Awa e Turiaçu.</t>
  </si>
  <si>
    <t>Corpo Bombeiros, Robson Czaban (IBAMA), Diogo Lagroteria (CEPAM/ICMBio)</t>
  </si>
  <si>
    <t>BR 163, BR 230, BR 319, BR 010, BR 364, PA 150, PA 256, PA 257 e entorno de Ucs, além da REBIO do Gurupi e nas Terras indígenas Caru, Awa e Turiaçu</t>
  </si>
  <si>
    <t>Agrupada na monitoria III.</t>
  </si>
  <si>
    <t>Patrícia Viana 
(REBIO do Gurupi/ICMBio)</t>
  </si>
  <si>
    <t>Em decorrência de decisão judicial, foi emitido Parecer de Força Executória que prevê a extrusão de todos os invasores da REBIO do Gurupi e reassentamento das comunidades com perfil de beneficiário da reforma agrária. A Presidência, em conjunto com as coordenações, elaborou um Plano de Ação visando atender ao Parecer. Neste contexto, foram previstos recursos, oriundos do Programa ARPA (FUNBIO), no POA da Reserva Biológica do Gurupi, visando a contratação de consultoria para executar a organização da base de dados fundiários para posterior medidas de regularização fundiária da Unidade. A contratação da consultoria, prevista para o ano de 2020, ainda não foi executada, entretando os recursos estão assegurados no POA da UC.</t>
  </si>
  <si>
    <t>Parecer de Força Executória que prevê a extrusão de todos os invasores da REBIO do Gurupi e reassentamento das comunidades  com perfil de beneficiário da reforma agrária.</t>
  </si>
  <si>
    <t>Em razão do cenário de pandemia que o país enfrenta, a acão ficou prejudicada por conta das normas sanitárias vigentes. A contratação de consultor pela CGTER não foi realizada.</t>
  </si>
  <si>
    <t>Ruhan Saldanha (REBIO do Gurupi/ICMBio)</t>
  </si>
  <si>
    <t>Implementar programa contínuo de pesquisa científica na REBIO do Gurupi.</t>
  </si>
  <si>
    <t>Marlúcia B. Martins (MPEG), Carlos Martinez (UFMA), Marcos Pérsio (UFPA), Luiz Fábio Silveira (MZUSP), Alexandre Aleixo (MPEG)</t>
  </si>
  <si>
    <t xml:space="preserve">Programa contínuo de pesquisa científica na REBIO do Gurupi em andamento.  O protocolo PPBio (MPEG - https://ppbio.inpa.gov.br/mapas/PPBio_Site_UC_Fed) se encontra no ano 05 com artigos publicados.  As pesquisas de doutorado sobre o comportamento do Cebus kaapori e ambiente de conservação e sobre corredores ecológicos para a proteção da onça pintada também ocorreram em 2020. As atividades do protocolo básico do Programa monitora de masto, avifauna e borboleta, ocorreram até dezembro de 2019. Não ocorreram em 2020 em razão das restrições por conta da pandemia. O protocolo avançado de monitoramento de plantas e de aves não tiveram expedição em 2020. A UEMA de Caxias submeteu projeto de monitoramento (PELD) dos efeitos do fogo sob a biota da REBIO do Gurupi. </t>
  </si>
  <si>
    <t xml:space="preserve">A unidade possui 3 bases de apoio que são utilizadas para  pesquisa e monitoramento por diversas instituições. Programa Monitora (ICMBio) está com protocolos básico e avançado implementados na unidade. </t>
  </si>
  <si>
    <t>Apesar da boa estruturação das atividades de pesquisa na REBIO do Gurupi, ainda não temos convênios firmados com instituições de pesquisa. Pandemia Covid-19.</t>
  </si>
  <si>
    <t>Ruhan Saldanha (REBIO do Gurupi/ICMBio); Flor Maria Guedes (UEMA)</t>
  </si>
  <si>
    <t>Excluída na monitoria I.</t>
  </si>
  <si>
    <t>Lucas Eduardo Araujo Silva 
(FEC)</t>
  </si>
  <si>
    <t>Região metropolitana de Belém</t>
  </si>
  <si>
    <t xml:space="preserve">Ação concluída na Monitoria I. </t>
  </si>
  <si>
    <t>Nívia Pereira (IDEFLOR/Bio) Lincoln Carneiro (MPEG), Leonardo Miranda (ITV), Pedro Develey (SAVE Brasil), Abilio Ohana (ABIOPA)* Leonardo consultar a possibilidade compor o grupo, Tânia Sanaiotti (INPA)</t>
  </si>
  <si>
    <t>A segunda etapa do Plano de Educação Ambiental da REBIO do Gurupi previa  a implantação e acompanhamento das atividades do plano e uma oficina de avaliação dos resultados obtidos, como parte das etapas de estruturação do Programa de Educação Ambiental. A contratação de consultoria estava prevista para o ano de 2020, porém ainda não foi finalizada. O Projeto Harpia tinha previsto ações para o Maranhão mas não realizou atividades devido às limitações da pandemia.</t>
  </si>
  <si>
    <t>Plano de Educação Ambiental da REBIO do Gurupi elaborado.</t>
  </si>
  <si>
    <t>A contratação do consultor está ocorrendo com atraso, devido o cenário de pandemia que prejudicou o ano letivo de 2020 e consequentemente as ações do plano de educação ambiental da UC.</t>
  </si>
  <si>
    <t>Ruhan Saldanha (REBIO do Gurupi/ICMBio); Tania Sanaiotti (INPA)</t>
  </si>
  <si>
    <t>Estabelecer pesquisas de dinâmica, ecologia e genética de populações de aves do plano em hábitats fragmentados por estradas, linhas de transmissão, agricultura, pecuária e ocupação humana, especialmente no Centro de Endemismo Belém e Sudeste da Amazônia.</t>
  </si>
  <si>
    <t>Leonardo Miranda 
(ITV)</t>
  </si>
  <si>
    <t>Alexandre Aleixo (MPEG), Patrícia Viana (REBIO do Gurupi/ICMBio), Carlos Martinez (UFMA), Luiz Fábio Silveira (MZUSP), Marcos Pérsio (UFPA), Mario Cohn-Haft (INPA), Cíntia Cornelius (UFAM), Aureo Banhos (UFES), Lincoln Carneiro (MPEG), Camila Ribas (INPA), Tânia Sanaiotti (INPA), Juliana Menger (terminando o Doc no exterior, contato do Mário), Renata Valente (IDEFLOR/Bio)</t>
  </si>
  <si>
    <t>Centro de Endemismo Belém e Sudeste da Amazônia</t>
  </si>
  <si>
    <t xml:space="preserve">Vários projetos de pesquisas ecológicas, modelagem, trabalhos de genética de população, descrição de espécies (algumas subespécies do PAN já foram elevadas ao nível de espécie) foram realizados na região. Foram estabelecidos grupos de pesquisa que estão atuando e produzindo artigos científicos, além de formar alunos e viabilizando que o trabalho seja continuado em longo prazo. Grupo da UFPA (Biomacro) que trabalha com dinâmica ecológica e modelagem. Grupo do Goeldi, INPA, UFAM e UFPA que realizam trabalhos de revisão taxonômica, genética. Destaca-se a importância da existência dos grupos de pesquisa estabelecidos e trabalhando de forma integrada que possibilitou a geração dos produtos apresentados. </t>
  </si>
  <si>
    <t>Artigos diversos realizados com as espécies alvo do PAN. Todos estão disponíveis na pasta do indicador 1.3 da avaliação final, anexa aos documentos do PAN.</t>
  </si>
  <si>
    <t>Lincoln Silva Carneiro (MPEG); Mario Cohn-Haft (INPA); Camila Ribas (INPA); Thiago Laranjeiras (NGI Roraima/ICMBio)</t>
  </si>
  <si>
    <t>Descrita espécie nova já ameaçada de extinção ( https://www.researchgate.net/publication/350410335_Multi-character_taxonomic_review_systematics_and_biogeography_of_the_Black-cappedTawny-bellied_Screech_Owl_Megascops_atricapilla-M_watsonii_complex_Aves_Strigidae ). No novo ciclo do PAN deve ser inserida a necessidade de haver editais para financiamento de pesquisas para a região. Também deve ser destacada a necessidade do CEB ser destacado pela SAVE como IBA.</t>
  </si>
  <si>
    <t>Felipe Cid 
(COHID/IBAMA)</t>
  </si>
  <si>
    <t>Tânia (INPA), Frederico (FLONA Carajás), Camila Gomes (CEMAVE/ICMBio)</t>
  </si>
  <si>
    <t>Não foi realizada a compilação dessas informações.</t>
  </si>
  <si>
    <t>Não foi realizada mobilização para compilar essas informações.</t>
  </si>
  <si>
    <t>Tania Sanaiotti (INPA)</t>
  </si>
  <si>
    <t>Deveria existir um sistema para compilar os dados de estudos de impacto ambiental e monitoramento de licenciamentos, para que os dados estejam disponíveis para os pesquisadores e gestores. Verificar junto aos chefes das Florestas Nacionais que possuem exploração realizada por empreendedores se existe termo de compromisso em andamento. Consultar unidades: FLONA Carajás (Paulo Faiad - paulo.faiad@icmbio.gov.br), FLONA Saracá-Taquera (UHE Jirau e UHE Santo Antônio) e REBIO Uatumã (Represa Balbina). Consultar usina de Belo Monte - Norte energia - Xingu (INPA teve parceria com o projeto Harpia, que foi realizado de 2015 a 2018, mas não foi firmado termo) e Hydro-alunorte - despejo em Paragominas/PA. O MPEG e o INPA já tiveram parceria com a FLONA de Carajás e a Vale, mas entre 3 a 4 anos atrás diminuiu o fluxo de pesquisadores para a área. Acompanhar o licenciamento Bem-querer (Rio Branco) em Roraima. Os focos seriam nas áreas prioritárias para as espécies do PAN.</t>
  </si>
  <si>
    <t>Mapeamento e proteção dos ninhos em áreas de manejo florestal.</t>
  </si>
  <si>
    <t>Aureo Banhos dos Santos 
(UFES)</t>
  </si>
  <si>
    <t>Sul e sudeste da Amazônia</t>
  </si>
  <si>
    <t>A ação não foi iniciada e sugestões dadas na 4a monitoria não foram feitas. Existe uma lista de 28 espécies de árvores que são típicas de nidificação de Harpia (Harpy Eagle (Harpia harpyja) nest tree selection: Selective logging in Amazon forest threatens Earth's largest eagle). O protocolo deve ser elaborado a partir desse conhecimento das espécies.
Miranda et al. 2020 https://www.researchgate.net/publication/344160784_Harpy_Eagle_Harpia_harpyja_nest_tree_selection_Selective_logging_in_Amazon_forest_threatens_Earth%27s_largest_eagle ) e que foi enviado há cerca de 15 anos um documento para o Serviço Florestal indicando que estas árvores precisariam ser vistoriadas e caso houvesse ninho ser excluída do manejo/abate (resgatar documento com Tania Sanaiotti). Foi sugerido criar uma penalidade para o caso de ser realizado o abate de árvores com ninho.</t>
  </si>
  <si>
    <t>Não foi realizada mobilização para elaborar o protocolo.</t>
  </si>
  <si>
    <t>Aureo Banhos (UFES); Francisca Helena Aguiar-Silva (INPA); Tania Sanaiotti (INPA)</t>
  </si>
  <si>
    <t>É uma ação importante de ser implementada e relativamente simples, mas determinante para a conservação das espécies. Desta forma sugerimos que seja mantida no próximo ciclo do PAN, reforçando a importância do protocolo de proteção das árvores, dentro e fora das UCs.</t>
  </si>
  <si>
    <t>Mario Cohn-Haft
(INPA)</t>
  </si>
  <si>
    <t>Nívia Pereira (IDEFLOR/Bio), Patricia Viana (REBIO do Gurupi/ICMBio)</t>
  </si>
  <si>
    <t>No sudeste da Amazônia a maior parte das áreas que restam preservadas são as terras indígenas, apesar de sofrerem pressão de todos os lados. O papel das terras indígenas para a conservação ambiental deveria receber reconhecimento público, como uma expressão de gratidão aos povos indígenas que mantém suas áreas preservadas. No entanto a carta não foi elaborada, pela preocupação que ela realmente transmita a mensagem pretendida, sendo necessário criar um grupo multi-disciplinar para essa elaboração.</t>
  </si>
  <si>
    <t>Não foi realizada mobilização para escrever a carta e buscar adesões.</t>
  </si>
  <si>
    <t>Manter a ação em um próximo ciclo e unir essa manifestação à importância do CEB para a conservação das espécies. Possibilidade de fazer uma carta de opinião para uma revista científica, para posterioremente fazer divulgação nacional para um grande público.</t>
  </si>
  <si>
    <t>Francisca Helena Aguiar-Silva 
(INPA)</t>
  </si>
  <si>
    <t>Benjamin Bordallo da Luz (ESEC Maracá/ICMBio), Frederico Drumond Martins (FLONA Carajás/ICMBio), Robson (IBAMA/AM), Aureo Banhos (UFES), Diogo (CEPAM/ICMBio), Marcelo Garcia (IPAAM), Almerio Câmara Gusmão (SEDUC/RO) Ernildo Césaea da Silva Serafim (IDEFLOR/Bio) Andrea Siqueira Carvalho (UFRA)</t>
  </si>
  <si>
    <t>Arco do Desmatamento da Amazônia e na calha central dos rios Solimões e Amazonas</t>
  </si>
  <si>
    <t>Mapeamento e monitoramento são atividades contínuas. Novos ninhos de Harpia harpyja foram mapeados em Rondônia. Três registros de avistamentos de indivíduos de Morphnus guianensis foram realizados em Rondônia e um em uma RPPN em Alta Floresta (Lucas). Os ninhos conhecidos continuam sendo monitorados por equipes de voluntários no Acre, Rondônia, Pará, Roraima e Amazonas. Palestras foram apresentadas nas escolas e comunidades no entorno dos ninhos de Harpia harpyja de Rondônia. Manuscritos em preparação para submissão a periódicos científicos. Recursos financeiros foram adquiridos junto a Association Beauval Nature para monitoramento/mapeamento dos ninhos. Foi realizada a derrubada de uma árvore com ninho na região do Xingu, que foi comunicado por email para Tania e Helena por voluntário.</t>
  </si>
  <si>
    <t>1. Divulgação em mídias sociais dos registros e atividades do Projeto Harpia (Facebook e Instagram); 2. Uma nota publicada: Gusmão et al. (2020) Power lines as a threat to a canopy predator: electrocuted
Harpy Eagle in southwestern Brazilian Amazon. Journal of Threathened Taxa, 12(13): 16904–16908. Manuscritos em preparação para submissão estarão disponíveis posteriormente.</t>
  </si>
  <si>
    <t>Pandemia de Covid 19. Algumas árvores foram derrubadas, portanto houve uma capacidade limitada de realizar a proteção das árvores com ninhos conhecidos.</t>
  </si>
  <si>
    <t>Francisca Helena Aguiar-Silva (INPA); Lucas Eduardo Araujo Silva (FEC)</t>
  </si>
  <si>
    <r>
      <t xml:space="preserve">Convidar os pesquisadores que estudam harpia para reuniões nas UCs do Acre, Rondonia, Pará, Maranhão para ampliar a divulgação juntos aos funcionários/comunidades do entorno sobre a existência de pesquisadores estudando aves de rapina de grande porte nestas localidades e contribuir com o conhecimento visando a valorização e conservação. Exigir do empreendedor, compensação ambiental que reverta em recursos para a pesquisa com aves de rapina de grande porte, sempre que árvores-ninhos de </t>
    </r>
    <r>
      <rPr>
        <i/>
        <sz val="12"/>
        <color theme="1"/>
        <rFont val="Calibri"/>
        <family val="2"/>
        <scheme val="minor"/>
      </rPr>
      <t xml:space="preserve">Harpia harpyja </t>
    </r>
    <r>
      <rPr>
        <sz val="12"/>
        <color theme="1"/>
        <rFont val="Calibri"/>
        <family val="2"/>
        <scheme val="minor"/>
      </rPr>
      <t xml:space="preserve">e </t>
    </r>
    <r>
      <rPr>
        <i/>
        <sz val="12"/>
        <color theme="1"/>
        <rFont val="Calibri"/>
        <family val="2"/>
        <scheme val="minor"/>
      </rPr>
      <t xml:space="preserve">Morphnus guianensis </t>
    </r>
    <r>
      <rPr>
        <sz val="12"/>
        <color theme="1"/>
        <rFont val="Calibri"/>
        <family val="2"/>
        <scheme val="minor"/>
      </rPr>
      <t>forem derrubadas ou a alteração no entorno cause a queda da árvore. Isto ajudará a manter o monitoramento, aquisição de conhecimento e proteção dos ninhos em áreas fora de UCs.</t>
    </r>
  </si>
  <si>
    <r>
      <t xml:space="preserve">Criar um programa de conservação integrada, incluindo reabilitação de </t>
    </r>
    <r>
      <rPr>
        <i/>
        <sz val="12"/>
        <color indexed="8"/>
        <rFont val="Calibri"/>
        <family val="2"/>
        <scheme val="minor"/>
      </rPr>
      <t>Harpia harpyja</t>
    </r>
    <r>
      <rPr>
        <sz val="12"/>
        <color indexed="8"/>
        <rFont val="Calibri"/>
        <family val="2"/>
        <scheme val="minor"/>
      </rPr>
      <t xml:space="preserve"> removidos da natureza.</t>
    </r>
  </si>
  <si>
    <t>Melhorar o manejo e a reprodução de harpias em criadouros. Aumento do número de reabilitações e solturas de harpias removidas da natureza.</t>
  </si>
  <si>
    <t>Aureo Banhos 
(UFES)</t>
  </si>
  <si>
    <t>Tânia M. Sanaiotti (PCGR/INPA), André Mourão (Zoológico de Carajás), Roberto Azeredo (Criadouro Crax), Marcos José de Oliveira (Itaipu Binacional), Wanderlei de Moraes (Itaipu Binacional), Diogo Lagroteria (CEPAM/ICMBio), Yara Barros (Parque das Aves)</t>
  </si>
  <si>
    <t>Abrangência Nacional</t>
  </si>
  <si>
    <t xml:space="preserve">Foi realizado evento com CPSG em 2017 com recurso da Fundação de Amparo à Pesquisa do Espírito Santo, onde foi criado o programa ex-situ. Em 2018 foi realizado evento em Foz de Iguaçu onde foram delineadas as ações que têm sido realizadas. Em 2020 foi realizada a parceria com a AZAB. Está sendo elaborado o studybook. O programa está em construção e conta com a organização da AZAB e o Projeto Harpia, coordenado pela Yara Barros, mas não foi concluída. Uma rede de segurança para resgate e reabilitação de harpias foi estabelecido pelo Projeto Harpia e conta com a coordenção do Diogo (CEPAM/ICMBio). Houve avanço em relação ao ano 4, mas não foi concluída. </t>
  </si>
  <si>
    <t>"https://www.oeco.org.br/analises/reintroducao-de-harpias-e-esse-o-caminho-e-o-momento/
Reintrodução de harpias: é esse o caminho e o momento?" e "https://www.oeco.org.br/analises/projeto-harpia-exemplo-de-conservacao-integrada/"</t>
  </si>
  <si>
    <t>Devido à pandemia não avançou muito nos últimos tempos. Existem algumas iniciativas de reintrodução que estão fora do programa delineado e que teriam que ser inseridos no programa para termos uma proposta comum. 4 indivíduos foram removidos da natureza em circunstâncias diversas (tendo um óbito) e um foi liberado rastreado, no entanto se houvesse um acompanhamento do programa seria possível reabilitar para a reintegração à natureza, por ser uma quantidade significativa para a população.</t>
  </si>
  <si>
    <t>Fortalecer e ampliar o funcionamento da Rede de Segurança Nacional, principalmente no que tange à recomendação de destinação dos animais apreendidos/ resgatados. Ampliar para os estados que fazem a gestão direta da fauna e nos quais o IBAMA não faz a destinação. Fortalecer a iniciativa de um programa integrado nacional. Participação ativa do CEMAVE na liderança do programa de conservação integrada para auxiliar na resolução de conflitos e andamento do programa.</t>
  </si>
  <si>
    <t>Expedições realizadas e publicação dos resultados.</t>
  </si>
  <si>
    <t>Gregory Thom, Lucas Eduardo Silva (MPEG), Luiz Fábio Silveira (MZUSP), Diego Mendes (REBIO do Gurupi/ICMBio)</t>
  </si>
  <si>
    <t>Foi publicado em setembro de 2019 o paper "The rarest of the rare: rediscover and status of the critically endangered Belem Curassow, Crax fasciolata pinima (Pelzeln, 1870)" com os resultados da busca pelos indivíduos da espécie. O pesquisador Flávio Ubaid tem acompanhado expedições à REBIO do Gurupi e tentado localizar novos indivíduos e obter dados da biologia da espécie. Na expedição do Monitora de novembro de 2019 foram identificados novos indivíduos. Foi elaborado o PAT Meio Norte (PA, TO e MA) que tem ações para a espécie, que pode trocar informações.</t>
  </si>
  <si>
    <t>Relatório de expedição e paper "The rarest of the rare: rediscover and status of the critically endangered Belem Curassow, Crax fasciolata pinima (Pelzeln, 1870)"</t>
  </si>
  <si>
    <t>Não foram realizadas novas expedições em 2020 e 2021 devido à pandemia de Covid 19.</t>
  </si>
  <si>
    <t>Camila Gomes (CEMAVE); Nívia Pereira (IDEFLOR/Bio)</t>
  </si>
  <si>
    <t>Recomendamos que essa mesma ação esteja presente no próximo ciclo do PAN. Verificar integração com o PAT Meio Norte (PA, TO e MA).</t>
  </si>
  <si>
    <t>Thiago Laranjeiras 
(PARNA Viruá/ICMBio)</t>
  </si>
  <si>
    <t>Alto Rio Branco</t>
  </si>
  <si>
    <t>Norte de Roraima</t>
  </si>
  <si>
    <t>Informações sobre a distribuição da espécie e sobre potenciais áreas para o estabelecimento de Unidades de Conservação estão disponíveis em artigos ou relatórios publicados, mas falta análise específica para a espécie. Uma parte da distribuição da espécie está dentro de terras indígenas. Seria necessário fazer um levantamento das áreas que ainda não estão protegidas e onde poderiam ser criadas UCs.</t>
  </si>
  <si>
    <t>Sem produtos.</t>
  </si>
  <si>
    <t>Dificuldade em identificar estudante ou profissional para desenvolver as análises e preparar documento. Alguns processos de criação de UC estão parados.</t>
  </si>
  <si>
    <t>Pasta em anexo com artigos. Repensar a ação para o próximo ciclo visto já existir a proteção de algumas áreas por terras indígenas e pelo código florestal (APP). E nos lavrados de Roraima o clima é desfavorável para a criação de unidades.</t>
  </si>
  <si>
    <t>Equipamentos e estratégias que permitam a otimização do turismo de observação de aves. Incorporação da atividade pelas Ucs estaduais.</t>
  </si>
  <si>
    <t>Leonardo Miranda
(ITV)</t>
  </si>
  <si>
    <t>Lincoln Carneiro (MPEG), Pablo Cerqueira (MPEG), Nívia Pereira (IDEFLOR/Bio)</t>
  </si>
  <si>
    <t>Foi criado um grupo de observação de aves em 2013, com uma página no Facebook. Este teve participação de muitos ornitólogos (as) residentes em Belém. Anteriormente à Pandemia de COVID-19, o IDEFLOR/Bio estava iniciando outra ação de educação ambiental através da observação de aves, porém, devido a situação atual, esta ainda não foi consolidada. A observação de aves tem grande potencial em Belém como uma atividade de lazer e vale a pena realizar esse investimento. O Parque Estadual do Utinga possibilitou ter um espaço público em Belém onde podem ser feitas as observações das aves. Será necessário retomar as mobilizações após a pandemia, mas o grupo foi formado e manteve atividades conforme relatório de atividades apresentado.</t>
  </si>
  <si>
    <r>
      <rPr>
        <sz val="12"/>
        <color theme="1"/>
        <rFont val="Calibri"/>
        <family val="2"/>
        <scheme val="minor"/>
      </rPr>
      <t>Relatório de atividades.</t>
    </r>
    <r>
      <rPr>
        <sz val="12"/>
        <color rgb="FFFF0000"/>
        <rFont val="Calibri"/>
        <family val="2"/>
        <scheme val="minor"/>
      </rPr>
      <t xml:space="preserve"> </t>
    </r>
  </si>
  <si>
    <t xml:space="preserve">Como os participantes tomaram destinos distintos ao se mudarem de Belém, o grupo foi diminuindo as atividades. Houve diminuição das saídas para observação de aves e das publicação de espécies observadas, que costumava acontecer um vez por semana. A atividade iniciada pelo IDEFLOR/Bio tem muito potencial de se estabelecer posteriormente à pandemia, já que tem uma equipe e atividades bem estabelecidas em projetos de educação ambiental em Belém. </t>
  </si>
  <si>
    <t>Lucas Eduardo Araujo Silva (FEC); Nívia Pereira (IDEFLOR/Bio); Lincoln Silva Carneiro (MPEG)</t>
  </si>
  <si>
    <t>Redução dos impactos negativos causados pela implementação de Hidrelétricas sobre as aves alvo do Plano</t>
  </si>
  <si>
    <t>Luciane Lourenço (MMA), MME, Marcela Torres (INPA), INPE, Projeto Geoma, Mario Cohn-Haft (Inpa), Bruce Forsberg (INPA), André (INPA), Naziano Filizola (INPA), Camila Ribas (INPA)</t>
  </si>
  <si>
    <t>Várzeas dos rios Branco, Xingu, Tapajós, Madeira, Solimões e Amazonas;</t>
  </si>
  <si>
    <t>Foram realizados alguns estudos que podem ser utilizados para as áreas inseridas na ação, mas não tem um produto específico da ação. Verificar notícias de Santo Antônio Energia que já está tendo problema de acúmulo de sedimentos e solicitando aumento das áreas alagadas.</t>
  </si>
  <si>
    <r>
      <t xml:space="preserve">Artigos publicados: Latrubesse </t>
    </r>
    <r>
      <rPr>
        <i/>
        <sz val="12"/>
        <rFont val="Calibri"/>
        <family val="2"/>
        <scheme val="minor"/>
      </rPr>
      <t>et al</t>
    </r>
    <r>
      <rPr>
        <sz val="12"/>
        <rFont val="Calibri"/>
        <family val="2"/>
        <scheme val="minor"/>
      </rPr>
      <t xml:space="preserve">. 2020; Querer </t>
    </r>
    <r>
      <rPr>
        <i/>
        <sz val="12"/>
        <rFont val="Calibri"/>
        <family val="2"/>
        <scheme val="minor"/>
      </rPr>
      <t>et al</t>
    </r>
    <r>
      <rPr>
        <sz val="12"/>
        <rFont val="Calibri"/>
        <family val="2"/>
        <scheme val="minor"/>
      </rPr>
      <t xml:space="preserve">. 2020; Ribas </t>
    </r>
    <r>
      <rPr>
        <i/>
        <sz val="12"/>
        <rFont val="Calibri"/>
        <family val="2"/>
        <scheme val="minor"/>
      </rPr>
      <t>et al</t>
    </r>
    <r>
      <rPr>
        <sz val="12"/>
        <rFont val="Calibri"/>
        <family val="2"/>
        <scheme val="minor"/>
      </rPr>
      <t xml:space="preserve">. 2020; Laranjeiras </t>
    </r>
    <r>
      <rPr>
        <i/>
        <sz val="12"/>
        <rFont val="Calibri"/>
        <family val="2"/>
        <scheme val="minor"/>
      </rPr>
      <t>et al</t>
    </r>
    <r>
      <rPr>
        <sz val="12"/>
        <rFont val="Calibri"/>
        <family val="2"/>
        <scheme val="minor"/>
      </rPr>
      <t xml:space="preserve">. 2021 </t>
    </r>
  </si>
  <si>
    <t>Falta de contato com o articulador de ação e sem produto específico da ação.</t>
  </si>
  <si>
    <t>Camila Gomes (CEMAVE); Camila Ribas (INPA); Thiago Laranjeiras (NGI Roraima/ICMBio)</t>
  </si>
  <si>
    <t>Estudos de implantação de barragens precisam ser melhorados, no sentido de não ocorrer sedimentação, pois afeta toda uma cadeia de acontecimentos. Alguns grupos de pesquisa trabalham muito com isso e é importante ter essa modelagem nos empreendimentos. É necessário fazer o estudo cumulativo das bacias.</t>
  </si>
  <si>
    <t>Camila Gomes 
(CEMAVE/ICMBio)</t>
  </si>
  <si>
    <t>Onde houver hidrelétricas na Amazônia;</t>
  </si>
  <si>
    <t>Os protocolos de monitoramento geralmente utilizados não servem para os estudos nas áreas alagadas pelas hidrelétricas, portanto, é necessário haver essa adaptação do monitoramento para hidrelétricas, que têm uma dinâmica particular. No entanto não foi possível ter a informação das condicionantes incluídas em licenciamento pois o IBAMA informou não ter um servidor para apoiar o levantamento de informações neste momento.</t>
  </si>
  <si>
    <t>Nota técnica da Camila Ribas com entrega para órgãos ambientais. Foi incluído no TDR da hidrelétrica de Rio Branco - RR (UHE Bem Querer). Está na fase de elaboração do EIA/RIMA.</t>
  </si>
  <si>
    <t>Considerando que a ação está fora da governança do grupo, talvez a ação pudesse ter sido reformulada anteriormente. Mas de acordo com o texto atual, ainda não temos os produtos das condicionantes incluídas nos processos.</t>
  </si>
  <si>
    <t>Camila Ribas (INPA); Thiago Laranjeiras (NGI Roraima/ICMBio)</t>
  </si>
  <si>
    <t>Fazer uma ação para abrir um diálogo com a DILIC para que seja um processo construído em conjunto, de acordo com as necessidades dos órgãos licenciadores também.</t>
  </si>
  <si>
    <t>Ter uma ferramenta de rotina para empreendimentos  hidrelétricos serem interligados a uma Rede nacional  de Segurança para proteção destas duas espécies.</t>
  </si>
  <si>
    <t>Tânia Sanaiotti
(INPA)</t>
  </si>
  <si>
    <t>Tânia M. Sanaiotti (PCGR/INPA), Benjamin Bordallo da Luz (ESEC Maracá/ICMBio), Frederico Drumond Martins (FLONA Carajás/ICMBio), IBAMA, MME, Cristina Ísis (CETAS/IBAMA – AM), Refúgio Bela Vista Itaipu Binacional, SOS Falconiformes, VALE, Roberto Azeredo (Fundação CRAX), Marcos José de Oliveira (Itaipu Binacional)</t>
  </si>
  <si>
    <t>Rios Madeira, Solimões e Amazonas</t>
  </si>
  <si>
    <t>Área de distribuição das espécies Harpia harpyja e Morphnus guianensis na Amazônia</t>
  </si>
  <si>
    <t>Estabelecer o protocolo é vinculado à estruturação da Rede de Segurança Nacional (ação 1.20). Foram realizadas comunicações diretamente com algumas empresas (Norte Energia - Belo Monte e FLONA Saracá-Taquera), mas ainda não está estabelecido o protocolo para a rede nacional. Ocorreram 2 resgates na região de Altamira, envolvendo o CETAS da Norte Energia, um animal foi a óbito e outro foi devolvido à natureza. As ocorrências foram anteriores ao início do PAN Aves da Amazônia, sem ocorrências na vigência do Plano.</t>
  </si>
  <si>
    <t>Não foi redigido ainda o documento para alinhar com a Rede Nacional de Segurança.</t>
  </si>
  <si>
    <t>Tânia Sanaiotti (INPA)</t>
  </si>
  <si>
    <t>A ação deve ser contínua,  alinhado com a ação 1.20. No próximo ciclo seria importante incluir linhas de transmissão, por ter ocorrido casos de eletrocussão nas regiões de Rondônia e Xingu (Senador José Porfírio).</t>
  </si>
  <si>
    <t>Ampliar o número de ninhos de  Harpia harpyja e Morphnus guianensis mapeados e mantido protegidos na Amazônia.</t>
  </si>
  <si>
    <t>Durante 2020 deu-se continuidade ao monitoramento dos ninhos conhecidos de maneira remota na área de exploração da Flona Saracá-Taquera, através da equipe de campo da Biota. Na área de afetação de Belo Monte apenas os relatórios consolidados dos registros das espécies Harpia e Morphnus foram encaminhados ao Projeto Harpia. Porém não foi feita a busca ativa de novos ninhos nesse período.</t>
  </si>
  <si>
    <t>Relatório de monitoramento Norte Energia.</t>
  </si>
  <si>
    <t>O monitoramento contínuo foi realizado pela equipe de campo das empresas dos empreendimentos de mineração e hidrelétrica. Um dos ninhos foi perdido pela extração de uma castanheira que estava em uma área de monitoramento que foi excluída dos módulos de monitoramento após o enchimento da barragem, por não ser área de afetação. Necessário aprimorar as possibilidades de proteção dos ninhos.</t>
  </si>
  <si>
    <t>No próximo ciclo seria importante incluir linhas de transmissão, por ter ocorrido casos de eletrocussão nas regiões de Rondônia e Xingu (Senador José Porfírio). Os ninhos não são poupados nas supressões vegetais para essa modalidade de empreendimentos.</t>
  </si>
  <si>
    <t>Mario Cohn-Haft (INPA), Alexandre Aleixo (MPEG), Camila Ribas (INPA), Luciana Crema (CEPAM/ICMBio), Renata Rossato (CEMAVE/ICMBio), Luiz Fábio Silveira (MZUSP)</t>
  </si>
  <si>
    <t>Várzeas dos rios Madeira, Solimões, Amazonas, Tapajós e Branco</t>
  </si>
  <si>
    <t>Diversas atividades de pesquisa envolvendo as espécies foram realizadas ou estão em andamento, envolvendo pesquisadores e alunos do Instituto Nacional de Pesquisas da Amazônia, Museu Goeldi, Universidade Federal do Amazonas, Universidade Federal de Pernambuco e Universidade de São Paulo. As pesquisas genéticas já têm dados coletados e as análises estão sendo realizadas. Após a conclusão será possível utilizar muitos dos dados para gerar pesquisas voltadas à conservação das espécies.</t>
  </si>
  <si>
    <t>Dissertação de mestrado da Hevana Lima (Picumnus varzeae); Tese de doutorado do Thiago Orsi Laranjeiras (todas as espécies); Tese de doutorado do Gregory Thom (Thamnophilus nigrocinerues tschudii); artigos publicados por estes estudantes e colaboradores. Teses de doutorado de Leilton Luna e Eduardo Schultz em fase final de elaboração. Alguns estudos estão em andamento com dados em análise a ser publicados futuramente.</t>
  </si>
  <si>
    <t>Thiago Laranjeiras (PARNA Viruá/ICMBio); Camila Ribas (INPA)</t>
  </si>
  <si>
    <t>No próximo ciclo seria recomendável utilizar os dados gerados neste ciclo e que estão em desenvolvimento para elaborar projetos voltados à conservação das espécies. Importante reavaliar o status de conservação das espécies baseado nas novas informações.</t>
  </si>
  <si>
    <t>Mario Cohn-Haft (INPA), Alexandre Aleixo (MPEG), Ana Albernaz (MPEG), Camila Ribas (INPA), Luciana Crema (CEPAM), Renata Rossato(CEMAVE), Luiz Fábio Silveira (MZUSP)</t>
  </si>
  <si>
    <t>Rios Madeira, Solimões,  Amazonas e Branco</t>
  </si>
  <si>
    <t>Análises de áreas prioritárias foram iniciadas e interrompidas, mas não finalizadas. Por enquanto existem disponíveis as IBAs, no entanto considera-se necessário aprofundar o conhecimento para a região. Hoje o conjunto de dados disponíveis (dados de distribuição e variação genética) está muito melhor do que o disponível no início do ciclo do PAN, no entanto é necessário um trabalho continuado que possibilite identificar as áreas.</t>
  </si>
  <si>
    <t>Tese de doutorado do Thiago Orsi Laranjeiras (todas as espécies).</t>
  </si>
  <si>
    <t>Dificuldade no mapeamento da distribuição das espécies limitou o avanço das análises</t>
  </si>
  <si>
    <t>Mario Cohn-Haft (INPA), Alexandre Aleixo (MPEG), Ana Albernaz (MPEG), Camila Ribas (INPA), Luciana Crema (CEPAM/ICMBio), Renata Rossato (CEMAVE/ICMBio), OEMA, Luiz Fábio Silveira (MZUSP)</t>
  </si>
  <si>
    <t>Depende do mapa da ação 2.6</t>
  </si>
  <si>
    <t>O fato de não ter sido finalizada a ação 2.6 impossibilitou a realização desta.</t>
  </si>
  <si>
    <t>Ação dependente de anterior não realizada.</t>
  </si>
  <si>
    <t>A proposta de Ucs, ou outras estratégias de conservação, não precisaria estar condicionada à finalização da ação anterior. Hoje é urgente a conservação desse ambiente e o avanço é fundamental. Portanto uma adaptação desta ação deve estar prevista no próximo ciclo do PAN. Levantar as informações de propostas que já existem na COCUC para comparar com as áreas de várzea já conhecidamente importantes para as aves, para ver a possibilidade de incrementar as informações disponíveis para o processo de criação.</t>
  </si>
  <si>
    <t>Rio Branco (AC)</t>
  </si>
  <si>
    <t>Bacia do Rio Branco</t>
  </si>
  <si>
    <t>Houve interlocução informal com atores envolvidos em empreendimento na bacia do Rio Branco. Um artigo científico foi publicado com diretrizes específicas para monitoramento da espécie ao longo do processo de licenciamento do empreendimento. No processo de licenciamento estão previstos estudos para as espécies ameaçadas de forma geral.</t>
  </si>
  <si>
    <t>Artigo publicado com recomendáções específicas (Naka et al. 2019).</t>
  </si>
  <si>
    <t>Dificuldade em identificar atores ou mecanismos para solicitar ou propor a inclusão direta dos estudos nos processo de licenciamento dos empreendimentos. Os estudos necessários já estão indicados, somente não foi encaminhado diretamente aos órgãos.</t>
  </si>
  <si>
    <t>Encaminhar o trabalho e as recomendações aos órgãos licenciadores. No caso de espécies ameaçadas, com distribuição muito restrita, seria importante ter condicionantes no licenciamento que incluam estudos prévios e monitoramento das espécies. É importante mudar o processo dos estudos que em geral geram informações muito superficiais sobre os grupos. Os estudos devem ser focados nos impactos gerados às espécies que são conhecidamente importantes e de distribuição na área do empreendimento. Ver como referência o que foi realizado em relação ao PAN Xingu (Manoel - CEPAM). Ver o que foi positivo e o que foi negativo na experiência para embasar novos processos.</t>
  </si>
  <si>
    <t>Camila Ribas 
(INPA)</t>
  </si>
  <si>
    <t>Áreas de várzea</t>
  </si>
  <si>
    <t xml:space="preserve">Foi concluído no final de 2020 e encaminhado aos órgãos licenciadores um documento denominado "Impactos de barragens na Amazônia - Uma visão ecossistêmica das barragens hidroelétricas no Brasil", com recomendações de melhoria dos processos de Planejamento, Licenciamento e Monitoramento de Projetos Hidrelétricos em ambientes alagáveis. A partir do Monitora foi elaborado um protocolo para monitoramento avançado de avifauna que pode ser utilizado para o estudo das aves em áreas de várzea. </t>
  </si>
  <si>
    <t>Impactos de barragens na Amazônia - Uma visão ecossistêmica das barragens hidroelétricas no Brasil. Protocolo Avançado do Monitora para aves (https://www.researchgate.net/publication/297732478_Protocolo_para_Monitoramento_de_Comunidades_de_Aves_em_Unidades_de_Conservacao_Federais?_sg=XAG9JBfY-QfzXGItvHu2zFBwArAr-8_VfFPo_9XXDbkRWBVFv8vznjEpNsuDhg8VYb6gz13zP7pe7zQ-QwZvCO2zF0_kjqcMdbJJDWla.nLVGH-fP0CZNapBgLHibz2Bt4wzAGuHIs0MmMWofHRbpIe1Qqp4hkzoqRkKP6AMKpLz3ej-WnmuXMjvj7SLANw).</t>
  </si>
  <si>
    <t>O documento não é específico para métodos de inventário de avifauna em áreas de várzea, apesar de abrangir sugestões. O protocolo do Monitora pode ser enviado como proposta para os órgãos licenciadores.</t>
  </si>
  <si>
    <t>Manter a demanda por um monitoramento específico para os ambientes de várzea, podendo utilizar como base o protocolo de monitoramento padrão de avifauna nas Ucs que foi recentemente desenvolvido e publicado. Destacar a importância de ter a diversidade da várzea representada nos monitoramentos.</t>
  </si>
  <si>
    <t>Redução da retirada ilegal da natureza de exemplares de aves alvo do Plano</t>
  </si>
  <si>
    <r>
      <t>Demandar fiscalizações periódicas na fronteira Brasil-Guiana, Brasil-Venezuela e Roraima-Amazonas contra o tráfico de</t>
    </r>
    <r>
      <rPr>
        <i/>
        <sz val="12"/>
        <color theme="1"/>
        <rFont val="Calibri"/>
        <family val="2"/>
        <scheme val="minor"/>
      </rPr>
      <t xml:space="preserve"> Aratinga solstitialis</t>
    </r>
    <r>
      <rPr>
        <sz val="12"/>
        <color theme="1"/>
        <rFont val="Calibri"/>
        <family val="2"/>
        <scheme val="minor"/>
      </rPr>
      <t xml:space="preserve"> e </t>
    </r>
    <r>
      <rPr>
        <i/>
        <sz val="12"/>
        <color theme="1"/>
        <rFont val="Calibri"/>
        <family val="2"/>
        <scheme val="minor"/>
      </rPr>
      <t>Sporophila crassirostris</t>
    </r>
    <r>
      <rPr>
        <sz val="12"/>
        <color theme="1"/>
        <rFont val="Calibri"/>
        <family val="2"/>
        <scheme val="minor"/>
      </rPr>
      <t>.</t>
    </r>
  </si>
  <si>
    <t>Foram realizadas conversas informais com a Polícia Federal e IBAMA, mas sem produtos para a ação.</t>
  </si>
  <si>
    <t>Não conseguimos obter os dados para relatório junto à Polícia Federal.</t>
  </si>
  <si>
    <t>Mário Lúcio (IBAMA), ABIN, OEMA, RENCTAS, CITES, Robson Czaban (IBAMA), MP, DPRF, Thiago Laranjeiras (PARNA Viruá/ICMBio), Diego (CETAS/RR), Aureo Banhos (UFES), Diego Mendes (REBIO do Gurupi/ICMBio), Frederico Drumond Martins (FLONA Carajás/ICMBio), PF</t>
  </si>
  <si>
    <t>Não tivemos acesso a demandas de investigação oficializadas.</t>
  </si>
  <si>
    <t>Bianca Bernardon (IDSM), Thiago Laranjeiras (PARNA Viruá/ICMBio), Tânia M. Sanaiotti (PCGR/INPA), UFOPA, Associações de Observadores de Aves, UFRA, Pedro Develey (SAVE Brasil), Diego Mendes (REBIO do Gurupi/ICMBio), Andreia (UFRA), Mario Cohn-Haft (INPA), Maximiliano Niedfeld (RESEX Arioca Pruanã/ICMBio), Francisca Helena Aguiar-Silva Jaudoin (PCGR/INPA), Andréa Siqueira Carvalho (UFRA), Lucas Silva (FEC)</t>
  </si>
  <si>
    <t xml:space="preserve">Foram realizadas atividades de educação ambiental principalmente na primeira metade do PAN, sem no entanto ter um programa implementado. Com a Pandemia todas as atividades com comunidades foram interrompidas. O projeto Harpia desenvolve palestras, atividades em escolas e em comunidades nas áreas de entorno de ninhos identificados ou áreas de avistamento em Rondônia. </t>
  </si>
  <si>
    <t>Divulgação nas redes sociais das atividades realizadas pelo projeto Harpia (Instagram @projetoharpiabrasil, www.facebook.com/harpiaprojeto e site www.projetoharpia.org).</t>
  </si>
  <si>
    <t>Pandemia de Covid-19.</t>
  </si>
  <si>
    <t>Camila Gomes (CEMAVE); Francisca Helena Aguiar da Silva (INPA)</t>
  </si>
  <si>
    <t>As atividades do Projeto Harpia são contínuas e podem ser aproveitadas no próximo ciclo.</t>
  </si>
  <si>
    <t xml:space="preserve">Elaborar documento de orientações básicas para CETAS e OEMAS da região norte, em relação ao recebimento e destinação de aves que façam parte do PAN. </t>
  </si>
  <si>
    <t>Não foi elaborado protocolo de recebimento e destinação das espécies contempladas pelo PAN.</t>
  </si>
  <si>
    <t>Uma vez que não foi elaborado o produto, não foi realizada a divulgação do mesmo.</t>
  </si>
  <si>
    <t>Não havia produto para divulgar.</t>
  </si>
  <si>
    <r>
      <t xml:space="preserve">Realizar estudos de distribuição e abundância de </t>
    </r>
    <r>
      <rPr>
        <i/>
        <sz val="12"/>
        <color theme="1"/>
        <rFont val="Calibri"/>
        <family val="2"/>
        <scheme val="minor"/>
      </rPr>
      <t>Crax globulosa</t>
    </r>
    <r>
      <rPr>
        <sz val="12"/>
        <color theme="1"/>
        <rFont val="Calibri"/>
        <family val="2"/>
        <scheme val="minor"/>
      </rPr>
      <t>.</t>
    </r>
  </si>
  <si>
    <t>Bianca Bernardon
(UFMT)</t>
  </si>
  <si>
    <t>Daniel Brooks (The Houston Museum of Natural Science/EUA), Carolina Bertsch (Instituto Piagaçu - IPI), Torbjorn Haugaasen (Norwegian University of Life Sciences), Mario Cohn-Haft (INPA), Pedro Develey (SAVE Brasil), Alexandre Aleixo (MPEG), Luiz Fábio Silveira(MZUSP), Gabriel Leite</t>
  </si>
  <si>
    <t xml:space="preserve">Foram publicados artigos e Tese de Doutorado do Thiago Laranjeiras que incluem estudos de distribuição e abundância de Crax globulosa. </t>
  </si>
  <si>
    <t>Leite (2018). Tese Thiago Laranjeiras. Bertsch, Carolina ; LEITE, G. A. . Current initiatives on research and conservation of the Wattled curassow, Crax globulosa, in the Brazilian Central Amazon. Newsletter of the IUCN-SSC Galliformes Specialist Group , v. 11, p. 10, 2016.</t>
  </si>
  <si>
    <t>Lincoln Silva Carneiro (MPEG); Camila Ribas (INPA); Thiago Laranjeiras (NGI Roraima/ICMBio)</t>
  </si>
  <si>
    <t>É importante melhorar o conhecimento da distribuição geral da espécie. Continuar no contexto do PAN no próximo ciclo.</t>
  </si>
  <si>
    <t>Nívia Pereira 
(IDEFLOR/Bio)</t>
  </si>
  <si>
    <t>Luiz  Fábio Silveira/MSUSP</t>
  </si>
  <si>
    <t xml:space="preserve">A primeira etapa ocorreu de 2017 a 2019, onde foram soltos 27 indivíduos que estão sendo monitorados. Será iniciada a 2a etapa do projeto com a previsão de soltura de 30 a 40 indivíduos. </t>
  </si>
  <si>
    <t>Soltura  e monitoramento de 27 ararajubas na RMB (Região Metropolitana de Belém). Etapa 1 do projeto concluída. Relatório final e publicação Vilarta et al. 2021.</t>
  </si>
  <si>
    <t>Nívia Pereira (IDEFLOR/Bio)</t>
  </si>
  <si>
    <t>Continuação do projeto em sua etapa 2, de 2021 a 2023.</t>
  </si>
  <si>
    <t>18/10/2019 - 16/12/2019 (virtual)</t>
  </si>
  <si>
    <t>março de 2021</t>
  </si>
  <si>
    <t xml:space="preserve">Nivia Glaucia Pinto Pereira (IDEFLOR/Bio) Renata Valente (IDEFLOR-Bio), Lincoln Carneiro (MPEG), Leonardo Miranda (ITV), Alexandre Aleixo (MPEG) , Pedro (SAVE Brasil)*, Luiz Fábio (MZUSP) Mario Cohn-Haft (INPA), Carlos Martinez (UFMA)* </t>
  </si>
  <si>
    <t>Por falta de retorno na monitoria, mas por estar ainda no prazo de execução, foi mantida a situação avaliada no ano de 2018.</t>
  </si>
  <si>
    <t>A ação ficou em amarelo por não ter sido informada atualização na monitoria IV.</t>
  </si>
  <si>
    <t>Camila Gomes (ICMBio/CEMAVE)</t>
  </si>
  <si>
    <t>fevereiro de 2021</t>
  </si>
  <si>
    <t>Nivia Glaucia Pinto Pereira (IDEFLOR/Bio), André Ravetta (IDEFLOR), Lincoln Carneiro (MPEG), Leonardo Miranda (ITV), Alexandre Aleixo (MPEG), Pedro (SAVE Brasil)*</t>
  </si>
  <si>
    <t xml:space="preserve">Atualmente existem duas propostas de criação de unidades de conservação federais nesta região, formalizadas na COCUC (FLONA Liberdade e RESEX Acuti -Pereira) ambos os processos não têm previsão de encaminhamento em curto prazo. Há a necessidade de retomada da discussão destes processos ou verificar se há novas áreas a serem demandadas à COCUC. É importante salientar que a demanda por agentes externos ao ICMBio é interessante.  </t>
  </si>
  <si>
    <t>Programa Municípios Verdes (SEMA/PA)* - verificar quem é o responsável, Jean Paul Metzger (USP)*, Nívia Pereira (Ideflor-Bio/PA)</t>
  </si>
  <si>
    <t>Não temos o plano de restauração institucionalizado.</t>
  </si>
  <si>
    <t>Devido à mudança de coordenação do PAN alguns processos foram perdidos e terão que ser retomados ao longo do próximo ano.</t>
  </si>
  <si>
    <t>Mapas elaborados e concluídos no ano de 2018.</t>
  </si>
  <si>
    <t>Patrícia Viana (REBIO Gurupi/ICMBio), Camila Gomes (CEMAVE/ICMBio), FUNAI*, Gabriela Marangon (COPAN)</t>
  </si>
  <si>
    <t xml:space="preserve">A Ação foi iniciada em 2017, com conversas e troca de informações com órgãos de fiscalização (principalmente IBAMA). Porém, ao longo de 2018, muito pouco avançou. Com o afastamento do articulador da ação, ficará ainda mais difícil essa articulação institucional. Sugiro que o articulador seja substituído por um servidor do órgão estadual do meio ambiente do estado do Pará. </t>
  </si>
  <si>
    <t xml:space="preserve">Dificuldade em contatar os responsáveis por planejar as ações de fiscalização no estado do PA. </t>
  </si>
  <si>
    <t>Sugiro fortemente que essa ação seja repassada para um servidor do órgão estadual de meio ambiente do PA ou para algum membro de instituição de fiscalização ou controle/IBAMA.</t>
  </si>
  <si>
    <t>Diogo sugeriu Nívia Pereira (IDEFLOR-Bio) ou Leandro (fiscalização do IBAMA/PA). Nivea sugeriu Katerine ou Cristina. Por dificuldade de contato colocaremos Camila Gomes, coordenadora do PAN.</t>
  </si>
  <si>
    <t xml:space="preserve">A Ação foi iniciada em 2018, com conversas e troca de informações com órgãos de fiscalização (principalmente PREVFOGO). Porém, ao longo de 2018, muito pouco avançou. Com o afastamento do articulador da ação, ficará ainda mais difícil essa articulação institucional. Sugiro que o articulador seja substituído por um servidor do órgão estadual do meio ambiente do estado do Pará. </t>
  </si>
  <si>
    <t>Diogo sugeriu Nívia Pereira (IDEFLOR-Bio),  ou Leandro (fiscalização do IBAMA/PA). Nívea sugeriu Bianca ou Balderramas. Por dificuldade de contato colocaremos Camila Gomes, coordenadora do PAN.</t>
  </si>
  <si>
    <t>Ação agrupada à ação 1.6 na monitoria III.</t>
  </si>
  <si>
    <t>Como parte do Plano de Ação elaborado pela Presidência, em conjunto com as coordenações, para atender parecer de força executória em decorrência de decisão judicial, que prevê a extrusão de todos os invasores da REBio Gurupi e reassentamento das comunidades  com perfil de beneficiário da reforma agrária, será contratado consultor,  pelo Funbio, no ano de 2020 para realizar a organização da base de dados fundiários para posterior medidas de regularização fundiária na UC.</t>
  </si>
  <si>
    <t>processo SEI 00464.001386/2016-95</t>
  </si>
  <si>
    <t>Em razão da falta de recurso para contratação de consultor pela CGTER , a ação pouco evoluiu durante o ano de 2019.</t>
  </si>
  <si>
    <t>Programa contínuo de pesquisa científica na Rebio do Gurupi continua em andamento. O protocolo mínimo do Programa monitora de masto, avifauna e borboleta já se encontra no ano 04 com a terceira trilha aberta. O protocolo TEAM também se encontra no ano 04 com artigos publicados. O protocolo avançado de monitoramento de plantas não teve expedição esse ano. O protocolo avançado de monitoramento  de aves realizou uma expedição no incio de dezembro na UC  e localizaram uma ave mutum-pinima (Crax fasciolata pinima) no interior da Rebio Gurupi. Temos 03 pesquisas de doutorado:  de análise das borboletas frugívoras como indicadores de regenaração de áreas queimadas, em fase de coleta; sobre o comportamento do cebus kaapori e ambiente de conservação e sobre corredores ecologicos para a proteção da onça pintada, além de várias pesquisas na área de interesse da UC, de acordo com levantamento do SISBIO.</t>
  </si>
  <si>
    <t>Ação excluínda na monitoria I.</t>
  </si>
  <si>
    <t>fevereiro de 2013</t>
  </si>
  <si>
    <t>fevereiro de 2018</t>
  </si>
  <si>
    <t>Lucas Eduardo Araujo Silva (FEC)</t>
  </si>
  <si>
    <t>Nivia Glaucia Pinto Pereira (IDEFLOR/Bio) Lincoln Carneiro (MPEG), Leonardo Miranda (ITV), Pedro Develey (SAVE Brasil), Abilio Ohana (ABIOPA)* Leonardo consultar a possibilidade compor o grupo, Tânia Sanaiotti (INPA), Camila Gomes (CEMAVE)</t>
  </si>
  <si>
    <t>Após contratação de consultor, através do  FUNBIO, para auxiliar na elaboração e sistematização do plano de ação de educação ambiental da Rebio Gurupi, foi realizada, junto às prefeituras do entorno da UC, uma oficina com a finalidade de colher subsídios para a elaboração do Plano de Educação Ambiental voltado para o Ensino Fundamental nas escolas pilotos dos municipios do entorno. A segunda etapa deste projeto acontecerá no ano que vem com a implantação e acompanhamento das atividades do plano e uma oficina de avaliação dos resultados obtidos. Essas etapas fazem parte da estruturação do Programa de Educação Ambiental da Rebio Gurupi.</t>
  </si>
  <si>
    <t>Plano de ação elaborado.</t>
  </si>
  <si>
    <t>Implantação ainda a ser realizada.</t>
  </si>
  <si>
    <t>Devido à falta de retorno em relação à execução da ação, foi mantida a situação da Monitoria em 2018, visto que ainda está no prazo de execução da ação.</t>
  </si>
  <si>
    <t>Felipe Cid (COHID IBAMA)</t>
  </si>
  <si>
    <t>Tânia (INPA), Frederico (FLONA Carajás), Camila Gomes (CEMAVE)</t>
  </si>
  <si>
    <t>O assunto foi tratado com alguns colaboradores em duas oporturidades, no Workshop Harpia em março de 2017, em Linhares-ES, e no II Workshop Harpia, em outubro de 2018, em Foz do Iguaçu-PR. Entretanto, não foi possível elaborar o documento nestas oportunidades, por falta de tempo durante os eventos.</t>
  </si>
  <si>
    <t>Não foi possível elaborar o documento por falta de tempo nas reuniões.</t>
  </si>
  <si>
    <t>Sul e sudoeste da Amazônia</t>
  </si>
  <si>
    <t>Recomendo que o Analista Ambiental doICMBio, Benjamin Bordallo da Luz fique como responsável pela ação, pois ele defendeu dissertação de mestrado com os tipos de árvores de nidificação das harpias. (A. Banhos) - Verificar com servidor.</t>
  </si>
  <si>
    <t>julho de 2013</t>
  </si>
  <si>
    <t>Nívia Pereira (IDEFLOR-Bio), Patricia Viana (REBIO Gurupi)</t>
  </si>
  <si>
    <t>Devido à falta de retorno em relação à execução da ação, foi mantida a situação da Monitoria em 2018.</t>
  </si>
  <si>
    <t>Oito novos ninhos de Harpia harpyja foram mapeados no Acre, Rondônia e Roraima. Três registros de avistamentos de indivíduos de Morphnus guianensis foram realizados em Rondônia. Os ninhos conhecidos continuam sendo monitorados por equipes de voluntários no Acre, Rondônia, Pará, Roraima e Amazonas. Palestras apresentadas nas escolas e comunidades no entorno dos ninhos de Harpia harpyja de Rondônia. Manuscritos em preparação para submissão a periódicos científicos. Recursos financeiros foram adquiridos junto a Association Beauval Nature para monitoramento/mapeamento dos ninhos de harpia.</t>
  </si>
  <si>
    <t xml:space="preserve">1. Divulgação em mídias sociais dos registros e atividades do Projeto Harpia (Facebook e Instagram); 2. Vestígios de presas e penas de harpia coletadas na base da árvore-ninhos dos ninhos mapeados e fotografias/videos registraram comportamento de adultos e filhotes; 3. Duas notas publicadas: 3.1. Atualidades Ornitológicas: Photographic records of Crested Eagle Morphnus guianensis and Harpy Eagle Harpia harpyja interactions. Atualidades Ornitológicas, v. 211, p. 26-27, 2019 (Aguiar-Silva, F.H.; Sanaiotti, T.M.; Jaudoin, O.; Souza, R. P.; Aparicio, K.M.; Castro, J. M.O.; Quibilan, R.); 3.2. Acta Amazônica: Insights into the development of a juvenile Harpy Eagle’s hunting skills. v. 49(2): 114 - 117. 2019. (Cavalcante, T., Carlos Augusto Tuyama, C.A.; Mourthe, I.) </t>
  </si>
  <si>
    <t>Nem todos os ninhos mapeados nesta região foram monitorados por limitação financeira e de pessoal.</t>
  </si>
  <si>
    <t>Francisca Helena Aguiar-Silva (CENA/USP)</t>
  </si>
  <si>
    <t>Convidar os pesquisadores que estudam harpia para reuniões nas UCs do Acre, Rondonia, Pará, Maranhão para ampliar a divulgação juntos aos funcionários/comunidades do entorno sobre a existência de pesquisadores estudando aves de rapina de grande porte nestas localidades e contribuir com o conhecimento visando a valorização e conservação. Exigir do empreendedor, compensação ambiental que reverta em recursos para a pesquisa com aves de rapina de grande porte, sempre que árvores-ninhos de Harpia harpyja e Morphnus guianensis foram derrubadas ou a alteração no entorno cause a queda da árvore. Isto ajudará a manter o monitoramento, aquisição de conhecimento e proteção dos ninhos em áreas fora de UCs.</t>
  </si>
  <si>
    <t>Tânia M. Sanaiotti (PCGR/INPA), André Mourão (Zoológico de Carajás), Roberto Azeredo (Criadouro Crax), Marcos José de Oliveira (Itaipu Binacional), Wanderlei de Moraes (Itaipu Binacional), Diogo Lagroteria (CEPAM/ICMBio), Yara Barros (Parque das Aves), Camila Gomes (CEMAVE)</t>
  </si>
  <si>
    <t xml:space="preserve">Foi realizado o Workshop Harpia em março de 2017, em Linhares-ES, coordenado por Aureo Banhos, e no II Workshop Harpia, em outubro de 2018, em Foz do Iguaçu-PR, coordenado por Yara Barros, com a temática consevação integrada in-situ e ex-situ. Diretrizes foram elaboradas para o Programa, com prioridade para o tratamento e reabilitação de harpias resgatadas. Em outubro de 2018, durante o II Workshop, uma Rede Nacional de Segurança para as harpias resgatadas foi criada, coordenada pelo Analista Ambiental do ICMBio Diogo Lagroteria, que se comunica através de um grupo de whatsapp. Até abril de 2020, mais de 30 técnicos, medicos veterinários e biólogos de todas regiões do Brasil participam da rede. Em novembro de 2018, uma dissertação de mestrado foi defendida pelo biólogo Marcos Jose de Oliveira, do Refúgio Bella Vista/Itaipu Binacional, com informações sobre as harpias mantidas em criadouros no Brasil. Em 2020, um projeto foi iniciado, sob a coordenação de Aureo Banhos/UFES e patrociando pelo Zoológico de Nuremberg, para caracterizar a diversidade genética da população de harpia mantida nos criadouros no Brasil e obter o perfil genético dos indivíduos. </t>
  </si>
  <si>
    <t>Um convite para que os criadouros participem do programa seja oficializado pelo ICMBio e IBAMA.</t>
  </si>
  <si>
    <t>Todo o Brasil</t>
  </si>
  <si>
    <t>Foi publicado em setembro de 2019 o paper "The rarest of the rare: rediscover and status of the critically endangered Belem Curassow, Crax fasciolata pinima (Pelzeln, 1870)" com os resultados da busca pelos indivíduos da espécie. O pesquisador Flávio Ubaid tem acompanhado expedições à REBIO Gurupi e tentado localizar novos indivíduos e obter dados da biologia da espécie. Na expedição do Monitora de novembro de 2019 foram identificados novos indivíduos.</t>
  </si>
  <si>
    <t>Informações sobre a distribuição da espécie e sobre potenciais áreas para o estabelecimento de Unidades de Conservação estão disponíveis em artigos ou relatórios publicados, mas falta análise específica para a espécie.</t>
  </si>
  <si>
    <t>Dificuldade em identificar estudante ou profissional para desenvolver as análises e preparar documento</t>
  </si>
  <si>
    <t>Thiago Orsi Laranjeiras (ICMBio)</t>
  </si>
  <si>
    <t>Lincoln Carneiro (MPEG), Pablo Cerqueira (MPEG), Nívia Gláucia (IDEFLOR-BIO)</t>
  </si>
  <si>
    <t>Protocolo  piloto aplicado em empreendimento de Mineração, que será comunicado a uma Rede Nacional de Segurança, composta por técnicos de várias instituições, para auxiliar tratamento, reabilitação e destinação que, atualmente está sendo estruturada (item 1.20  nesta Matriz)</t>
  </si>
  <si>
    <r>
      <t xml:space="preserve">Desde 2014 com o embargo de área de supressão vegetal no entorno do ninho de </t>
    </r>
    <r>
      <rPr>
        <i/>
        <sz val="12"/>
        <rFont val="Calibri"/>
        <family val="2"/>
        <scheme val="minor"/>
      </rPr>
      <t>Morphnus guianensis</t>
    </r>
    <r>
      <rPr>
        <sz val="12"/>
        <rFont val="Calibri"/>
        <family val="2"/>
        <scheme val="minor"/>
      </rPr>
      <t>, na UC Rebio Trombetas, tem se mantido a prática de eventuais resgates serem anunciados ao ICMBio e Projeto Harpia. O mesmo procedimento tem se realizado com a Norte Energia em Belo Monte.</t>
    </r>
  </si>
  <si>
    <t>Parte pela falta de recursos  não foi realizado em area de empreendimento Hidrelétrico.</t>
  </si>
  <si>
    <t>Tânia M. Sanaiotti (INPA)</t>
  </si>
  <si>
    <t xml:space="preserve">Protocolo  piloto aplicado em empreendimento de Mineração e hidrelétrica </t>
  </si>
  <si>
    <t>Durante a supressão vegetal em área de mineração na UC Flona Saraca-Taquera, ninho de Harpia harpyja foi mapeado, a área embargada e o monitoramento iniciado até o filhote se dispersar.  O mesmo procedimento foi realizado em 2018 em Belo Monte.</t>
  </si>
  <si>
    <t>Parte pela falta de recursos o monitoramento não foi realizado em  area de empreendimento Hidrelétrico.</t>
  </si>
  <si>
    <r>
      <t xml:space="preserve">Ampliar o número de ninhos de  </t>
    </r>
    <r>
      <rPr>
        <i/>
        <sz val="12"/>
        <rFont val="Calibri"/>
        <family val="2"/>
        <scheme val="minor"/>
      </rPr>
      <t>Harpia harpyja</t>
    </r>
    <r>
      <rPr>
        <sz val="12"/>
        <rFont val="Calibri"/>
        <family val="2"/>
        <scheme val="minor"/>
      </rPr>
      <t xml:space="preserve"> e Morphnus guianensis mapeados e mantido protegidos na Amazônia.</t>
    </r>
  </si>
  <si>
    <t>Diversas atividades de pesquisa envolvendo as espécies foram realizadas ou estão em andamento, envolvendo pesquisadores e alunos do Instituto Nacional de Pesquisas da Amazônia, Museu Goeldi, e Universidade Federal do Amazonas, Universidade de São Paulo.</t>
  </si>
  <si>
    <t>Dissertação de mestrado da Hevana Lima (Picumnus varzeae); Tese de doutorado do Thiago Orsi Laranjeiras (todas as espéceis); Tese de doutorado do Gregory Thom (Thamnophilus nigrocinerues tschudii); artigos publicados por estes estudantes e colaboradores</t>
  </si>
  <si>
    <t>Análises de áreas prioritárias foram iniciadas e interrompidas, mas com possibilidades de finalização até a novo prazo estipulado.</t>
  </si>
  <si>
    <t>agosto de 2019</t>
  </si>
  <si>
    <t>As áreas de várzea não foram repassadas à COCUC para a análise da viabilidade de se propor a criação de unidades de conservação federais.</t>
  </si>
  <si>
    <t>Houve interlocução informal com atores envolvidos em empreendimento na bacia do Rio Branco. Um artigo científico foi publicado com diretrizes específicas para monitoramento da espécie ao longo do processo de licenciamento do empreendimento.</t>
  </si>
  <si>
    <t>Dificuldade em identificar atores ou mecanismos para solicitar ou propor a inclusão direta dos estudos nos processo de licenciamento dos empreendimentos.</t>
  </si>
  <si>
    <t>Rio Branco</t>
  </si>
  <si>
    <t>junho de 2018</t>
  </si>
  <si>
    <t>junho de 2019</t>
  </si>
  <si>
    <t>A ação tem como período de conclusão junho de 2019. Por não termos os produtos da ação, foi colocada nesse momento como não concluída, podendo ser revista caso sejam obtidas novas informações.</t>
  </si>
  <si>
    <t>Com a alteração da Coordenação do PAN, não tenho informações sobre a execução dessa ação e não realizei nada ainda, por isso coloco como não iniciada.</t>
  </si>
  <si>
    <t>Mário Lúcio (IBAMA), ABIN, OEMA, RENCTAS, CITES, Robson Czaban (IBAMA), MP, DPRF, Thiago Laranjeiras (PARNA Viruá/ICMBio), Diego (CETAS/RR), Aureo Banhos (UFES), Diego Mendes (REBIO Gurupi/ICMBio), Frederico Drumond Martins (FLONA Carajás/ICMBio), PF</t>
  </si>
  <si>
    <t>Bianca Bernardon (IDSM), Thiago Laranjeiras (PARNA Viruá/ICMBio), Tânia M. Sanaiotti (PCGR/INPA), UFOPA, Associações de Observadores de Aves, UFRA, Pedro Develey (SAVE), Diego Mendes (REBIO Gurupi/ICMBio), Andreia (UFRA), Mario Cohn-Haft (INPA), Maximiliano Niedfeld (RESEX Arioca Pruanã/ICMBio), Francisca Helena Aguiar-Silva Jaudoin (PCGR/INPA), Andréa Siqueira Carvalho (UFRA), Lucas Silva (FEC)</t>
  </si>
  <si>
    <t>Mantido o andamento da ação conforme avaliação de 2018. Aprimorar as informações para a monitoria de 2020.</t>
  </si>
  <si>
    <t xml:space="preserve">A idéia inicial, de realizar uma oficina entre os IBAMAS e OEMAS da região norte, para padronizar procedimentos e gerar protocolos, não foi realizada. No entanto, os CETAS vem seguindo as orientações gerais de identificação e destinação de aves. </t>
  </si>
  <si>
    <t>Não houve recurso financeiro para realizar a oficina entre os CETAS e OEMAs. Na verdade, em levantamento preliminar sobre espécimes de aves ameaçadas de extinção recebidos pelos CETAS, aponta que um número muito baixo de aves de espécies ameaçadas chegam ao CETAS. Normalmente isso acontece com rapinantes, como Harpia, que já conta com grupo de pesquisadores e colaboradores.</t>
  </si>
  <si>
    <t>Sugiro que a ação seja substituída por uma mais simples, que seria: Elaborar documento de orientações básicas para CETAS e OEMAS da região norte, em relação ao recebimento e destinação de aves que façam parte do PAN. Daí poderíamos (CEMAVE e CEPAM) escrever e encaminhar esse documento orientativo.</t>
  </si>
  <si>
    <t xml:space="preserve"> Elaborar documento de orientações básicas para CETAS e OEMAS da região norte, em relação ao recebimento e destinação de aves que façam parte do PAN. </t>
  </si>
  <si>
    <t>Diogo sugeriu Nívia Pereira (IDEFLOR-Bio), que sugeriu Roberto do CETAS do MA. Ficará Camila Gomes do CEMAVE por enquanto.</t>
  </si>
  <si>
    <t>Como essa ação era consequência da anterior, sua realização ficou comprometida.</t>
  </si>
  <si>
    <t>Sugiro que seja encaminhado documento com orientações básicas às OEMAS, CETAS, Polícias Ambientais e similares, de toda região amazônica.</t>
  </si>
  <si>
    <t>Diogo sugeriu Nívia Pereira (IDEFLOR-Bio). Ficará Camila Gomes do CEMAVE por enquanto.</t>
  </si>
  <si>
    <t>Daniel Brooks (The Houston Museum of Natural Science/EUA), Carolina Bertsch (Instituto Piagaçu - IPI), Torbjorn Haugaasen (Norwegian University of Life Sciences), Mario Cohn-Haft (INPA), Pedro Develey (SAVE), Alexandre Aleixo (MPEG), Luís Fábio (MZUSP), Gabriel Leite</t>
  </si>
  <si>
    <t>Sugiro a prorrogação da data para obtermos as publicações até o final do período do PAN.</t>
  </si>
  <si>
    <t>1-Tese Doutorado Gabriel Augusto Leite (disponível em https://bdtd.inpa.gov.br/handle/tede/2475).  2-Reproductive biology of the endangered wattled curassow (Crax globulosa; Galliformes: Cracidae) in the Juruá River Basin, Western Brazilian Amazonia https://doi.org/10.1080/00222933.2017.1293179   3- Padrão de atividade temporal e uso do habitat por Crax Globulosa e Pauxi Tuberosa em floresta de várzea e terra firme na Amazônia brasileira https://bdtd.inpa.gov.br/handle/tede/3053  4- Bertsch, Carolina; LEITE, G. A. . Current initiatives on research and conservation of the Wattled curassow, Crax globulosa, in the Brazilian Central Amazon. Newsletter of the IUCN-SSC Galliformes Specialist Group, v. 11, p. 10, 2016.   5- Coarse- and fine-scale patterns of distribution and habitat selection places an Amazonian floodplain curassow in double jeopardy https://doi.org/10.7717/peerj.4617</t>
  </si>
  <si>
    <t>Camila Gomes (CEMAVE), Bianca Bernardon (IDSM até 2015/UFMT atual)</t>
  </si>
  <si>
    <t>Bianca Bernardon (UFMT)</t>
  </si>
  <si>
    <t>junho de 2021</t>
  </si>
  <si>
    <t>Ação já atingiu seu objetivo, mas continua em andamento. Fizemos a soltura de aproximadamente 25 animais. No PEUT há um grupo de ararajubas residente (cinco indivíduos) e outro de aproximadamente 4 indivíduos que é monitorado por avistamento fora do parque.</t>
  </si>
  <si>
    <t>Foram estabelecido alguns protocolos ( de soltura, de treinamento para voo e de alimentação em cativeiro)</t>
  </si>
  <si>
    <t>Nivia Pereira (IDEFLOR/Bio)</t>
  </si>
  <si>
    <t>Para a real reintrodução dessa espécie na região metropolitana de Belém é necessário outra etapa do projeto, com mais solturas, a fim de gerar um maior aporte populacional e genético.</t>
  </si>
  <si>
    <t>OBJETIVO</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</si>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</sst>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164" formatCode="[$-416]mmmm\-yy;@"/>
    <numFmt numFmtId="165" formatCode="[$-416]mmmm\-yy"/>
    <numFmt numFmtId="166" formatCode="mmmm/yy"/>
  </numFmts>
  <fonts count="3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6"/>
      <name val="Calibri"/>
      <family val="2"/>
      <scheme val="minor"/>
    </font>
    <font>
      <b/>
      <sz val="11"/>
      <name val="Calibri"/>
      <family val="2"/>
      <scheme val="minor"/>
    </font>
    <font>
      <sz val="11"/>
      <color rgb="FFC00000"/>
      <name val="Calibri"/>
      <family val="2"/>
      <scheme val="minor"/>
    </font>
    <font>
      <sz val="12"/>
      <color rgb="FF000000"/>
      <name val="Calibri"/>
      <family val="2"/>
      <scheme val="minor"/>
    </font>
    <font>
      <sz val="12"/>
      <color rgb="FFFF0000"/>
      <name val="Calibri"/>
      <family val="2"/>
      <scheme val="minor"/>
    </font>
    <font>
      <i/>
      <sz val="12"/>
      <color theme="1"/>
      <name val="Calibri"/>
      <family val="2"/>
      <scheme val="minor"/>
    </font>
    <font>
      <i/>
      <sz val="12"/>
      <color indexed="8"/>
      <name val="Calibri"/>
      <family val="2"/>
      <scheme val="minor"/>
    </font>
    <font>
      <sz val="12"/>
      <color indexed="8"/>
      <name val="Calibri"/>
      <family val="2"/>
      <scheme val="minor"/>
    </font>
    <font>
      <i/>
      <sz val="12"/>
      <name val="Calibri"/>
      <family val="2"/>
      <scheme val="minor"/>
    </font>
    <font>
      <u/>
      <sz val="12"/>
      <color rgb="FFFF0000"/>
      <name val="Calibri"/>
      <family val="2"/>
      <scheme val="minor"/>
    </font>
    <font>
      <strike/>
      <sz val="12"/>
      <color rgb="FFFF0000"/>
      <name val="Calibri"/>
      <family val="2"/>
      <scheme val="minor"/>
    </font>
  </fonts>
  <fills count="33">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006600"/>
        <bgColor indexed="64"/>
      </patternFill>
    </fill>
    <fill>
      <patternFill patternType="solid">
        <fgColor rgb="FF92D050"/>
        <bgColor rgb="FF92D050"/>
      </patternFill>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FF99CC"/>
        <bgColor rgb="FFFF99CC"/>
      </patternFill>
    </fill>
    <fill>
      <patternFill patternType="solid">
        <fgColor rgb="FF7030A0"/>
        <bgColor indexed="64"/>
      </patternFill>
    </fill>
  </fills>
  <borders count="88">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double">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601">
    <xf numFmtId="0" fontId="0" fillId="0" borderId="0" xfId="0"/>
    <xf numFmtId="0" fontId="0" fillId="0" borderId="0" xfId="0" applyAlignment="1">
      <alignment vertical="center"/>
    </xf>
    <xf numFmtId="0" fontId="0" fillId="0" borderId="0" xfId="0" applyFill="1"/>
    <xf numFmtId="0" fontId="0" fillId="0" borderId="0" xfId="0" applyFill="1" applyAlignment="1">
      <alignment vertical="center"/>
    </xf>
    <xf numFmtId="0" fontId="6" fillId="0" borderId="0" xfId="0" applyFont="1" applyFill="1" applyBorder="1" applyAlignment="1">
      <alignment vertical="center" wrapText="1"/>
    </xf>
    <xf numFmtId="0" fontId="4" fillId="0" borderId="0" xfId="0" applyFont="1" applyFill="1"/>
    <xf numFmtId="0" fontId="0" fillId="0" borderId="0" xfId="0" applyFill="1" applyBorder="1"/>
    <xf numFmtId="0" fontId="0" fillId="18" borderId="0" xfId="0" applyFill="1" applyAlignment="1">
      <alignment vertical="center"/>
    </xf>
    <xf numFmtId="0" fontId="0" fillId="0" borderId="0" xfId="0" applyFill="1" applyBorder="1" applyAlignment="1">
      <alignment vertical="center"/>
    </xf>
    <xf numFmtId="0" fontId="0" fillId="0" borderId="2" xfId="0" applyFill="1" applyBorder="1" applyAlignment="1">
      <alignment horizontal="center" vertical="center"/>
    </xf>
    <xf numFmtId="0" fontId="7" fillId="0" borderId="0" xfId="0" applyFont="1" applyFill="1" applyBorder="1" applyAlignment="1">
      <alignment horizontal="center"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9" fillId="18" borderId="0" xfId="0" applyFont="1" applyFill="1" applyBorder="1" applyAlignment="1">
      <alignment horizontal="right" vertical="center"/>
    </xf>
    <xf numFmtId="0" fontId="20" fillId="16" borderId="29" xfId="0" applyFont="1" applyFill="1" applyBorder="1" applyAlignment="1">
      <alignment horizontal="center" vertical="center"/>
    </xf>
    <xf numFmtId="0" fontId="20" fillId="0" borderId="30" xfId="0" applyFont="1" applyFill="1" applyBorder="1" applyAlignment="1">
      <alignment horizontal="center" vertical="center"/>
    </xf>
    <xf numFmtId="0" fontId="20" fillId="0" borderId="22" xfId="0" applyFont="1" applyFill="1" applyBorder="1" applyAlignment="1">
      <alignment horizontal="center" vertical="center"/>
    </xf>
    <xf numFmtId="0" fontId="0" fillId="0" borderId="0" xfId="0" applyFill="1" applyAlignment="1">
      <alignment horizontal="center" vertical="center"/>
    </xf>
    <xf numFmtId="164" fontId="21" fillId="6" borderId="2" xfId="0" applyNumberFormat="1" applyFont="1" applyFill="1" applyBorder="1" applyAlignment="1">
      <alignment horizontal="center" vertical="center" wrapText="1"/>
    </xf>
    <xf numFmtId="164" fontId="21" fillId="6" borderId="14" xfId="0" applyNumberFormat="1" applyFont="1" applyFill="1" applyBorder="1" applyAlignment="1">
      <alignment horizontal="center" vertical="center" wrapText="1"/>
    </xf>
    <xf numFmtId="0" fontId="0" fillId="0" borderId="0" xfId="0" applyProtection="1">
      <protection locked="0"/>
    </xf>
    <xf numFmtId="0" fontId="0" fillId="18" borderId="0" xfId="0" applyFill="1" applyProtection="1"/>
    <xf numFmtId="0" fontId="0" fillId="0" borderId="0" xfId="0" applyProtection="1"/>
    <xf numFmtId="0" fontId="4" fillId="18" borderId="0" xfId="0" applyFont="1" applyFill="1" applyProtection="1"/>
    <xf numFmtId="0" fontId="4" fillId="0" borderId="0" xfId="0" applyFont="1" applyFill="1" applyProtection="1"/>
    <xf numFmtId="0" fontId="0" fillId="18"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8" borderId="0" xfId="0" applyFill="1" applyAlignment="1" applyProtection="1">
      <alignment vertical="center"/>
    </xf>
    <xf numFmtId="0" fontId="6"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2" fillId="0" borderId="0" xfId="0" applyFont="1" applyBorder="1" applyAlignment="1" applyProtection="1"/>
    <xf numFmtId="0" fontId="5" fillId="0" borderId="0" xfId="0" applyFont="1" applyFill="1" applyBorder="1" applyAlignment="1" applyProtection="1">
      <alignment vertical="center"/>
    </xf>
    <xf numFmtId="0" fontId="0" fillId="0" borderId="0" xfId="0" applyBorder="1" applyProtection="1"/>
    <xf numFmtId="0" fontId="12"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5" xfId="0" applyFont="1" applyFill="1" applyBorder="1" applyAlignment="1" applyProtection="1">
      <alignment horizontal="left" vertical="center"/>
    </xf>
    <xf numFmtId="0" fontId="15" fillId="0" borderId="38" xfId="0" applyFont="1" applyBorder="1" applyAlignment="1" applyProtection="1">
      <alignment horizontal="center" vertical="center"/>
    </xf>
    <xf numFmtId="9" fontId="15" fillId="0" borderId="33" xfId="1" applyFont="1" applyBorder="1" applyAlignment="1" applyProtection="1">
      <alignment horizontal="center" vertical="center"/>
    </xf>
    <xf numFmtId="0" fontId="15" fillId="0" borderId="6" xfId="0" applyFont="1" applyBorder="1" applyAlignment="1" applyProtection="1">
      <alignment horizontal="center" vertical="center"/>
    </xf>
    <xf numFmtId="9" fontId="15" fillId="0" borderId="17" xfId="1" applyFont="1" applyBorder="1" applyAlignment="1" applyProtection="1">
      <alignment horizontal="center" vertical="center"/>
    </xf>
    <xf numFmtId="9" fontId="5" fillId="0" borderId="0" xfId="1" applyFont="1" applyBorder="1" applyAlignment="1" applyProtection="1">
      <alignment horizontal="center"/>
    </xf>
    <xf numFmtId="0" fontId="0" fillId="3" borderId="46" xfId="0" applyFill="1" applyBorder="1" applyAlignment="1" applyProtection="1">
      <alignment horizontal="left" vertical="center"/>
    </xf>
    <xf numFmtId="0" fontId="15" fillId="0" borderId="11" xfId="0" applyFont="1" applyBorder="1" applyAlignment="1" applyProtection="1">
      <alignment horizontal="center" vertical="center"/>
    </xf>
    <xf numFmtId="9" fontId="15" fillId="0" borderId="12" xfId="1" applyFont="1" applyBorder="1" applyAlignment="1" applyProtection="1">
      <alignment horizontal="center" vertical="center"/>
    </xf>
    <xf numFmtId="0" fontId="15" fillId="0" borderId="24" xfId="0" applyFont="1" applyBorder="1" applyAlignment="1" applyProtection="1">
      <alignment horizontal="center" vertical="center"/>
    </xf>
    <xf numFmtId="0" fontId="0" fillId="7" borderId="46" xfId="0" applyFill="1" applyBorder="1" applyAlignment="1" applyProtection="1">
      <alignment horizontal="left" vertical="center"/>
    </xf>
    <xf numFmtId="0" fontId="0" fillId="8" borderId="46" xfId="0" applyFill="1" applyBorder="1" applyAlignment="1" applyProtection="1">
      <alignment horizontal="left" vertical="center"/>
    </xf>
    <xf numFmtId="0" fontId="0" fillId="9" borderId="46" xfId="0" applyFill="1" applyBorder="1" applyAlignment="1" applyProtection="1">
      <alignment horizontal="left" vertical="center"/>
    </xf>
    <xf numFmtId="0" fontId="0" fillId="10" borderId="46" xfId="0" applyFill="1" applyBorder="1" applyAlignment="1" applyProtection="1">
      <alignment horizontal="left" vertical="center"/>
    </xf>
    <xf numFmtId="0" fontId="0" fillId="16" borderId="47" xfId="0" applyFill="1" applyBorder="1" applyAlignment="1" applyProtection="1">
      <alignment horizontal="left" vertical="center"/>
    </xf>
    <xf numFmtId="0" fontId="15" fillId="0" borderId="13" xfId="0" applyFont="1" applyBorder="1" applyAlignment="1" applyProtection="1">
      <alignment horizontal="center" vertical="center"/>
    </xf>
    <xf numFmtId="9" fontId="15" fillId="0" borderId="15" xfId="1" applyFont="1" applyBorder="1" applyAlignment="1" applyProtection="1">
      <alignment horizontal="center" vertical="center"/>
    </xf>
    <xf numFmtId="0" fontId="15" fillId="0" borderId="48" xfId="0" applyFont="1" applyBorder="1" applyAlignment="1" applyProtection="1">
      <alignment horizontal="center" vertical="center"/>
    </xf>
    <xf numFmtId="9" fontId="15"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6" fillId="0" borderId="18" xfId="0" applyFont="1" applyBorder="1" applyAlignment="1" applyProtection="1">
      <alignment horizontal="center" vertical="center"/>
    </xf>
    <xf numFmtId="9" fontId="16" fillId="0" borderId="20" xfId="0" applyNumberFormat="1" applyFont="1" applyBorder="1" applyAlignment="1" applyProtection="1">
      <alignment horizontal="center" vertical="center"/>
    </xf>
    <xf numFmtId="0" fontId="16" fillId="0" borderId="34" xfId="0" applyFont="1" applyBorder="1" applyAlignment="1" applyProtection="1">
      <alignment horizontal="center" vertical="center"/>
    </xf>
    <xf numFmtId="0" fontId="4" fillId="13" borderId="44"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3" xfId="0" applyFont="1" applyFill="1" applyBorder="1" applyAlignment="1" applyProtection="1">
      <alignment horizontal="left" vertical="center"/>
    </xf>
    <xf numFmtId="0" fontId="5" fillId="0" borderId="0" xfId="0" applyFont="1" applyFill="1" applyAlignment="1" applyProtection="1">
      <alignment vertical="center"/>
    </xf>
    <xf numFmtId="0" fontId="14"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6" xfId="0" applyFont="1" applyFill="1" applyBorder="1" applyAlignment="1" applyProtection="1">
      <alignment horizontal="center"/>
    </xf>
    <xf numFmtId="0" fontId="0" fillId="2" borderId="50"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7"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2" borderId="28" xfId="0" applyFont="1" applyFill="1" applyBorder="1" applyAlignment="1" applyProtection="1">
      <alignment horizontal="center"/>
    </xf>
    <xf numFmtId="0" fontId="0" fillId="2" borderId="25" xfId="0" applyFont="1" applyFill="1" applyBorder="1" applyAlignment="1" applyProtection="1">
      <alignment horizontal="center"/>
    </xf>
    <xf numFmtId="0" fontId="0" fillId="2" borderId="14" xfId="0" applyFont="1" applyFill="1" applyBorder="1" applyAlignment="1" applyProtection="1">
      <alignment horizontal="center"/>
    </xf>
    <xf numFmtId="0" fontId="0" fillId="2" borderId="15" xfId="0" applyFont="1" applyFill="1" applyBorder="1" applyAlignment="1" applyProtection="1">
      <alignment horizontal="center"/>
    </xf>
    <xf numFmtId="0" fontId="5" fillId="0" borderId="2" xfId="0" applyFont="1" applyFill="1" applyBorder="1" applyAlignment="1">
      <alignment horizontal="center" vertical="center" wrapText="1"/>
    </xf>
    <xf numFmtId="0" fontId="9" fillId="18" borderId="51" xfId="0" applyFont="1" applyFill="1" applyBorder="1" applyAlignment="1">
      <alignment horizontal="right" vertical="center"/>
    </xf>
    <xf numFmtId="0" fontId="16" fillId="2" borderId="6" xfId="0" applyFont="1" applyFill="1" applyBorder="1" applyAlignment="1" applyProtection="1">
      <alignment horizontal="center"/>
    </xf>
    <xf numFmtId="0" fontId="16" fillId="2" borderId="4" xfId="0" applyFont="1" applyFill="1" applyBorder="1" applyAlignment="1" applyProtection="1">
      <alignment horizontal="center"/>
    </xf>
    <xf numFmtId="0" fontId="16" fillId="2" borderId="17" xfId="0" applyFont="1" applyFill="1" applyBorder="1" applyAlignment="1" applyProtection="1">
      <alignment horizontal="center"/>
    </xf>
    <xf numFmtId="0" fontId="16" fillId="2" borderId="24" xfId="0" applyFont="1" applyFill="1" applyBorder="1" applyAlignment="1" applyProtection="1">
      <alignment horizontal="center"/>
    </xf>
    <xf numFmtId="0" fontId="16" fillId="2" borderId="2" xfId="0" applyFont="1" applyFill="1" applyBorder="1" applyAlignment="1" applyProtection="1">
      <alignment horizontal="center"/>
    </xf>
    <xf numFmtId="0" fontId="16" fillId="2" borderId="12" xfId="0" applyFont="1" applyFill="1" applyBorder="1" applyAlignment="1" applyProtection="1">
      <alignment horizontal="center"/>
    </xf>
    <xf numFmtId="0" fontId="16" fillId="2" borderId="25" xfId="0" applyFont="1" applyFill="1" applyBorder="1" applyAlignment="1" applyProtection="1">
      <alignment horizontal="center"/>
    </xf>
    <xf numFmtId="0" fontId="16" fillId="2" borderId="14" xfId="0" applyFont="1" applyFill="1" applyBorder="1" applyAlignment="1" applyProtection="1">
      <alignment horizontal="center"/>
    </xf>
    <xf numFmtId="0" fontId="16" fillId="2" borderId="15" xfId="0" applyFont="1" applyFill="1" applyBorder="1" applyAlignment="1" applyProtection="1">
      <alignment horizontal="center"/>
    </xf>
    <xf numFmtId="0" fontId="5" fillId="0" borderId="0" xfId="0" applyFont="1" applyFill="1" applyBorder="1" applyAlignment="1">
      <alignment vertical="center"/>
    </xf>
    <xf numFmtId="164" fontId="5" fillId="0" borderId="4" xfId="0" applyNumberFormat="1" applyFont="1" applyFill="1" applyBorder="1" applyAlignment="1">
      <alignment horizontal="center" vertical="center" wrapText="1"/>
    </xf>
    <xf numFmtId="164" fontId="5" fillId="0" borderId="2" xfId="0" applyNumberFormat="1" applyFont="1" applyFill="1" applyBorder="1" applyAlignment="1">
      <alignment horizontal="center" vertical="center" wrapText="1"/>
    </xf>
    <xf numFmtId="0" fontId="0" fillId="0" borderId="4" xfId="0" applyFill="1" applyBorder="1" applyAlignment="1">
      <alignment horizontal="center" vertical="center"/>
    </xf>
    <xf numFmtId="0" fontId="0" fillId="18" borderId="0" xfId="0" applyFill="1"/>
    <xf numFmtId="0" fontId="4" fillId="18" borderId="0" xfId="0" applyFont="1" applyFill="1"/>
    <xf numFmtId="0" fontId="0" fillId="18" borderId="0" xfId="0" applyFill="1" applyBorder="1"/>
    <xf numFmtId="0" fontId="0" fillId="0" borderId="0" xfId="0" applyFill="1" applyAlignment="1">
      <alignment wrapText="1"/>
    </xf>
    <xf numFmtId="0" fontId="0" fillId="0" borderId="0" xfId="0" applyFill="1" applyBorder="1" applyAlignment="1">
      <alignment horizontal="left" vertical="center"/>
    </xf>
    <xf numFmtId="0" fontId="12" fillId="0" borderId="0" xfId="0" applyFont="1" applyBorder="1" applyAlignment="1"/>
    <xf numFmtId="0" fontId="0" fillId="0" borderId="0" xfId="0" applyBorder="1"/>
    <xf numFmtId="0" fontId="12" fillId="0" borderId="0" xfId="0" applyFont="1" applyBorder="1" applyAlignment="1">
      <alignment horizontal="center" wrapText="1"/>
    </xf>
    <xf numFmtId="0" fontId="2" fillId="17" borderId="18"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2" fillId="0" borderId="0" xfId="0" applyFont="1" applyFill="1" applyBorder="1" applyAlignment="1">
      <alignment horizontal="center" vertical="center"/>
    </xf>
    <xf numFmtId="0" fontId="4" fillId="13" borderId="45" xfId="0" applyFont="1" applyFill="1" applyBorder="1" applyAlignment="1">
      <alignment horizontal="left" vertical="center"/>
    </xf>
    <xf numFmtId="0" fontId="15" fillId="0" borderId="38" xfId="0" applyFont="1" applyBorder="1" applyAlignment="1">
      <alignment horizontal="center" vertical="center"/>
    </xf>
    <xf numFmtId="9" fontId="15" fillId="0" borderId="33" xfId="1" applyFont="1" applyBorder="1" applyAlignment="1">
      <alignment horizontal="center" vertical="center"/>
    </xf>
    <xf numFmtId="0" fontId="15" fillId="0" borderId="6" xfId="0" applyFont="1" applyBorder="1" applyAlignment="1">
      <alignment horizontal="center" vertical="center"/>
    </xf>
    <xf numFmtId="9" fontId="15" fillId="0" borderId="17" xfId="1" applyFont="1" applyBorder="1" applyAlignment="1">
      <alignment horizontal="center" vertical="center"/>
    </xf>
    <xf numFmtId="9" fontId="5" fillId="0" borderId="0" xfId="1" applyFont="1" applyBorder="1" applyAlignment="1">
      <alignment horizontal="center"/>
    </xf>
    <xf numFmtId="0" fontId="0" fillId="3" borderId="46" xfId="0" applyFill="1" applyBorder="1" applyAlignment="1">
      <alignment horizontal="left" vertical="center"/>
    </xf>
    <xf numFmtId="0" fontId="15" fillId="0" borderId="11" xfId="0" applyFont="1" applyBorder="1" applyAlignment="1">
      <alignment horizontal="center" vertical="center"/>
    </xf>
    <xf numFmtId="9" fontId="15" fillId="0" borderId="12" xfId="1" applyFont="1" applyBorder="1" applyAlignment="1">
      <alignment horizontal="center" vertical="center"/>
    </xf>
    <xf numFmtId="0" fontId="15" fillId="0" borderId="24" xfId="0" applyFont="1" applyBorder="1" applyAlignment="1">
      <alignment horizontal="center"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5" fillId="0" borderId="13" xfId="0" applyFont="1" applyBorder="1" applyAlignment="1">
      <alignment horizontal="center" vertical="center"/>
    </xf>
    <xf numFmtId="9" fontId="15" fillId="0" borderId="15" xfId="1" applyFont="1" applyBorder="1" applyAlignment="1">
      <alignment horizontal="center" vertical="center"/>
    </xf>
    <xf numFmtId="0" fontId="15" fillId="0" borderId="48" xfId="0" applyFont="1" applyBorder="1" applyAlignment="1">
      <alignment horizontal="center" vertical="center"/>
    </xf>
    <xf numFmtId="9" fontId="15" fillId="0" borderId="21" xfId="1" applyFont="1" applyBorder="1" applyAlignment="1">
      <alignment horizontal="center" vertical="center"/>
    </xf>
    <xf numFmtId="0" fontId="4" fillId="15" borderId="8" xfId="0" applyFont="1" applyFill="1" applyBorder="1" applyAlignment="1">
      <alignment horizontal="left" vertical="center" wrapText="1"/>
    </xf>
    <xf numFmtId="0" fontId="16" fillId="0" borderId="18" xfId="0" applyFont="1" applyBorder="1" applyAlignment="1">
      <alignment horizontal="center" vertical="center"/>
    </xf>
    <xf numFmtId="9" fontId="16" fillId="0" borderId="20" xfId="0" applyNumberFormat="1" applyFont="1" applyBorder="1" applyAlignment="1">
      <alignment horizontal="center" vertical="center"/>
    </xf>
    <xf numFmtId="0" fontId="16" fillId="0" borderId="34" xfId="0" applyFont="1" applyBorder="1" applyAlignment="1">
      <alignment horizontal="center" vertical="center"/>
    </xf>
    <xf numFmtId="0" fontId="4" fillId="13" borderId="44" xfId="0" applyFont="1" applyFill="1" applyBorder="1" applyAlignment="1">
      <alignment horizontal="left" vertical="center"/>
    </xf>
    <xf numFmtId="9" fontId="0" fillId="0" borderId="0" xfId="0" applyNumberFormat="1" applyBorder="1" applyAlignment="1">
      <alignment horizontal="center"/>
    </xf>
    <xf numFmtId="0" fontId="4" fillId="13" borderId="43" xfId="0" applyFont="1" applyFill="1" applyBorder="1" applyAlignment="1">
      <alignment horizontal="left" vertical="center"/>
    </xf>
    <xf numFmtId="0" fontId="5" fillId="0" borderId="0" xfId="0" applyFont="1" applyFill="1" applyAlignment="1">
      <alignment vertical="center"/>
    </xf>
    <xf numFmtId="0" fontId="14" fillId="0" borderId="0" xfId="0" applyFont="1" applyFill="1" applyAlignment="1">
      <alignment horizontal="left" vertical="center"/>
    </xf>
    <xf numFmtId="0" fontId="2" fillId="15" borderId="8" xfId="0" applyFont="1" applyFill="1" applyBorder="1" applyAlignment="1">
      <alignment horizontal="center" vertical="center" wrapText="1"/>
    </xf>
    <xf numFmtId="0" fontId="3" fillId="0" borderId="7" xfId="0" applyFont="1" applyFill="1" applyBorder="1" applyAlignment="1">
      <alignment horizontal="center" vertical="center"/>
    </xf>
    <xf numFmtId="0" fontId="2" fillId="15" borderId="7" xfId="0" applyFont="1" applyFill="1" applyBorder="1" applyAlignment="1">
      <alignment horizontal="center" vertical="center" wrapText="1"/>
    </xf>
    <xf numFmtId="0" fontId="0" fillId="13" borderId="9" xfId="0" applyFill="1" applyBorder="1"/>
    <xf numFmtId="0" fontId="0" fillId="3" borderId="9" xfId="0" applyFill="1" applyBorder="1"/>
    <xf numFmtId="0" fontId="0" fillId="7" borderId="9" xfId="0" applyFill="1" applyBorder="1"/>
    <xf numFmtId="0" fontId="0" fillId="8" borderId="9" xfId="0" applyFill="1" applyBorder="1"/>
    <xf numFmtId="0" fontId="0" fillId="9" borderId="9" xfId="0" applyFill="1" applyBorder="1"/>
    <xf numFmtId="0" fontId="0" fillId="10" borderId="10" xfId="0" applyFill="1" applyBorder="1"/>
    <xf numFmtId="0" fontId="0" fillId="4" borderId="0" xfId="0" applyFill="1"/>
    <xf numFmtId="0" fontId="0" fillId="2" borderId="26" xfId="0" applyFont="1" applyFill="1" applyBorder="1" applyAlignment="1">
      <alignment horizontal="center"/>
    </xf>
    <xf numFmtId="0" fontId="0" fillId="2" borderId="50" xfId="0" applyFont="1" applyFill="1" applyBorder="1" applyAlignment="1">
      <alignment horizontal="center"/>
    </xf>
    <xf numFmtId="0" fontId="0" fillId="2" borderId="6" xfId="0" applyFont="1" applyFill="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0" fillId="2" borderId="27"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2" borderId="28" xfId="0" applyFont="1" applyFill="1" applyBorder="1" applyAlignment="1">
      <alignment horizontal="center"/>
    </xf>
    <xf numFmtId="0" fontId="0" fillId="2" borderId="29" xfId="0" applyFont="1" applyFill="1" applyBorder="1" applyAlignment="1">
      <alignment horizontal="center"/>
    </xf>
    <xf numFmtId="0" fontId="0" fillId="2" borderId="25" xfId="0" applyFont="1" applyFill="1" applyBorder="1" applyAlignment="1">
      <alignment horizontal="center"/>
    </xf>
    <xf numFmtId="0" fontId="0" fillId="2" borderId="14" xfId="0" applyFont="1" applyFill="1" applyBorder="1" applyAlignment="1">
      <alignment horizontal="center"/>
    </xf>
    <xf numFmtId="0" fontId="0" fillId="2" borderId="15" xfId="0" applyFont="1" applyFill="1" applyBorder="1" applyAlignment="1">
      <alignment horizontal="center"/>
    </xf>
    <xf numFmtId="0" fontId="0" fillId="0" borderId="0" xfId="0" applyFill="1" applyBorder="1" applyAlignment="1">
      <alignment horizontal="center" vertical="center"/>
    </xf>
    <xf numFmtId="0" fontId="18" fillId="16" borderId="9" xfId="0" applyFont="1" applyFill="1" applyBorder="1" applyAlignment="1">
      <alignment horizontal="center" vertical="center"/>
    </xf>
    <xf numFmtId="0" fontId="18" fillId="0" borderId="0" xfId="0" applyFont="1" applyFill="1" applyBorder="1" applyAlignment="1">
      <alignment horizontal="center" vertical="center"/>
    </xf>
    <xf numFmtId="0" fontId="0" fillId="18" borderId="0" xfId="0" applyFill="1" applyAlignment="1">
      <alignment horizontal="center" vertical="center"/>
    </xf>
    <xf numFmtId="0" fontId="9" fillId="18" borderId="23" xfId="0" applyFont="1" applyFill="1" applyBorder="1" applyAlignment="1">
      <alignment horizontal="right" vertical="center"/>
    </xf>
    <xf numFmtId="0" fontId="4" fillId="0" borderId="0" xfId="0" applyFont="1"/>
    <xf numFmtId="0" fontId="5" fillId="20" borderId="0" xfId="0" applyFont="1" applyFill="1" applyAlignment="1">
      <alignment horizontal="center" vertical="center" wrapText="1"/>
    </xf>
    <xf numFmtId="0" fontId="5" fillId="0" borderId="0" xfId="0" applyFont="1" applyAlignment="1">
      <alignment horizontal="center" vertical="center" wrapText="1"/>
    </xf>
    <xf numFmtId="0" fontId="14" fillId="0" borderId="0" xfId="0" applyFont="1" applyAlignment="1">
      <alignment horizontal="center" vertical="center" wrapText="1"/>
    </xf>
    <xf numFmtId="0" fontId="5" fillId="23" borderId="74" xfId="0" applyFont="1" applyFill="1" applyBorder="1" applyAlignment="1">
      <alignment horizontal="center" vertical="center" wrapText="1"/>
    </xf>
    <xf numFmtId="165" fontId="5" fillId="23" borderId="74" xfId="0" applyNumberFormat="1" applyFont="1" applyFill="1" applyBorder="1" applyAlignment="1">
      <alignment horizontal="center" vertical="center" wrapText="1"/>
    </xf>
    <xf numFmtId="0" fontId="5" fillId="0" borderId="79"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81" xfId="0" applyFont="1" applyBorder="1" applyAlignment="1">
      <alignment horizontal="center" vertical="center" wrapText="1"/>
    </xf>
    <xf numFmtId="0" fontId="7" fillId="31" borderId="58" xfId="0" applyFont="1" applyFill="1" applyBorder="1" applyAlignment="1">
      <alignment horizontal="center" vertical="center" wrapText="1"/>
    </xf>
    <xf numFmtId="0" fontId="7" fillId="31" borderId="81" xfId="0" applyFont="1" applyFill="1" applyBorder="1" applyAlignment="1">
      <alignment horizontal="center" vertical="center" wrapText="1"/>
    </xf>
    <xf numFmtId="0" fontId="7" fillId="31" borderId="59" xfId="0" applyFont="1" applyFill="1" applyBorder="1" applyAlignment="1">
      <alignment horizontal="center" vertical="center" wrapText="1"/>
    </xf>
    <xf numFmtId="0" fontId="7" fillId="0" borderId="82"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0" xfId="0" applyFont="1" applyAlignment="1">
      <alignment horizontal="center" vertical="center" wrapText="1"/>
    </xf>
    <xf numFmtId="0" fontId="5" fillId="23" borderId="77" xfId="0" applyFont="1" applyFill="1" applyBorder="1" applyAlignment="1">
      <alignment horizontal="center" vertical="center" wrapText="1"/>
    </xf>
    <xf numFmtId="165" fontId="5" fillId="23" borderId="77" xfId="0" applyNumberFormat="1" applyFont="1" applyFill="1" applyBorder="1" applyAlignment="1">
      <alignment horizontal="center" vertical="center" wrapText="1"/>
    </xf>
    <xf numFmtId="0" fontId="0" fillId="0" borderId="0" xfId="0" applyAlignment="1">
      <alignment wrapText="1"/>
    </xf>
    <xf numFmtId="0" fontId="6" fillId="0" borderId="0" xfId="0" applyFont="1" applyAlignment="1">
      <alignment vertical="center" wrapText="1"/>
    </xf>
    <xf numFmtId="0" fontId="0" fillId="0" borderId="0" xfId="0" applyAlignment="1">
      <alignment horizontal="left" vertical="center"/>
    </xf>
    <xf numFmtId="0" fontId="12" fillId="0" borderId="0" xfId="0" applyFont="1"/>
    <xf numFmtId="0" fontId="5" fillId="0" borderId="0" xfId="0" applyFont="1" applyAlignment="1">
      <alignment vertical="center"/>
    </xf>
    <xf numFmtId="0" fontId="12" fillId="0" borderId="0" xfId="0" applyFont="1" applyAlignment="1">
      <alignment horizontal="center" wrapText="1"/>
    </xf>
    <xf numFmtId="0" fontId="2" fillId="0" borderId="0" xfId="0" applyFont="1" applyAlignment="1">
      <alignment horizontal="center" vertical="center"/>
    </xf>
    <xf numFmtId="9" fontId="5" fillId="0" borderId="0" xfId="1" applyFont="1" applyAlignment="1">
      <alignment horizontal="center"/>
    </xf>
    <xf numFmtId="9" fontId="0" fillId="0" borderId="0" xfId="0" applyNumberFormat="1" applyAlignment="1">
      <alignment horizontal="center"/>
    </xf>
    <xf numFmtId="0" fontId="14" fillId="0" borderId="0" xfId="0" applyFont="1" applyAlignment="1">
      <alignment horizontal="left" vertical="center"/>
    </xf>
    <xf numFmtId="0" fontId="3" fillId="0" borderId="7" xfId="0" applyFont="1" applyBorder="1" applyAlignment="1">
      <alignment horizontal="center" vertical="center"/>
    </xf>
    <xf numFmtId="0" fontId="0" fillId="2" borderId="26" xfId="0" applyFill="1" applyBorder="1" applyAlignment="1">
      <alignment horizontal="center"/>
    </xf>
    <xf numFmtId="0" fontId="0" fillId="2" borderId="50" xfId="0" applyFill="1" applyBorder="1" applyAlignment="1">
      <alignment horizontal="center"/>
    </xf>
    <xf numFmtId="0" fontId="0" fillId="2" borderId="6" xfId="0" applyFill="1" applyBorder="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0" fillId="2" borderId="27"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18" borderId="0" xfId="0" applyFill="1" applyBorder="1" applyAlignment="1">
      <alignment horizontal="center" vertical="center"/>
    </xf>
    <xf numFmtId="0" fontId="6" fillId="0" borderId="0" xfId="0" applyFont="1" applyFill="1" applyBorder="1" applyAlignment="1">
      <alignment horizontal="center" vertical="center" wrapText="1"/>
    </xf>
    <xf numFmtId="0" fontId="0" fillId="0" borderId="0" xfId="0" applyFill="1" applyAlignment="1">
      <alignment horizontal="center" vertical="center" wrapText="1"/>
    </xf>
    <xf numFmtId="0" fontId="0" fillId="0" borderId="30" xfId="0" applyFill="1" applyBorder="1" applyAlignment="1">
      <alignment horizontal="center" vertical="center"/>
    </xf>
    <xf numFmtId="0" fontId="18" fillId="16" borderId="8" xfId="0" applyFont="1" applyFill="1" applyBorder="1" applyAlignment="1">
      <alignment horizontal="center" vertical="center"/>
    </xf>
    <xf numFmtId="0" fontId="18" fillId="16" borderId="30" xfId="0" applyFont="1" applyFill="1" applyBorder="1" applyAlignment="1">
      <alignment horizontal="center" vertical="center"/>
    </xf>
    <xf numFmtId="0" fontId="18" fillId="16" borderId="10" xfId="0" applyFont="1" applyFill="1" applyBorder="1" applyAlignment="1">
      <alignment horizontal="center" vertical="center"/>
    </xf>
    <xf numFmtId="0" fontId="18" fillId="0" borderId="31" xfId="0" applyFont="1" applyFill="1" applyBorder="1" applyAlignment="1">
      <alignment horizontal="center" vertical="center"/>
    </xf>
    <xf numFmtId="0" fontId="18" fillId="0" borderId="30" xfId="0" applyFont="1" applyFill="1" applyBorder="1" applyAlignment="1">
      <alignment horizontal="center" vertical="center"/>
    </xf>
    <xf numFmtId="0" fontId="0" fillId="0" borderId="0" xfId="0" applyFill="1" applyBorder="1" applyAlignment="1">
      <alignment horizontal="center" vertical="center" wrapText="1"/>
    </xf>
    <xf numFmtId="0" fontId="0" fillId="18" borderId="0" xfId="0" applyFill="1" applyBorder="1" applyAlignment="1">
      <alignment horizontal="center" vertical="center" wrapText="1"/>
    </xf>
    <xf numFmtId="0" fontId="0" fillId="18" borderId="0" xfId="0" applyFill="1" applyAlignment="1">
      <alignment horizontal="center" vertical="center" wrapText="1"/>
    </xf>
    <xf numFmtId="0" fontId="5" fillId="0" borderId="0" xfId="0" applyFont="1" applyFill="1" applyBorder="1" applyAlignment="1">
      <alignment horizontal="center" vertical="center"/>
    </xf>
    <xf numFmtId="0" fontId="0" fillId="0" borderId="0" xfId="0" applyFill="1" applyAlignment="1">
      <alignment horizontal="justify" vertical="center"/>
    </xf>
    <xf numFmtId="0" fontId="18" fillId="16" borderId="9" xfId="0" applyFont="1" applyFill="1" applyBorder="1" applyAlignment="1">
      <alignment horizontal="justify" vertical="center"/>
    </xf>
    <xf numFmtId="0" fontId="18" fillId="0" borderId="30" xfId="0" applyFont="1" applyFill="1" applyBorder="1" applyAlignment="1">
      <alignment horizontal="justify" vertical="center"/>
    </xf>
    <xf numFmtId="0" fontId="0" fillId="0" borderId="2" xfId="0" applyFill="1" applyBorder="1" applyAlignment="1">
      <alignment horizontal="justify" vertical="center"/>
    </xf>
    <xf numFmtId="0" fontId="0" fillId="0" borderId="0" xfId="0" applyFill="1" applyBorder="1" applyAlignment="1">
      <alignment horizontal="justify" vertical="center"/>
    </xf>
    <xf numFmtId="0" fontId="0" fillId="18" borderId="0" xfId="0" applyFill="1" applyAlignment="1">
      <alignment horizontal="justify" vertical="center"/>
    </xf>
    <xf numFmtId="0" fontId="5" fillId="0" borderId="0" xfId="0" applyFont="1" applyFill="1" applyBorder="1" applyAlignment="1">
      <alignment horizontal="justify" vertical="center"/>
    </xf>
    <xf numFmtId="0" fontId="5" fillId="0" borderId="0" xfId="0" applyFont="1" applyAlignment="1">
      <alignment horizontal="justify" vertical="center" wrapText="1"/>
    </xf>
    <xf numFmtId="0" fontId="7" fillId="31" borderId="58" xfId="0" applyFont="1" applyFill="1" applyBorder="1" applyAlignment="1">
      <alignment horizontal="justify" vertical="center" wrapText="1"/>
    </xf>
    <xf numFmtId="0" fontId="7" fillId="0" borderId="81" xfId="0" applyFont="1" applyBorder="1" applyAlignment="1">
      <alignment horizontal="justify" vertical="center" wrapText="1"/>
    </xf>
    <xf numFmtId="0" fontId="5" fillId="0" borderId="77" xfId="0" applyFont="1" applyBorder="1" applyAlignment="1">
      <alignment horizontal="justify" vertical="center" wrapText="1"/>
    </xf>
    <xf numFmtId="0" fontId="5" fillId="20" borderId="0" xfId="0" applyFont="1" applyFill="1" applyAlignment="1">
      <alignment horizontal="justify" vertical="center" wrapText="1"/>
    </xf>
    <xf numFmtId="2" fontId="5" fillId="0" borderId="0" xfId="0" applyNumberFormat="1" applyFont="1" applyAlignment="1">
      <alignment horizontal="center" vertical="center" wrapText="1"/>
    </xf>
    <xf numFmtId="2" fontId="7" fillId="31" borderId="58" xfId="0" applyNumberFormat="1" applyFont="1" applyFill="1" applyBorder="1" applyAlignment="1">
      <alignment horizontal="center" vertical="center" wrapText="1"/>
    </xf>
    <xf numFmtId="2" fontId="7" fillId="0" borderId="0" xfId="0" applyNumberFormat="1" applyFont="1" applyAlignment="1">
      <alignment horizontal="center" vertical="center" wrapText="1"/>
    </xf>
    <xf numFmtId="2" fontId="5" fillId="0" borderId="77" xfId="0" applyNumberFormat="1" applyFont="1" applyBorder="1" applyAlignment="1">
      <alignment horizontal="center" vertical="center" wrapText="1"/>
    </xf>
    <xf numFmtId="2" fontId="5" fillId="20" borderId="0" xfId="0" applyNumberFormat="1" applyFont="1" applyFill="1" applyAlignment="1">
      <alignment horizontal="center" vertical="center" wrapText="1"/>
    </xf>
    <xf numFmtId="2" fontId="6" fillId="0" borderId="0" xfId="0" applyNumberFormat="1" applyFont="1" applyFill="1" applyBorder="1" applyAlignment="1">
      <alignment horizontal="center" vertical="center" wrapText="1"/>
    </xf>
    <xf numFmtId="2" fontId="0" fillId="0" borderId="0" xfId="0" applyNumberFormat="1" applyFill="1" applyBorder="1" applyAlignment="1">
      <alignment horizontal="center" vertical="center"/>
    </xf>
    <xf numFmtId="2" fontId="5" fillId="0" borderId="4" xfId="3" applyNumberFormat="1" applyFont="1" applyFill="1" applyBorder="1" applyAlignment="1">
      <alignment horizontal="center" vertical="center" wrapText="1"/>
    </xf>
    <xf numFmtId="2" fontId="5" fillId="0" borderId="2" xfId="3" applyNumberFormat="1" applyFont="1" applyFill="1" applyBorder="1" applyAlignment="1">
      <alignment horizontal="center" vertical="center" wrapText="1"/>
    </xf>
    <xf numFmtId="2" fontId="0" fillId="0" borderId="0" xfId="0" applyNumberFormat="1" applyFill="1" applyAlignment="1">
      <alignment horizontal="center" vertical="center"/>
    </xf>
    <xf numFmtId="2" fontId="18" fillId="16" borderId="9" xfId="0" applyNumberFormat="1" applyFont="1" applyFill="1" applyBorder="1" applyAlignment="1">
      <alignment horizontal="center" vertical="center"/>
    </xf>
    <xf numFmtId="2" fontId="18" fillId="0" borderId="0" xfId="0"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2" fontId="0" fillId="18" borderId="0" xfId="0" applyNumberFormat="1" applyFill="1" applyAlignment="1">
      <alignment horizontal="center" vertical="center"/>
    </xf>
    <xf numFmtId="2" fontId="0" fillId="0" borderId="2" xfId="0" applyNumberFormat="1" applyFill="1" applyBorder="1" applyAlignment="1">
      <alignment horizontal="center" vertical="center"/>
    </xf>
    <xf numFmtId="0" fontId="6" fillId="0" borderId="23" xfId="0" applyFont="1" applyFill="1" applyBorder="1" applyAlignment="1">
      <alignment horizontal="center" vertical="center" wrapText="1"/>
    </xf>
    <xf numFmtId="0" fontId="0" fillId="0" borderId="23" xfId="0" applyFill="1" applyBorder="1" applyAlignment="1">
      <alignment horizontal="center" vertical="center"/>
    </xf>
    <xf numFmtId="0" fontId="0" fillId="18" borderId="23" xfId="0" applyFill="1" applyBorder="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justify" vertical="center" wrapText="1"/>
    </xf>
    <xf numFmtId="2" fontId="0" fillId="0" borderId="0" xfId="0" applyNumberFormat="1" applyFont="1" applyAlignment="1">
      <alignment horizontal="center" vertical="center" wrapText="1"/>
    </xf>
    <xf numFmtId="0" fontId="0" fillId="20" borderId="0" xfId="0" applyFont="1" applyFill="1" applyAlignment="1">
      <alignment horizontal="center" vertical="center" wrapText="1"/>
    </xf>
    <xf numFmtId="0" fontId="9" fillId="20" borderId="0" xfId="0" applyFont="1" applyFill="1" applyAlignment="1">
      <alignment horizontal="right" vertical="center" wrapText="1"/>
    </xf>
    <xf numFmtId="0" fontId="19" fillId="0" borderId="0" xfId="0" applyFont="1" applyAlignment="1">
      <alignment horizontal="center" vertical="center" wrapText="1"/>
    </xf>
    <xf numFmtId="2" fontId="19" fillId="0" borderId="0" xfId="0" applyNumberFormat="1" applyFont="1" applyAlignment="1">
      <alignment horizontal="center" vertical="center" wrapText="1"/>
    </xf>
    <xf numFmtId="0" fontId="19" fillId="20" borderId="0" xfId="0" applyFont="1" applyFill="1" applyAlignment="1">
      <alignment horizontal="center" vertical="center" wrapText="1"/>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18" fillId="31" borderId="57" xfId="0" applyFont="1" applyFill="1" applyBorder="1" applyAlignment="1">
      <alignment vertical="center" wrapText="1"/>
    </xf>
    <xf numFmtId="0" fontId="20" fillId="31" borderId="83" xfId="0" applyFont="1" applyFill="1" applyBorder="1" applyAlignment="1">
      <alignment horizontal="center" vertical="center" wrapText="1"/>
    </xf>
    <xf numFmtId="0" fontId="20" fillId="0" borderId="84" xfId="0" applyFont="1" applyBorder="1" applyAlignment="1">
      <alignment horizontal="center" vertical="center" wrapText="1"/>
    </xf>
    <xf numFmtId="0" fontId="5" fillId="18" borderId="0" xfId="0" applyFont="1" applyFill="1" applyAlignment="1">
      <alignment horizontal="center" vertical="center"/>
    </xf>
    <xf numFmtId="0" fontId="0" fillId="0" borderId="4" xfId="0" applyFont="1" applyFill="1" applyBorder="1" applyAlignment="1">
      <alignment horizontal="center" vertical="center"/>
    </xf>
    <xf numFmtId="164" fontId="0" fillId="0" borderId="4" xfId="0" applyNumberFormat="1" applyFont="1" applyFill="1" applyBorder="1" applyAlignment="1">
      <alignment horizontal="center" vertical="center" wrapText="1"/>
    </xf>
    <xf numFmtId="2" fontId="0" fillId="0" borderId="4" xfId="3" applyNumberFormat="1" applyFont="1" applyFill="1" applyBorder="1" applyAlignment="1">
      <alignment horizontal="center" vertical="center" wrapText="1"/>
    </xf>
    <xf numFmtId="0" fontId="0" fillId="18" borderId="0" xfId="0" applyFont="1" applyFill="1" applyAlignment="1">
      <alignment horizontal="center" vertical="center"/>
    </xf>
    <xf numFmtId="0" fontId="0" fillId="0" borderId="0" xfId="0" applyFont="1" applyFill="1" applyAlignment="1">
      <alignment horizontal="center" vertical="center"/>
    </xf>
    <xf numFmtId="0" fontId="0" fillId="0" borderId="2" xfId="0" applyFont="1" applyFill="1" applyBorder="1" applyAlignment="1">
      <alignment horizontal="justify" vertical="center" wrapText="1"/>
    </xf>
    <xf numFmtId="164" fontId="0" fillId="0" borderId="2" xfId="0" applyNumberFormat="1" applyFont="1" applyFill="1" applyBorder="1" applyAlignment="1">
      <alignment horizontal="center" vertical="center" wrapText="1"/>
    </xf>
    <xf numFmtId="2" fontId="0" fillId="0" borderId="2" xfId="3" applyNumberFormat="1" applyFont="1" applyFill="1" applyBorder="1" applyAlignment="1">
      <alignment horizontal="center" vertical="center" wrapText="1"/>
    </xf>
    <xf numFmtId="2" fontId="0" fillId="0" borderId="2" xfId="0" applyNumberFormat="1" applyFont="1" applyFill="1" applyBorder="1" applyAlignment="1">
      <alignment horizontal="center" vertical="center"/>
    </xf>
    <xf numFmtId="0" fontId="0" fillId="0" borderId="0" xfId="0" applyFont="1" applyFill="1" applyAlignment="1">
      <alignment horizontal="center" vertical="center" wrapText="1"/>
    </xf>
    <xf numFmtId="2" fontId="0" fillId="0" borderId="2" xfId="0" applyNumberFormat="1" applyFont="1" applyFill="1" applyBorder="1" applyAlignment="1">
      <alignment horizontal="center" vertical="center" wrapText="1"/>
    </xf>
    <xf numFmtId="0" fontId="11" fillId="0" borderId="0" xfId="0" applyFont="1" applyFill="1" applyBorder="1" applyAlignment="1">
      <alignment horizontal="left" vertical="center"/>
    </xf>
    <xf numFmtId="0" fontId="23" fillId="0" borderId="0" xfId="0" applyFont="1" applyFill="1" applyBorder="1" applyAlignment="1">
      <alignment horizontal="left" vertical="center"/>
    </xf>
    <xf numFmtId="0" fontId="0" fillId="18" borderId="0" xfId="0" applyFont="1" applyFill="1" applyBorder="1" applyAlignment="1">
      <alignment horizontal="center" vertical="center"/>
    </xf>
    <xf numFmtId="0" fontId="0"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2" fontId="16" fillId="0" borderId="0" xfId="0" applyNumberFormat="1" applyFont="1" applyFill="1" applyBorder="1" applyAlignment="1">
      <alignment horizontal="center" vertical="center" wrapText="1"/>
    </xf>
    <xf numFmtId="0" fontId="0" fillId="0" borderId="4" xfId="0" applyFont="1" applyFill="1" applyBorder="1" applyAlignment="1" applyProtection="1">
      <alignment horizontal="center" vertical="center" wrapText="1"/>
      <protection locked="0"/>
    </xf>
    <xf numFmtId="2" fontId="0" fillId="0" borderId="0" xfId="0" applyNumberFormat="1" applyFont="1" applyFill="1" applyBorder="1" applyAlignment="1">
      <alignment horizontal="center" vertical="center"/>
    </xf>
    <xf numFmtId="0" fontId="2" fillId="0" borderId="0" xfId="0" applyFont="1" applyFill="1" applyBorder="1" applyAlignment="1">
      <alignment horizontal="right" vertical="center"/>
    </xf>
    <xf numFmtId="0" fontId="0" fillId="0" borderId="0" xfId="0" applyAlignment="1">
      <alignment vertical="center" wrapText="1"/>
    </xf>
    <xf numFmtId="0" fontId="0" fillId="18" borderId="0" xfId="0" applyFill="1" applyAlignment="1">
      <alignment vertical="center" wrapText="1"/>
    </xf>
    <xf numFmtId="0" fontId="4" fillId="0" borderId="0" xfId="0" applyFont="1" applyAlignment="1">
      <alignment vertical="center"/>
    </xf>
    <xf numFmtId="0" fontId="9" fillId="18" borderId="0" xfId="0" applyFont="1" applyFill="1" applyAlignment="1">
      <alignment horizontal="right" vertical="center"/>
    </xf>
    <xf numFmtId="0" fontId="0" fillId="0" borderId="1" xfId="0" applyBorder="1" applyAlignment="1">
      <alignment vertical="center"/>
    </xf>
    <xf numFmtId="0" fontId="24" fillId="0" borderId="1" xfId="0" applyFont="1" applyBorder="1" applyAlignment="1">
      <alignment horizontal="left" vertical="center"/>
    </xf>
    <xf numFmtId="0" fontId="0" fillId="32" borderId="9" xfId="0" applyFill="1" applyBorder="1"/>
    <xf numFmtId="0" fontId="5" fillId="0" borderId="6" xfId="0" applyFont="1" applyBorder="1" applyAlignment="1">
      <alignment vertical="center"/>
    </xf>
    <xf numFmtId="0" fontId="5" fillId="0" borderId="23" xfId="0" applyFont="1" applyBorder="1" applyAlignment="1">
      <alignment vertical="center"/>
    </xf>
    <xf numFmtId="0" fontId="16" fillId="0" borderId="19" xfId="0" applyFont="1" applyBorder="1" applyAlignment="1">
      <alignment horizontal="center" vertical="center"/>
    </xf>
    <xf numFmtId="0" fontId="4" fillId="15" borderId="18" xfId="0" applyFont="1" applyFill="1" applyBorder="1" applyAlignment="1">
      <alignment horizontal="left" vertical="center" wrapText="1"/>
    </xf>
    <xf numFmtId="0" fontId="15" fillId="0" borderId="2" xfId="0" applyFont="1" applyBorder="1" applyAlignment="1">
      <alignment horizontal="center" vertical="center"/>
    </xf>
    <xf numFmtId="0" fontId="0" fillId="10" borderId="11" xfId="0" applyFill="1" applyBorder="1" applyAlignment="1">
      <alignment horizontal="left" vertical="center"/>
    </xf>
    <xf numFmtId="0" fontId="4" fillId="32" borderId="11" xfId="0" applyFont="1" applyFill="1" applyBorder="1" applyAlignment="1">
      <alignment horizontal="left" vertical="center"/>
    </xf>
    <xf numFmtId="0" fontId="0" fillId="7" borderId="11" xfId="0" applyFill="1" applyBorder="1" applyAlignment="1">
      <alignment horizontal="left" vertical="center"/>
    </xf>
    <xf numFmtId="0" fontId="5" fillId="0" borderId="77" xfId="0" applyFont="1" applyFill="1" applyBorder="1" applyAlignment="1">
      <alignment horizontal="center" vertical="center" wrapText="1"/>
    </xf>
    <xf numFmtId="4" fontId="5" fillId="0" borderId="4" xfId="3" applyNumberFormat="1" applyFont="1" applyFill="1" applyBorder="1" applyAlignment="1" applyProtection="1">
      <alignment horizontal="center" vertical="center" wrapText="1"/>
    </xf>
    <xf numFmtId="0" fontId="5" fillId="0" borderId="4" xfId="0" applyFont="1" applyBorder="1" applyAlignment="1" applyProtection="1">
      <alignment vertical="center"/>
      <protection locked="0"/>
    </xf>
    <xf numFmtId="0" fontId="5" fillId="0" borderId="4" xfId="0" applyFont="1" applyBorder="1" applyAlignment="1">
      <alignment vertical="center"/>
    </xf>
    <xf numFmtId="0" fontId="5" fillId="18" borderId="0" xfId="0" applyFont="1" applyFill="1" applyAlignment="1">
      <alignment vertical="center"/>
    </xf>
    <xf numFmtId="0" fontId="5" fillId="0" borderId="79" xfId="0" applyFont="1" applyFill="1" applyBorder="1" applyAlignment="1">
      <alignment horizontal="center" vertical="center" wrapText="1"/>
    </xf>
    <xf numFmtId="164" fontId="5" fillId="0" borderId="2" xfId="0" applyNumberFormat="1" applyFont="1" applyBorder="1" applyAlignment="1" applyProtection="1">
      <alignment horizontal="center" vertical="center" wrapText="1"/>
    </xf>
    <xf numFmtId="4" fontId="5" fillId="0" borderId="2" xfId="3" applyNumberFormat="1" applyFont="1" applyFill="1" applyBorder="1" applyAlignment="1" applyProtection="1">
      <alignment horizontal="center" vertical="center" wrapText="1"/>
    </xf>
    <xf numFmtId="0" fontId="5" fillId="0" borderId="2" xfId="0" applyFont="1" applyFill="1" applyBorder="1" applyAlignment="1">
      <alignment horizontal="center" vertical="center"/>
    </xf>
    <xf numFmtId="4" fontId="5" fillId="0" borderId="2" xfId="0" applyNumberFormat="1" applyFont="1" applyBorder="1" applyAlignment="1" applyProtection="1">
      <alignment horizontal="center" vertical="center"/>
    </xf>
    <xf numFmtId="0" fontId="5" fillId="0" borderId="2" xfId="0" applyFont="1" applyBorder="1" applyAlignment="1" applyProtection="1">
      <alignment horizontal="center" vertical="top" wrapText="1"/>
    </xf>
    <xf numFmtId="4" fontId="5" fillId="0" borderId="2" xfId="0" applyNumberFormat="1" applyFont="1" applyBorder="1" applyAlignment="1" applyProtection="1">
      <alignment horizontal="center" vertical="center" wrapText="1"/>
    </xf>
    <xf numFmtId="0" fontId="5" fillId="0" borderId="4" xfId="0" applyFont="1" applyFill="1" applyBorder="1" applyAlignment="1" applyProtection="1">
      <alignment horizontal="left" vertical="top" wrapText="1"/>
    </xf>
    <xf numFmtId="0" fontId="5" fillId="0" borderId="2" xfId="0" applyFont="1" applyFill="1" applyBorder="1" applyAlignment="1" applyProtection="1">
      <alignment horizontal="left" vertical="top" wrapText="1"/>
    </xf>
    <xf numFmtId="0" fontId="5" fillId="0" borderId="24" xfId="0" applyFont="1" applyBorder="1" applyAlignment="1" applyProtection="1">
      <alignment horizontal="left" vertical="top" wrapText="1"/>
    </xf>
    <xf numFmtId="0" fontId="5" fillId="0" borderId="2" xfId="0" applyFont="1" applyBorder="1" applyAlignment="1" applyProtection="1">
      <alignment horizontal="left" vertical="top" wrapText="1"/>
    </xf>
    <xf numFmtId="0" fontId="5" fillId="0" borderId="4" xfId="0" applyFont="1" applyBorder="1" applyAlignment="1" applyProtection="1">
      <alignment horizontal="center" vertical="top" wrapText="1"/>
    </xf>
    <xf numFmtId="0" fontId="5" fillId="0" borderId="2" xfId="0" applyFont="1" applyBorder="1" applyAlignment="1" applyProtection="1">
      <alignment horizontal="center" vertical="top"/>
    </xf>
    <xf numFmtId="0" fontId="15" fillId="0" borderId="4" xfId="0" applyFont="1" applyBorder="1" applyAlignment="1" applyProtection="1">
      <alignment horizontal="center" vertical="top"/>
    </xf>
    <xf numFmtId="0" fontId="15" fillId="0" borderId="2" xfId="0" applyFont="1" applyBorder="1" applyAlignment="1" applyProtection="1">
      <alignment horizontal="center" vertical="top"/>
    </xf>
    <xf numFmtId="0" fontId="15" fillId="0" borderId="2" xfId="0" applyFont="1" applyBorder="1" applyAlignment="1" applyProtection="1">
      <alignment horizontal="center" vertical="top" wrapText="1"/>
    </xf>
    <xf numFmtId="0" fontId="15" fillId="0" borderId="4" xfId="0" applyFont="1" applyBorder="1" applyAlignment="1" applyProtection="1">
      <alignment horizontal="center" vertical="top" wrapText="1"/>
    </xf>
    <xf numFmtId="0" fontId="5" fillId="0" borderId="56" xfId="0" applyFont="1" applyBorder="1" applyAlignment="1" applyProtection="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5" fillId="0" borderId="0" xfId="0" applyFont="1" applyFill="1" applyAlignment="1">
      <alignment horizontal="center" vertical="top" wrapText="1"/>
    </xf>
    <xf numFmtId="0" fontId="15" fillId="0" borderId="2" xfId="0" applyFont="1" applyBorder="1" applyAlignment="1">
      <alignment horizontal="center" vertical="top" wrapText="1"/>
    </xf>
    <xf numFmtId="0" fontId="26" fillId="0" borderId="2" xfId="0" applyFont="1" applyBorder="1" applyAlignment="1">
      <alignment horizontal="center" vertical="top" wrapText="1"/>
    </xf>
    <xf numFmtId="0" fontId="15" fillId="0" borderId="4" xfId="0" applyFont="1" applyBorder="1" applyAlignment="1">
      <alignment horizontal="center" vertical="top" wrapText="1"/>
    </xf>
    <xf numFmtId="0" fontId="5" fillId="0" borderId="2" xfId="0" applyFont="1" applyFill="1" applyBorder="1" applyAlignment="1" applyProtection="1">
      <alignment horizontal="center" vertical="top" wrapText="1"/>
    </xf>
    <xf numFmtId="0" fontId="15" fillId="0" borderId="2" xfId="0" applyFont="1" applyFill="1" applyBorder="1" applyAlignment="1" applyProtection="1">
      <alignment horizontal="center" vertical="top" wrapText="1"/>
    </xf>
    <xf numFmtId="164" fontId="15" fillId="6" borderId="14" xfId="0" applyNumberFormat="1" applyFont="1" applyFill="1" applyBorder="1" applyAlignment="1">
      <alignment horizontal="center" vertical="center" wrapText="1"/>
    </xf>
    <xf numFmtId="166" fontId="25" fillId="0" borderId="56" xfId="0" applyNumberFormat="1" applyFont="1" applyBorder="1" applyAlignment="1">
      <alignment horizontal="center" vertical="center" wrapText="1"/>
    </xf>
    <xf numFmtId="0" fontId="5" fillId="0" borderId="2" xfId="0" applyFont="1" applyFill="1" applyBorder="1" applyAlignment="1">
      <alignment horizontal="center" vertical="top" wrapText="1"/>
    </xf>
    <xf numFmtId="0" fontId="5" fillId="0" borderId="4" xfId="0" applyFont="1" applyFill="1" applyBorder="1" applyAlignment="1" applyProtection="1">
      <alignment horizontal="center" vertical="top" wrapText="1"/>
    </xf>
    <xf numFmtId="166" fontId="25" fillId="0" borderId="56" xfId="0" applyNumberFormat="1" applyFont="1" applyFill="1" applyBorder="1" applyAlignment="1">
      <alignment horizontal="center" vertical="center" wrapText="1"/>
    </xf>
    <xf numFmtId="164" fontId="5" fillId="0" borderId="2" xfId="0" applyNumberFormat="1" applyFont="1" applyFill="1" applyBorder="1" applyAlignment="1" applyProtection="1">
      <alignment horizontal="center" vertical="center" wrapText="1"/>
    </xf>
    <xf numFmtId="0" fontId="15" fillId="0" borderId="2" xfId="0" applyFont="1" applyFill="1" applyBorder="1" applyAlignment="1" applyProtection="1">
      <alignment horizontal="center" vertical="top"/>
    </xf>
    <xf numFmtId="0" fontId="5" fillId="0" borderId="2" xfId="0" quotePrefix="1" applyFont="1" applyBorder="1" applyAlignment="1" applyProtection="1">
      <alignment horizontal="center" vertical="top" wrapText="1"/>
    </xf>
    <xf numFmtId="0" fontId="5" fillId="0" borderId="23" xfId="0" applyFont="1" applyFill="1" applyBorder="1" applyAlignment="1">
      <alignment horizontal="center" vertical="center"/>
    </xf>
    <xf numFmtId="0" fontId="5" fillId="0" borderId="4" xfId="0" applyFont="1" applyFill="1" applyBorder="1" applyAlignment="1">
      <alignment horizontal="justify" vertical="top" wrapText="1"/>
    </xf>
    <xf numFmtId="0" fontId="5" fillId="0" borderId="4" xfId="0" applyFont="1" applyFill="1" applyBorder="1" applyAlignment="1">
      <alignment horizontal="center" vertical="top" wrapText="1"/>
    </xf>
    <xf numFmtId="0" fontId="5" fillId="0" borderId="2" xfId="0" applyFont="1" applyFill="1" applyBorder="1" applyAlignment="1">
      <alignment horizontal="justify" vertical="top" wrapText="1"/>
    </xf>
    <xf numFmtId="0" fontId="0" fillId="0" borderId="2" xfId="0" applyFont="1" applyFill="1" applyBorder="1" applyAlignment="1">
      <alignment horizontal="justify" vertical="top" wrapText="1"/>
    </xf>
    <xf numFmtId="0" fontId="0" fillId="0" borderId="2" xfId="0" applyFont="1" applyFill="1" applyBorder="1" applyAlignment="1">
      <alignment horizontal="center" vertical="top" wrapText="1"/>
    </xf>
    <xf numFmtId="0" fontId="0" fillId="0" borderId="4" xfId="0" applyFont="1" applyFill="1" applyBorder="1" applyAlignment="1">
      <alignment horizontal="center" vertical="top" wrapText="1"/>
    </xf>
    <xf numFmtId="0" fontId="0" fillId="0" borderId="4" xfId="0" applyFont="1" applyFill="1" applyBorder="1" applyAlignment="1">
      <alignment horizontal="justify" vertical="top" wrapText="1"/>
    </xf>
    <xf numFmtId="0" fontId="5" fillId="0" borderId="4" xfId="0" applyFont="1" applyFill="1" applyBorder="1" applyAlignment="1" applyProtection="1">
      <alignment horizontal="center" vertical="center" wrapText="1"/>
      <protection locked="0"/>
    </xf>
    <xf numFmtId="0" fontId="5" fillId="0" borderId="4" xfId="0" applyFont="1" applyFill="1" applyBorder="1" applyAlignment="1">
      <alignment horizontal="center" vertical="center"/>
    </xf>
    <xf numFmtId="0" fontId="5" fillId="0" borderId="4" xfId="0" applyFont="1" applyFill="1" applyBorder="1" applyAlignment="1" applyProtection="1">
      <alignment horizontal="center" vertical="center"/>
      <protection locked="0"/>
    </xf>
    <xf numFmtId="0" fontId="5" fillId="18" borderId="0" xfId="0" applyFont="1" applyFill="1" applyBorder="1" applyAlignment="1">
      <alignment horizontal="center" vertical="center"/>
    </xf>
    <xf numFmtId="2" fontId="5" fillId="0" borderId="2" xfId="0" applyNumberFormat="1" applyFont="1" applyFill="1" applyBorder="1" applyAlignment="1">
      <alignment horizontal="center" vertical="center"/>
    </xf>
    <xf numFmtId="17" fontId="5" fillId="0" borderId="4" xfId="0" applyNumberFormat="1"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2" fontId="5" fillId="0" borderId="2" xfId="0" applyNumberFormat="1" applyFont="1" applyFill="1" applyBorder="1" applyAlignment="1">
      <alignment horizontal="center" vertical="center" wrapText="1"/>
    </xf>
    <xf numFmtId="0" fontId="5" fillId="18" borderId="23" xfId="0" applyFont="1" applyFill="1" applyBorder="1" applyAlignment="1">
      <alignment horizontal="center" vertical="center"/>
    </xf>
    <xf numFmtId="17" fontId="5" fillId="0" borderId="2" xfId="0" applyNumberFormat="1" applyFont="1" applyFill="1" applyBorder="1" applyAlignment="1">
      <alignment horizontal="center" vertical="center"/>
    </xf>
    <xf numFmtId="0" fontId="5" fillId="0" borderId="0" xfId="0" applyFont="1" applyFill="1" applyAlignment="1">
      <alignment horizontal="center" vertical="center" wrapText="1"/>
    </xf>
    <xf numFmtId="0" fontId="5" fillId="0" borderId="2" xfId="0" applyFont="1" applyFill="1" applyBorder="1" applyAlignment="1">
      <alignment horizontal="center" vertical="top"/>
    </xf>
    <xf numFmtId="0" fontId="5" fillId="0" borderId="4" xfId="0" applyFont="1" applyFill="1" applyBorder="1" applyAlignment="1">
      <alignment horizontal="center" vertical="top"/>
    </xf>
    <xf numFmtId="2" fontId="5" fillId="0" borderId="2" xfId="3" applyNumberFormat="1" applyFont="1" applyFill="1" applyBorder="1" applyAlignment="1">
      <alignment horizontal="center" vertical="top" wrapText="1"/>
    </xf>
    <xf numFmtId="0" fontId="15" fillId="0" borderId="4" xfId="0" applyFont="1" applyFill="1" applyBorder="1" applyAlignment="1">
      <alignment horizontal="center" vertical="top" wrapText="1"/>
    </xf>
    <xf numFmtId="0" fontId="5" fillId="0" borderId="0" xfId="0" applyFont="1" applyFill="1" applyBorder="1" applyAlignment="1">
      <alignment horizontal="center" vertical="top"/>
    </xf>
    <xf numFmtId="0" fontId="5" fillId="4" borderId="2" xfId="0" applyFont="1" applyFill="1" applyBorder="1" applyAlignment="1">
      <alignment horizontal="center" vertical="top" wrapText="1"/>
    </xf>
    <xf numFmtId="0" fontId="5" fillId="0" borderId="0" xfId="0" applyFont="1" applyBorder="1" applyAlignment="1">
      <alignment horizontal="center" vertical="top" wrapText="1"/>
    </xf>
    <xf numFmtId="0" fontId="5" fillId="0" borderId="0" xfId="0" applyFont="1" applyFill="1" applyBorder="1" applyAlignment="1">
      <alignment horizontal="center" vertical="top" wrapText="1"/>
    </xf>
    <xf numFmtId="0" fontId="15" fillId="0" borderId="2" xfId="0" applyFont="1" applyFill="1" applyBorder="1" applyAlignment="1">
      <alignment horizontal="center" vertical="top" wrapText="1"/>
    </xf>
    <xf numFmtId="0" fontId="5" fillId="4" borderId="10" xfId="0" applyFont="1" applyFill="1" applyBorder="1" applyAlignment="1">
      <alignment horizontal="center" vertical="top" wrapText="1"/>
    </xf>
    <xf numFmtId="0" fontId="25" fillId="0" borderId="2" xfId="0" applyFont="1" applyBorder="1" applyAlignment="1">
      <alignment horizontal="center" vertical="top" wrapText="1"/>
    </xf>
    <xf numFmtId="0" fontId="5" fillId="0" borderId="78" xfId="0" applyFont="1" applyBorder="1" applyAlignment="1">
      <alignment horizontal="center" vertical="center" wrapText="1"/>
    </xf>
    <xf numFmtId="165" fontId="5" fillId="0" borderId="56" xfId="0" applyNumberFormat="1" applyFont="1" applyBorder="1" applyAlignment="1">
      <alignment horizontal="center" vertical="center" wrapText="1"/>
    </xf>
    <xf numFmtId="0" fontId="5" fillId="0" borderId="56" xfId="0" applyFont="1" applyBorder="1" applyAlignment="1">
      <alignment horizontal="center" vertical="center" wrapText="1"/>
    </xf>
    <xf numFmtId="2" fontId="5" fillId="0" borderId="78" xfId="0" applyNumberFormat="1" applyFont="1" applyBorder="1" applyAlignment="1">
      <alignment horizontal="center" vertical="center" wrapText="1"/>
    </xf>
    <xf numFmtId="2" fontId="5" fillId="0" borderId="56" xfId="0" applyNumberFormat="1" applyFont="1" applyBorder="1" applyAlignment="1">
      <alignment horizontal="center" vertical="center" wrapText="1"/>
    </xf>
    <xf numFmtId="0" fontId="5" fillId="0" borderId="56" xfId="0" applyFont="1" applyBorder="1" applyAlignment="1" applyProtection="1">
      <alignment horizontal="center" vertical="center" wrapText="1"/>
    </xf>
    <xf numFmtId="0" fontId="15" fillId="0" borderId="77" xfId="0" applyFont="1" applyBorder="1" applyAlignment="1">
      <alignment horizontal="center" vertical="center" wrapText="1"/>
    </xf>
    <xf numFmtId="0" fontId="25" fillId="0" borderId="79" xfId="0" applyFont="1" applyBorder="1" applyAlignment="1">
      <alignment horizontal="center" vertical="center" wrapText="1"/>
    </xf>
    <xf numFmtId="165" fontId="5" fillId="0" borderId="78" xfId="0" applyNumberFormat="1" applyFont="1" applyBorder="1" applyAlignment="1">
      <alignment horizontal="center" vertical="center" wrapText="1"/>
    </xf>
    <xf numFmtId="0" fontId="5" fillId="0" borderId="78" xfId="0" applyFont="1" applyBorder="1" applyAlignment="1">
      <alignment horizontal="justify" vertical="top" wrapText="1"/>
    </xf>
    <xf numFmtId="0" fontId="5" fillId="0" borderId="78" xfId="0" applyFont="1" applyBorder="1" applyAlignment="1">
      <alignment horizontal="center" vertical="top" wrapText="1"/>
    </xf>
    <xf numFmtId="0" fontId="5" fillId="0" borderId="56" xfId="0" applyFont="1" applyBorder="1" applyAlignment="1">
      <alignment horizontal="justify" vertical="top" wrapText="1"/>
    </xf>
    <xf numFmtId="0" fontId="5" fillId="0" borderId="56" xfId="0" applyFont="1" applyBorder="1" applyAlignment="1">
      <alignment horizontal="center" vertical="top" wrapText="1"/>
    </xf>
    <xf numFmtId="0" fontId="5" fillId="0" borderId="2" xfId="0" applyFont="1" applyBorder="1" applyAlignment="1">
      <alignment horizontal="justify" vertical="top" wrapText="1"/>
    </xf>
    <xf numFmtId="0" fontId="25" fillId="0" borderId="56" xfId="0" applyFont="1" applyBorder="1" applyAlignment="1">
      <alignment horizontal="justify" vertical="top" wrapText="1"/>
    </xf>
    <xf numFmtId="0" fontId="5" fillId="0" borderId="4" xfId="0" applyFont="1" applyBorder="1" applyAlignment="1">
      <alignment horizontal="justify" vertical="top" wrapText="1"/>
    </xf>
    <xf numFmtId="0" fontId="5" fillId="0" borderId="79" xfId="0" applyFont="1" applyBorder="1" applyAlignment="1">
      <alignment horizontal="center" vertical="top" wrapText="1"/>
    </xf>
    <xf numFmtId="0" fontId="5" fillId="0" borderId="77" xfId="0" applyFont="1" applyBorder="1" applyAlignment="1">
      <alignment horizontal="center" vertical="top" wrapText="1"/>
    </xf>
    <xf numFmtId="0" fontId="5" fillId="0" borderId="79" xfId="0" applyFont="1" applyBorder="1" applyAlignment="1" applyProtection="1">
      <alignment horizontal="center" vertical="top" wrapText="1"/>
    </xf>
    <xf numFmtId="0" fontId="5" fillId="0" borderId="77" xfId="0" applyFont="1" applyBorder="1" applyAlignment="1">
      <alignment horizontal="center" vertical="top"/>
    </xf>
    <xf numFmtId="0" fontId="5" fillId="0" borderId="79" xfId="0" applyFont="1" applyBorder="1" applyAlignment="1" applyProtection="1">
      <alignment horizontal="center" vertical="top"/>
    </xf>
    <xf numFmtId="0" fontId="5" fillId="0" borderId="77" xfId="0" applyFont="1" applyBorder="1" applyAlignment="1" applyProtection="1">
      <alignment horizontal="center" vertical="top" wrapText="1"/>
    </xf>
    <xf numFmtId="0" fontId="15" fillId="0" borderId="77" xfId="0" applyFont="1" applyBorder="1" applyAlignment="1">
      <alignment horizontal="center" vertical="top" wrapText="1"/>
    </xf>
    <xf numFmtId="0" fontId="15" fillId="0" borderId="79" xfId="0" applyFont="1" applyBorder="1" applyAlignment="1">
      <alignment horizontal="center" vertical="top" wrapText="1"/>
    </xf>
    <xf numFmtId="0" fontId="15" fillId="0" borderId="56" xfId="0" applyFont="1" applyBorder="1" applyAlignment="1">
      <alignment horizontal="center" vertical="top" wrapText="1"/>
    </xf>
    <xf numFmtId="0" fontId="5" fillId="0" borderId="79" xfId="0" applyFont="1" applyBorder="1" applyAlignment="1">
      <alignment horizontal="center" vertical="top"/>
    </xf>
    <xf numFmtId="0" fontId="25" fillId="0" borderId="4" xfId="0" applyFont="1" applyBorder="1" applyAlignment="1">
      <alignment horizontal="center" vertical="top" wrapText="1"/>
    </xf>
    <xf numFmtId="0" fontId="15" fillId="0" borderId="77" xfId="0" applyFont="1" applyFill="1" applyBorder="1" applyAlignment="1">
      <alignment horizontal="center" vertical="top" wrapText="1"/>
    </xf>
    <xf numFmtId="0" fontId="5" fillId="0" borderId="4" xfId="0" applyFont="1" applyFill="1" applyBorder="1" applyAlignment="1">
      <alignment horizontal="center" vertical="center" wrapText="1"/>
    </xf>
    <xf numFmtId="0" fontId="5" fillId="6" borderId="14" xfId="0" applyFont="1" applyFill="1" applyBorder="1" applyAlignment="1">
      <alignment horizontal="center" vertical="center"/>
    </xf>
    <xf numFmtId="0" fontId="13" fillId="0" borderId="0" xfId="0" applyFont="1" applyBorder="1" applyAlignment="1" applyProtection="1">
      <alignment horizontal="center"/>
    </xf>
    <xf numFmtId="0" fontId="5" fillId="6" borderId="2" xfId="0" applyFont="1" applyFill="1" applyBorder="1" applyAlignment="1">
      <alignment horizontal="center" vertical="center"/>
    </xf>
    <xf numFmtId="2" fontId="5" fillId="6" borderId="2" xfId="0" applyNumberFormat="1" applyFont="1" applyFill="1" applyBorder="1" applyAlignment="1">
      <alignment horizontal="center" vertical="center"/>
    </xf>
    <xf numFmtId="0" fontId="15" fillId="6" borderId="2"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5" fillId="6" borderId="2" xfId="0" applyFont="1" applyFill="1" applyBorder="1" applyAlignment="1">
      <alignment horizontal="justify" vertical="center"/>
    </xf>
    <xf numFmtId="0" fontId="5" fillId="6"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3" fillId="0" borderId="0" xfId="0" applyFont="1" applyAlignment="1">
      <alignment horizontal="center"/>
    </xf>
    <xf numFmtId="0" fontId="13" fillId="0" borderId="0" xfId="0" applyFont="1" applyBorder="1" applyAlignment="1">
      <alignment horizontal="center"/>
    </xf>
    <xf numFmtId="0" fontId="15" fillId="0" borderId="79" xfId="0" applyFont="1" applyBorder="1" applyAlignment="1">
      <alignment horizontal="center" vertical="center" wrapText="1"/>
    </xf>
    <xf numFmtId="0" fontId="17" fillId="18" borderId="0" xfId="0" applyFont="1" applyFill="1" applyAlignment="1">
      <alignment horizontal="left" vertical="center"/>
    </xf>
    <xf numFmtId="0" fontId="11" fillId="0" borderId="1" xfId="0" applyFont="1" applyFill="1" applyBorder="1" applyAlignment="1">
      <alignment horizontal="left" vertical="center"/>
    </xf>
    <xf numFmtId="0" fontId="8" fillId="11" borderId="40" xfId="0" applyFont="1" applyFill="1" applyBorder="1" applyAlignment="1">
      <alignment horizontal="center" vertical="center"/>
    </xf>
    <xf numFmtId="0" fontId="8" fillId="11" borderId="42" xfId="0" applyFont="1" applyFill="1" applyBorder="1" applyAlignment="1">
      <alignment horizontal="center" vertical="center"/>
    </xf>
    <xf numFmtId="0" fontId="8" fillId="11" borderId="39"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14" xfId="0" applyFont="1" applyFill="1" applyBorder="1" applyAlignment="1">
      <alignment horizontal="center" vertical="center" wrapText="1"/>
    </xf>
    <xf numFmtId="2" fontId="5" fillId="6" borderId="4" xfId="0" applyNumberFormat="1" applyFont="1" applyFill="1" applyBorder="1" applyAlignment="1">
      <alignment horizontal="center" vertical="center"/>
    </xf>
    <xf numFmtId="2" fontId="5" fillId="6" borderId="14" xfId="0" applyNumberFormat="1" applyFont="1" applyFill="1" applyBorder="1" applyAlignment="1">
      <alignment horizontal="center" vertical="center"/>
    </xf>
    <xf numFmtId="0" fontId="5" fillId="12" borderId="33"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xf numFmtId="0" fontId="19" fillId="0" borderId="23" xfId="0" applyFont="1" applyFill="1" applyBorder="1" applyAlignment="1">
      <alignment horizontal="left" vertical="center"/>
    </xf>
    <xf numFmtId="0" fontId="19" fillId="0" borderId="6" xfId="0" applyFont="1" applyFill="1" applyBorder="1" applyAlignment="1">
      <alignment horizontal="left" vertical="center"/>
    </xf>
    <xf numFmtId="0" fontId="5" fillId="12" borderId="35" xfId="0" applyFont="1" applyFill="1" applyBorder="1" applyAlignment="1">
      <alignment horizontal="center" vertical="center" wrapText="1"/>
    </xf>
    <xf numFmtId="0" fontId="5" fillId="12" borderId="41" xfId="0" applyFont="1" applyFill="1" applyBorder="1" applyAlignment="1">
      <alignment horizontal="center" vertical="center" wrapText="1"/>
    </xf>
    <xf numFmtId="0" fontId="10" fillId="18" borderId="8" xfId="0" applyFont="1" applyFill="1" applyBorder="1" applyAlignment="1">
      <alignment horizontal="center" vertical="center"/>
    </xf>
    <xf numFmtId="0" fontId="10" fillId="18" borderId="9" xfId="0" applyFont="1" applyFill="1" applyBorder="1" applyAlignment="1">
      <alignment horizontal="center" vertical="center"/>
    </xf>
    <xf numFmtId="0" fontId="10" fillId="18" borderId="10" xfId="0" applyFont="1" applyFill="1" applyBorder="1" applyAlignment="1">
      <alignment horizontal="center" vertical="center"/>
    </xf>
    <xf numFmtId="0" fontId="5" fillId="0" borderId="3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5" fillId="6" borderId="35" xfId="0" applyFont="1" applyFill="1" applyBorder="1" applyAlignment="1">
      <alignment horizontal="center" vertical="center"/>
    </xf>
    <xf numFmtId="0" fontId="15" fillId="6" borderId="36" xfId="0" applyFont="1" applyFill="1" applyBorder="1" applyAlignment="1">
      <alignment horizontal="center" vertical="center"/>
    </xf>
    <xf numFmtId="0" fontId="8" fillId="13" borderId="32"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5" fillId="14" borderId="32"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5" fillId="12" borderId="32"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5" fillId="12" borderId="37" xfId="0" applyFont="1" applyFill="1" applyBorder="1" applyAlignment="1">
      <alignment horizontal="center" vertical="center" wrapText="1"/>
    </xf>
    <xf numFmtId="0" fontId="5" fillId="12" borderId="49" xfId="0" applyFont="1" applyFill="1" applyBorder="1" applyAlignment="1">
      <alignment horizontal="center"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34" xfId="0" applyFont="1" applyFill="1" applyBorder="1" applyAlignment="1">
      <alignment horizontal="center" vertical="center"/>
    </xf>
    <xf numFmtId="0" fontId="5" fillId="14" borderId="35" xfId="0" applyFont="1" applyFill="1" applyBorder="1" applyAlignment="1">
      <alignment horizontal="center" vertical="center" wrapText="1"/>
    </xf>
    <xf numFmtId="0" fontId="5" fillId="14" borderId="41"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8" borderId="32" xfId="0" applyFont="1" applyFill="1" applyBorder="1" applyAlignment="1">
      <alignment horizontal="center" vertical="center" wrapText="1"/>
    </xf>
    <xf numFmtId="0" fontId="8" fillId="8" borderId="14" xfId="0" applyFont="1" applyFill="1" applyBorder="1" applyAlignment="1">
      <alignment horizontal="center" vertical="center" wrapText="1"/>
    </xf>
    <xf numFmtId="1" fontId="8" fillId="9" borderId="32" xfId="0" applyNumberFormat="1" applyFont="1" applyFill="1" applyBorder="1" applyAlignment="1">
      <alignment horizontal="center" vertical="center" wrapText="1"/>
    </xf>
    <xf numFmtId="1" fontId="8" fillId="9" borderId="14" xfId="0" applyNumberFormat="1" applyFont="1" applyFill="1" applyBorder="1" applyAlignment="1">
      <alignment horizontal="center" vertical="center" wrapText="1"/>
    </xf>
    <xf numFmtId="0" fontId="8" fillId="10" borderId="32"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17" fillId="18" borderId="0" xfId="0" applyFont="1" applyFill="1" applyAlignment="1" applyProtection="1">
      <alignment horizontal="center" vertical="center"/>
    </xf>
    <xf numFmtId="0" fontId="5" fillId="0" borderId="23"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16" fillId="0" borderId="8" xfId="0" applyFont="1" applyFill="1" applyBorder="1" applyAlignment="1" applyProtection="1">
      <alignment horizontal="center" vertical="center"/>
    </xf>
    <xf numFmtId="0" fontId="16" fillId="0" borderId="9" xfId="0" applyFont="1" applyFill="1" applyBorder="1" applyAlignment="1" applyProtection="1">
      <alignment horizontal="center" vertical="center"/>
    </xf>
    <xf numFmtId="0" fontId="16" fillId="0" borderId="10" xfId="0" applyFont="1" applyFill="1" applyBorder="1" applyAlignment="1" applyProtection="1">
      <alignment horizontal="center" vertical="center"/>
    </xf>
    <xf numFmtId="0" fontId="18" fillId="0" borderId="23" xfId="0" applyFont="1" applyFill="1" applyBorder="1" applyAlignment="1" applyProtection="1">
      <alignment horizontal="center"/>
    </xf>
    <xf numFmtId="0" fontId="17" fillId="18" borderId="0" xfId="0" applyFont="1" applyFill="1" applyBorder="1" applyAlignment="1" applyProtection="1">
      <alignment horizontal="center" vertical="center"/>
    </xf>
    <xf numFmtId="0" fontId="13" fillId="0" borderId="0" xfId="0" applyFont="1" applyBorder="1" applyAlignment="1" applyProtection="1">
      <alignment horizontal="center"/>
    </xf>
    <xf numFmtId="0" fontId="9" fillId="18" borderId="8" xfId="0" applyFont="1" applyFill="1" applyBorder="1" applyAlignment="1" applyProtection="1">
      <alignment horizontal="center" vertical="center" wrapText="1"/>
    </xf>
    <xf numFmtId="0" fontId="9" fillId="18" borderId="9" xfId="0" applyFont="1" applyFill="1" applyBorder="1" applyAlignment="1" applyProtection="1">
      <alignment horizontal="center" vertical="center" wrapText="1"/>
    </xf>
    <xf numFmtId="0" fontId="9" fillId="18" borderId="10" xfId="0" applyFont="1" applyFill="1" applyBorder="1" applyAlignment="1" applyProtection="1">
      <alignment horizontal="center" vertical="center" wrapText="1"/>
    </xf>
    <xf numFmtId="0" fontId="2" fillId="18" borderId="0" xfId="0" applyFont="1" applyFill="1" applyBorder="1" applyAlignment="1" applyProtection="1">
      <alignment horizontal="center" vertical="center"/>
    </xf>
    <xf numFmtId="0" fontId="6" fillId="0" borderId="23" xfId="0" applyFont="1" applyFill="1" applyBorder="1" applyAlignment="1" applyProtection="1">
      <alignment horizontal="left" vertical="center" wrapText="1"/>
    </xf>
    <xf numFmtId="0" fontId="6" fillId="0" borderId="6" xfId="0" applyFont="1" applyFill="1" applyBorder="1" applyAlignment="1" applyProtection="1">
      <alignment horizontal="left" vertical="center" wrapText="1"/>
    </xf>
    <xf numFmtId="0" fontId="10" fillId="18" borderId="43" xfId="0" applyFont="1" applyFill="1" applyBorder="1" applyAlignment="1">
      <alignment horizontal="center" vertical="center"/>
    </xf>
    <xf numFmtId="0" fontId="10" fillId="18" borderId="86" xfId="0" applyFont="1" applyFill="1" applyBorder="1" applyAlignment="1">
      <alignment horizontal="center" vertical="center"/>
    </xf>
    <xf numFmtId="0" fontId="10" fillId="18" borderId="87" xfId="0" applyFont="1" applyFill="1" applyBorder="1" applyAlignment="1">
      <alignment horizontal="center" vertical="center"/>
    </xf>
    <xf numFmtId="0" fontId="5" fillId="6" borderId="38" xfId="0" applyFont="1" applyFill="1" applyBorder="1" applyAlignment="1">
      <alignment horizontal="center" vertical="center"/>
    </xf>
    <xf numFmtId="0" fontId="5" fillId="6" borderId="32" xfId="0" applyFont="1" applyFill="1" applyBorder="1" applyAlignment="1">
      <alignment horizontal="center" vertical="center"/>
    </xf>
    <xf numFmtId="0" fontId="5" fillId="6" borderId="32" xfId="0" applyFont="1" applyFill="1" applyBorder="1" applyAlignment="1">
      <alignment horizontal="center" vertical="center" wrapText="1"/>
    </xf>
    <xf numFmtId="2" fontId="5" fillId="6" borderId="32" xfId="0" applyNumberFormat="1" applyFont="1" applyFill="1" applyBorder="1" applyAlignment="1">
      <alignment horizontal="center" vertical="center"/>
    </xf>
    <xf numFmtId="0" fontId="5" fillId="6" borderId="2" xfId="0" applyFont="1" applyFill="1" applyBorder="1" applyAlignment="1">
      <alignment horizontal="center" vertical="center"/>
    </xf>
    <xf numFmtId="0" fontId="0" fillId="0" borderId="3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5" fillId="6" borderId="2" xfId="0" applyFont="1" applyFill="1" applyBorder="1" applyAlignment="1">
      <alignment horizontal="justify" vertical="center"/>
    </xf>
    <xf numFmtId="0" fontId="5" fillId="6" borderId="2" xfId="0" applyFont="1" applyFill="1" applyBorder="1" applyAlignment="1">
      <alignment horizontal="center" vertical="center" wrapText="1"/>
    </xf>
    <xf numFmtId="2" fontId="5" fillId="6" borderId="2" xfId="0" applyNumberFormat="1" applyFont="1" applyFill="1" applyBorder="1" applyAlignment="1">
      <alignment horizontal="center" vertical="center"/>
    </xf>
    <xf numFmtId="0" fontId="15" fillId="6" borderId="2" xfId="0" applyFont="1" applyFill="1" applyBorder="1" applyAlignment="1">
      <alignment horizontal="center" vertical="center"/>
    </xf>
    <xf numFmtId="0" fontId="5" fillId="0" borderId="23" xfId="0" applyFont="1" applyBorder="1" applyAlignment="1">
      <alignment horizontal="center" vertical="center"/>
    </xf>
    <xf numFmtId="0" fontId="5" fillId="0" borderId="6" xfId="0" applyFont="1" applyBorder="1" applyAlignment="1">
      <alignment horizontal="center" vertical="center"/>
    </xf>
    <xf numFmtId="0" fontId="17" fillId="18" borderId="0" xfId="0" applyFont="1" applyFill="1" applyAlignment="1">
      <alignment horizontal="center" vertical="center"/>
    </xf>
    <xf numFmtId="0" fontId="13" fillId="0" borderId="0" xfId="0" applyFont="1" applyAlignment="1">
      <alignment horizontal="center"/>
    </xf>
    <xf numFmtId="0" fontId="9" fillId="18" borderId="8" xfId="0" applyFont="1" applyFill="1" applyBorder="1" applyAlignment="1">
      <alignment horizontal="center" vertical="center" wrapText="1"/>
    </xf>
    <xf numFmtId="0" fontId="9" fillId="18" borderId="9" xfId="0" applyFont="1" applyFill="1" applyBorder="1" applyAlignment="1">
      <alignment horizontal="center" vertical="center" wrapText="1"/>
    </xf>
    <xf numFmtId="0" fontId="9" fillId="18" borderId="10" xfId="0" applyFont="1" applyFill="1" applyBorder="1" applyAlignment="1">
      <alignment horizontal="center" vertical="center" wrapText="1"/>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8" fillId="0" borderId="23" xfId="0" applyFont="1" applyBorder="1" applyAlignment="1">
      <alignment horizontal="center"/>
    </xf>
    <xf numFmtId="0" fontId="2" fillId="18" borderId="0" xfId="0" applyFont="1" applyFill="1" applyAlignment="1">
      <alignment horizontal="center" vertical="center"/>
    </xf>
    <xf numFmtId="0" fontId="6" fillId="0" borderId="23" xfId="0" applyFont="1" applyBorder="1" applyAlignment="1">
      <alignment horizontal="left" vertical="center" wrapText="1"/>
    </xf>
    <xf numFmtId="0" fontId="6" fillId="0" borderId="6" xfId="0" applyFont="1" applyBorder="1" applyAlignment="1">
      <alignment horizontal="left" vertical="center" wrapText="1"/>
    </xf>
    <xf numFmtId="14" fontId="5" fillId="0" borderId="23" xfId="0" applyNumberFormat="1" applyFont="1" applyBorder="1" applyAlignment="1">
      <alignment horizontal="center" vertical="center"/>
    </xf>
    <xf numFmtId="0" fontId="15" fillId="0" borderId="23"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5" fillId="6" borderId="52"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0" borderId="23" xfId="0" applyFont="1" applyFill="1" applyBorder="1" applyAlignment="1">
      <alignment horizontal="center" vertical="center"/>
    </xf>
    <xf numFmtId="0" fontId="5" fillId="0" borderId="6" xfId="0" applyFont="1" applyFill="1" applyBorder="1" applyAlignment="1">
      <alignment horizontal="center" vertical="center"/>
    </xf>
    <xf numFmtId="0" fontId="17" fillId="18" borderId="0" xfId="0" applyFont="1" applyFill="1" applyBorder="1" applyAlignment="1">
      <alignment horizontal="center" vertical="center"/>
    </xf>
    <xf numFmtId="0" fontId="13" fillId="0" borderId="0" xfId="0" applyFont="1" applyBorder="1" applyAlignment="1">
      <alignment horizontal="center"/>
    </xf>
    <xf numFmtId="0" fontId="16" fillId="0" borderId="8"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0" xfId="0" applyFont="1" applyFill="1" applyBorder="1" applyAlignment="1">
      <alignment horizontal="center" vertical="center"/>
    </xf>
    <xf numFmtId="0" fontId="18" fillId="0" borderId="23" xfId="0" applyFont="1" applyFill="1" applyBorder="1" applyAlignment="1">
      <alignment horizontal="center"/>
    </xf>
    <xf numFmtId="0" fontId="2" fillId="18" borderId="0" xfId="0" applyFont="1" applyFill="1" applyBorder="1" applyAlignment="1">
      <alignment horizontal="center" vertical="center"/>
    </xf>
    <xf numFmtId="0" fontId="6" fillId="0" borderId="2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5" fillId="23" borderId="85" xfId="0" applyFont="1" applyFill="1" applyBorder="1" applyAlignment="1">
      <alignment horizontal="center" vertical="center" wrapText="1"/>
    </xf>
    <xf numFmtId="0" fontId="15" fillId="0" borderId="78" xfId="0" applyFont="1" applyBorder="1" applyAlignment="1">
      <alignment horizontal="center" vertical="center" wrapText="1"/>
    </xf>
    <xf numFmtId="0" fontId="5" fillId="23" borderId="80" xfId="0" applyFont="1" applyFill="1" applyBorder="1" applyAlignment="1">
      <alignment horizontal="center" vertical="center" wrapText="1"/>
    </xf>
    <xf numFmtId="0" fontId="15" fillId="0" borderId="79" xfId="0" applyFont="1" applyBorder="1" applyAlignment="1">
      <alignment horizontal="center" vertical="center" wrapText="1"/>
    </xf>
    <xf numFmtId="2" fontId="5" fillId="23" borderId="80" xfId="0" applyNumberFormat="1" applyFont="1" applyFill="1" applyBorder="1" applyAlignment="1">
      <alignment horizontal="center" vertical="center" wrapText="1"/>
    </xf>
    <xf numFmtId="2" fontId="15" fillId="0" borderId="79" xfId="0" applyNumberFormat="1" applyFont="1" applyBorder="1" applyAlignment="1">
      <alignment horizontal="center" vertical="center" wrapText="1"/>
    </xf>
    <xf numFmtId="0" fontId="7" fillId="23" borderId="80" xfId="0" applyFont="1" applyFill="1" applyBorder="1" applyAlignment="1">
      <alignment horizontal="center" vertical="center" wrapText="1"/>
    </xf>
    <xf numFmtId="0" fontId="5" fillId="30" borderId="69" xfId="0" applyFont="1" applyFill="1" applyBorder="1" applyAlignment="1">
      <alignment horizontal="center" vertical="center" wrapText="1"/>
    </xf>
    <xf numFmtId="0" fontId="15" fillId="0" borderId="73" xfId="0" applyFont="1" applyBorder="1" applyAlignment="1">
      <alignment horizontal="center" vertical="center" wrapText="1"/>
    </xf>
    <xf numFmtId="0" fontId="5" fillId="30" borderId="71" xfId="0" applyFont="1" applyFill="1" applyBorder="1" applyAlignment="1">
      <alignment horizontal="center" vertical="center" wrapText="1"/>
    </xf>
    <xf numFmtId="0" fontId="15" fillId="0" borderId="76" xfId="0" applyFont="1" applyBorder="1" applyAlignment="1">
      <alignment horizontal="center" vertical="center" wrapText="1"/>
    </xf>
    <xf numFmtId="0" fontId="25" fillId="0" borderId="69" xfId="0" applyFont="1" applyBorder="1" applyAlignment="1">
      <alignment horizontal="center" vertical="center" wrapText="1"/>
    </xf>
    <xf numFmtId="0" fontId="15" fillId="0" borderId="65" xfId="0" applyFont="1" applyBorder="1" applyAlignment="1">
      <alignment horizontal="center" vertical="center" wrapText="1"/>
    </xf>
    <xf numFmtId="0" fontId="25" fillId="0" borderId="80" xfId="0" applyFont="1" applyBorder="1" applyAlignment="1">
      <alignment horizontal="center" vertical="center" wrapText="1"/>
    </xf>
    <xf numFmtId="0" fontId="5" fillId="30" borderId="61" xfId="0" applyFont="1" applyFill="1" applyBorder="1" applyAlignment="1">
      <alignment horizontal="center" vertical="center" wrapText="1"/>
    </xf>
    <xf numFmtId="0" fontId="15" fillId="0" borderId="75" xfId="0" applyFont="1" applyBorder="1" applyAlignment="1">
      <alignment horizontal="center" vertical="center" wrapText="1"/>
    </xf>
    <xf numFmtId="0" fontId="5" fillId="29" borderId="69" xfId="0" applyFont="1" applyFill="1" applyBorder="1" applyAlignment="1">
      <alignment horizontal="center" vertical="center" wrapText="1"/>
    </xf>
    <xf numFmtId="0" fontId="5" fillId="29" borderId="61" xfId="0" applyFont="1" applyFill="1" applyBorder="1" applyAlignment="1">
      <alignment horizontal="center" vertical="center" wrapText="1"/>
    </xf>
    <xf numFmtId="0" fontId="5" fillId="30" borderId="70" xfId="0" applyFont="1" applyFill="1" applyBorder="1" applyAlignment="1">
      <alignment horizontal="center" vertical="center" wrapText="1"/>
    </xf>
    <xf numFmtId="0" fontId="15" fillId="0" borderId="72" xfId="0" applyFont="1" applyBorder="1" applyAlignment="1">
      <alignment horizontal="center" vertical="center" wrapText="1"/>
    </xf>
    <xf numFmtId="0" fontId="7" fillId="25" borderId="69" xfId="0" applyFont="1" applyFill="1" applyBorder="1" applyAlignment="1">
      <alignment horizontal="center" vertical="center" wrapText="1"/>
    </xf>
    <xf numFmtId="0" fontId="7" fillId="26" borderId="69" xfId="0" applyFont="1" applyFill="1" applyBorder="1" applyAlignment="1">
      <alignment horizontal="center" vertical="center" wrapText="1"/>
    </xf>
    <xf numFmtId="1" fontId="7" fillId="19" borderId="69" xfId="0" applyNumberFormat="1" applyFont="1" applyFill="1" applyBorder="1" applyAlignment="1">
      <alignment horizontal="center" vertical="center" wrapText="1"/>
    </xf>
    <xf numFmtId="0" fontId="7" fillId="27" borderId="69" xfId="0" applyFont="1" applyFill="1" applyBorder="1" applyAlignment="1">
      <alignment horizontal="center" vertical="center" wrapText="1"/>
    </xf>
    <xf numFmtId="0" fontId="7" fillId="28" borderId="69" xfId="0" applyFont="1" applyFill="1" applyBorder="1" applyAlignment="1">
      <alignment horizontal="center" vertical="center" wrapText="1"/>
    </xf>
    <xf numFmtId="0" fontId="7" fillId="24" borderId="69" xfId="0" applyFont="1" applyFill="1" applyBorder="1" applyAlignment="1">
      <alignment horizontal="center" vertical="center" wrapText="1"/>
    </xf>
    <xf numFmtId="0" fontId="5" fillId="23" borderId="64" xfId="0" applyFont="1" applyFill="1" applyBorder="1" applyAlignment="1">
      <alignment horizontal="center" vertical="center" wrapText="1"/>
    </xf>
    <xf numFmtId="0" fontId="5" fillId="23" borderId="65" xfId="0" applyFont="1" applyFill="1" applyBorder="1" applyAlignment="1">
      <alignment horizontal="center" vertical="center" wrapText="1"/>
    </xf>
    <xf numFmtId="0" fontId="5" fillId="23" borderId="66" xfId="0" applyFont="1" applyFill="1" applyBorder="1" applyAlignment="1">
      <alignment horizontal="center" vertical="center" wrapText="1"/>
    </xf>
    <xf numFmtId="0" fontId="15" fillId="0" borderId="56" xfId="0" applyFont="1" applyBorder="1" applyAlignment="1">
      <alignment horizontal="center" vertical="center" wrapText="1"/>
    </xf>
    <xf numFmtId="2" fontId="5" fillId="23" borderId="65" xfId="0" applyNumberFormat="1" applyFont="1" applyFill="1" applyBorder="1" applyAlignment="1">
      <alignment horizontal="center" vertical="center" wrapText="1"/>
    </xf>
    <xf numFmtId="2" fontId="15" fillId="0" borderId="73" xfId="0" applyNumberFormat="1" applyFont="1" applyBorder="1" applyAlignment="1">
      <alignment horizontal="center" vertical="center" wrapText="1"/>
    </xf>
    <xf numFmtId="0" fontId="5" fillId="23" borderId="67" xfId="0" applyFont="1" applyFill="1" applyBorder="1" applyAlignment="1">
      <alignment horizontal="center" vertical="center" wrapText="1"/>
    </xf>
    <xf numFmtId="0" fontId="15" fillId="0" borderId="68" xfId="0" applyFont="1" applyBorder="1" applyAlignment="1">
      <alignment horizontal="center" vertical="center" wrapText="1"/>
    </xf>
    <xf numFmtId="0" fontId="17" fillId="20" borderId="0" xfId="0" applyFont="1" applyFill="1" applyAlignment="1">
      <alignment horizontal="left" vertical="center" wrapText="1"/>
    </xf>
    <xf numFmtId="0" fontId="22" fillId="0" borderId="0" xfId="0" applyFont="1" applyAlignment="1">
      <alignment horizontal="left" vertical="center" wrapText="1"/>
    </xf>
    <xf numFmtId="0" fontId="18" fillId="0" borderId="54" xfId="0" applyFont="1" applyBorder="1" applyAlignment="1">
      <alignment horizontal="left" vertical="center" wrapText="1"/>
    </xf>
    <xf numFmtId="0" fontId="22" fillId="0" borderId="54" xfId="0" applyFont="1" applyBorder="1" applyAlignment="1">
      <alignment horizontal="left" vertical="center" wrapText="1"/>
    </xf>
    <xf numFmtId="0" fontId="19" fillId="0" borderId="55"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horizontal="left" vertical="center" wrapText="1"/>
    </xf>
    <xf numFmtId="14" fontId="19" fillId="0" borderId="55" xfId="0" applyNumberFormat="1" applyFont="1" applyBorder="1" applyAlignment="1">
      <alignment horizontal="left" vertical="center" wrapText="1"/>
    </xf>
    <xf numFmtId="0" fontId="10" fillId="20" borderId="57" xfId="0" applyFont="1" applyFill="1" applyBorder="1" applyAlignment="1">
      <alignment horizontal="center" vertical="center" wrapText="1"/>
    </xf>
    <xf numFmtId="0" fontId="15" fillId="0" borderId="58" xfId="0" applyFont="1" applyBorder="1" applyAlignment="1">
      <alignment horizontal="center" vertical="center" wrapText="1"/>
    </xf>
    <xf numFmtId="0" fontId="15" fillId="0" borderId="59" xfId="0" applyFont="1" applyBorder="1" applyAlignment="1">
      <alignment horizontal="center" vertical="center" wrapText="1"/>
    </xf>
    <xf numFmtId="0" fontId="7" fillId="21" borderId="57" xfId="0" applyFont="1" applyFill="1" applyBorder="1" applyAlignment="1">
      <alignment horizontal="center" vertical="center" wrapText="1"/>
    </xf>
    <xf numFmtId="0" fontId="15" fillId="0" borderId="60" xfId="0" applyFont="1" applyBorder="1" applyAlignment="1">
      <alignment horizontal="center" vertical="center" wrapText="1"/>
    </xf>
    <xf numFmtId="0" fontId="7" fillId="22" borderId="61" xfId="0" applyFont="1" applyFill="1" applyBorder="1" applyAlignment="1">
      <alignment horizontal="center" vertical="center" wrapText="1"/>
    </xf>
    <xf numFmtId="0" fontId="15" fillId="0" borderId="62" xfId="0" applyFont="1" applyBorder="1" applyAlignment="1">
      <alignment horizontal="center" vertical="center" wrapText="1"/>
    </xf>
    <xf numFmtId="0" fontId="15" fillId="0" borderId="63" xfId="0" applyFont="1" applyBorder="1" applyAlignment="1">
      <alignment horizontal="center" vertical="center" wrapText="1"/>
    </xf>
    <xf numFmtId="0" fontId="11" fillId="0" borderId="1" xfId="0" applyFont="1" applyBorder="1" applyAlignment="1">
      <alignment horizontal="left" vertical="center"/>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19" fillId="0" borderId="23" xfId="0" applyFont="1" applyBorder="1" applyAlignment="1">
      <alignment horizontal="left" vertical="center"/>
    </xf>
    <xf numFmtId="0" fontId="19" fillId="0" borderId="6" xfId="0" applyFont="1" applyBorder="1" applyAlignment="1">
      <alignment horizontal="left" vertical="center"/>
    </xf>
    <xf numFmtId="0" fontId="10" fillId="32" borderId="32" xfId="0" applyFont="1" applyFill="1" applyBorder="1" applyAlignment="1">
      <alignment horizontal="center" vertical="center" wrapText="1"/>
    </xf>
    <xf numFmtId="0" fontId="8" fillId="32" borderId="14" xfId="0" applyFont="1" applyFill="1" applyBorder="1" applyAlignment="1">
      <alignment horizontal="center" vertical="center" wrapText="1"/>
    </xf>
    <xf numFmtId="0" fontId="5" fillId="0" borderId="23" xfId="0" applyFont="1" applyBorder="1" applyAlignment="1">
      <alignment horizontal="left" vertical="center"/>
    </xf>
    <xf numFmtId="0" fontId="5" fillId="0" borderId="6" xfId="0" applyFont="1" applyBorder="1" applyAlignment="1">
      <alignment horizontal="left" vertical="center"/>
    </xf>
  </cellXfs>
  <cellStyles count="4">
    <cellStyle name="Moeda" xfId="3" builtinId="4"/>
    <cellStyle name="Normal" xfId="0" builtinId="0"/>
    <cellStyle name="Normal 2" xfId="2" xr:uid="{00000000-0005-0000-0000-000002000000}"/>
    <cellStyle name="Porcentagem" xfId="1" builtinId="5"/>
  </cellStyles>
  <dxfs count="44">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rgb="FFFFC000"/>
      </font>
      <fill>
        <patternFill patternType="solid">
          <fgColor rgb="FFFFC000"/>
          <bgColor rgb="FFFFC00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13</c:v>
                </c:pt>
                <c:pt idx="1">
                  <c:v>5</c:v>
                </c:pt>
                <c:pt idx="2">
                  <c:v>5</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5</c:v>
                </c:pt>
                <c:pt idx="1">
                  <c:v>5</c:v>
                </c:pt>
                <c:pt idx="2">
                  <c:v>0</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4</c:v>
                </c:pt>
                <c:pt idx="1">
                  <c:v>0</c:v>
                </c:pt>
                <c:pt idx="2">
                  <c:v>1</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1</c:v>
                </c:pt>
                <c:pt idx="1">
                  <c:v>0</c:v>
                </c:pt>
                <c:pt idx="2">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5144320"/>
        <c:axId val="85145856"/>
      </c:barChart>
      <c:catAx>
        <c:axId val="85144320"/>
        <c:scaling>
          <c:orientation val="maxMin"/>
        </c:scaling>
        <c:delete val="0"/>
        <c:axPos val="l"/>
        <c:numFmt formatCode="ge\r\a\l" sourceLinked="0"/>
        <c:majorTickMark val="out"/>
        <c:minorTickMark val="none"/>
        <c:tickLblPos val="nextTo"/>
        <c:txPr>
          <a:bodyPr/>
          <a:lstStyle/>
          <a:p>
            <a:pPr>
              <a:defRPr sz="1100"/>
            </a:pPr>
            <a:endParaRPr lang="pt-BR"/>
          </a:p>
        </c:txPr>
        <c:crossAx val="85145856"/>
        <c:crosses val="autoZero"/>
        <c:auto val="1"/>
        <c:lblAlgn val="ctr"/>
        <c:lblOffset val="100"/>
        <c:noMultiLvlLbl val="0"/>
      </c:catAx>
      <c:valAx>
        <c:axId val="85145856"/>
        <c:scaling>
          <c:orientation val="minMax"/>
        </c:scaling>
        <c:delete val="0"/>
        <c:axPos val="t"/>
        <c:majorGridlines/>
        <c:numFmt formatCode="General" sourceLinked="1"/>
        <c:majorTickMark val="out"/>
        <c:minorTickMark val="none"/>
        <c:tickLblPos val="nextTo"/>
        <c:crossAx val="85144320"/>
        <c:crosses val="autoZero"/>
        <c:crossBetween val="between"/>
        <c:majorUnit val="2"/>
      </c:valAx>
    </c:plotArea>
    <c:plotVisOnly val="1"/>
    <c:dispBlanksAs val="gap"/>
    <c:showDLblsOverMax val="0"/>
  </c:chart>
  <c:printSettings>
    <c:headerFooter/>
    <c:pageMargins b="0.78740157499999996" l="0.511811024" r="0.511811024" t="0.78740157499999996" header="0.31496062000000213" footer="0.3149606200000021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- 4'!$C$32:$C$34</c:f>
              <c:strCache>
                <c:ptCount val="3"/>
                <c:pt idx="0">
                  <c:v>OBJETIVO 1</c:v>
                </c:pt>
                <c:pt idx="1">
                  <c:v>OBJETIVO 2</c:v>
                </c:pt>
                <c:pt idx="2">
                  <c:v>OBJETIVO 3</c:v>
                </c:pt>
              </c:strCache>
            </c:strRef>
          </c:cat>
          <c:val>
            <c:numRef>
              <c:f>'Painel de Gestão - 4'!$E$32:$E$34</c:f>
              <c:numCache>
                <c:formatCode>General</c:formatCode>
                <c:ptCount val="3"/>
                <c:pt idx="0">
                  <c:v>0</c:v>
                </c:pt>
                <c:pt idx="1">
                  <c:v>0</c:v>
                </c:pt>
                <c:pt idx="2">
                  <c:v>0</c:v>
                </c:pt>
              </c:numCache>
            </c:numRef>
          </c:val>
          <c:extLst>
            <c:ext xmlns:c16="http://schemas.microsoft.com/office/drawing/2014/chart" uri="{C3380CC4-5D6E-409C-BE32-E72D297353CC}">
              <c16:uniqueId val="{00000000-2D51-4908-8FC0-3B48A43F3826}"/>
            </c:ext>
          </c:extLst>
        </c:ser>
        <c:ser>
          <c:idx val="1"/>
          <c:order val="1"/>
          <c:spPr>
            <a:solidFill>
              <a:schemeClr val="bg1">
                <a:lumMod val="65000"/>
              </a:schemeClr>
            </a:solidFill>
          </c:spPr>
          <c:invertIfNegative val="0"/>
          <c:cat>
            <c:strRef>
              <c:f>'Painel de Gestão - 4'!$C$32:$C$34</c:f>
              <c:strCache>
                <c:ptCount val="3"/>
                <c:pt idx="0">
                  <c:v>OBJETIVO 1</c:v>
                </c:pt>
                <c:pt idx="1">
                  <c:v>OBJETIVO 2</c:v>
                </c:pt>
                <c:pt idx="2">
                  <c:v>OBJETIVO 3</c:v>
                </c:pt>
              </c:strCache>
            </c:strRef>
          </c:cat>
          <c:val>
            <c:numRef>
              <c:f>'Painel de Gestão - 4'!$F$32:$F$34</c:f>
              <c:numCache>
                <c:formatCode>General</c:formatCode>
                <c:ptCount val="3"/>
                <c:pt idx="0">
                  <c:v>0</c:v>
                </c:pt>
                <c:pt idx="1">
                  <c:v>0</c:v>
                </c:pt>
                <c:pt idx="2">
                  <c:v>0</c:v>
                </c:pt>
              </c:numCache>
            </c:numRef>
          </c:val>
          <c:extLst>
            <c:ext xmlns:c16="http://schemas.microsoft.com/office/drawing/2014/chart" uri="{C3380CC4-5D6E-409C-BE32-E72D297353CC}">
              <c16:uniqueId val="{00000001-2D51-4908-8FC0-3B48A43F3826}"/>
            </c:ext>
          </c:extLst>
        </c:ser>
        <c:ser>
          <c:idx val="2"/>
          <c:order val="2"/>
          <c:spPr>
            <a:solidFill>
              <a:srgbClr val="FF0000"/>
            </a:solidFill>
          </c:spPr>
          <c:invertIfNegative val="0"/>
          <c:cat>
            <c:strRef>
              <c:f>'Painel de Gestão - 4'!$C$32:$C$34</c:f>
              <c:strCache>
                <c:ptCount val="3"/>
                <c:pt idx="0">
                  <c:v>OBJETIVO 1</c:v>
                </c:pt>
                <c:pt idx="1">
                  <c:v>OBJETIVO 2</c:v>
                </c:pt>
                <c:pt idx="2">
                  <c:v>OBJETIVO 3</c:v>
                </c:pt>
              </c:strCache>
            </c:strRef>
          </c:cat>
          <c:val>
            <c:numRef>
              <c:f>'Painel de Gestão - 4'!$G$32:$G$34</c:f>
              <c:numCache>
                <c:formatCode>General</c:formatCode>
                <c:ptCount val="3"/>
                <c:pt idx="0">
                  <c:v>4</c:v>
                </c:pt>
                <c:pt idx="1">
                  <c:v>9</c:v>
                </c:pt>
                <c:pt idx="2">
                  <c:v>3</c:v>
                </c:pt>
              </c:numCache>
            </c:numRef>
          </c:val>
          <c:extLst>
            <c:ext xmlns:c16="http://schemas.microsoft.com/office/drawing/2014/chart" uri="{C3380CC4-5D6E-409C-BE32-E72D297353CC}">
              <c16:uniqueId val="{00000002-2D51-4908-8FC0-3B48A43F3826}"/>
            </c:ext>
          </c:extLst>
        </c:ser>
        <c:ser>
          <c:idx val="3"/>
          <c:order val="3"/>
          <c:spPr>
            <a:solidFill>
              <a:srgbClr val="FFC000"/>
            </a:solidFill>
          </c:spPr>
          <c:invertIfNegative val="0"/>
          <c:cat>
            <c:strRef>
              <c:f>'Painel de Gestão - 4'!$C$32:$C$34</c:f>
              <c:strCache>
                <c:ptCount val="3"/>
                <c:pt idx="0">
                  <c:v>OBJETIVO 1</c:v>
                </c:pt>
                <c:pt idx="1">
                  <c:v>OBJETIVO 2</c:v>
                </c:pt>
                <c:pt idx="2">
                  <c:v>OBJETIVO 3</c:v>
                </c:pt>
              </c:strCache>
            </c:strRef>
          </c:cat>
          <c:val>
            <c:numRef>
              <c:f>'Painel de Gestão - 4'!$H$32:$H$34</c:f>
              <c:numCache>
                <c:formatCode>General</c:formatCode>
                <c:ptCount val="3"/>
                <c:pt idx="0">
                  <c:v>7</c:v>
                </c:pt>
                <c:pt idx="1">
                  <c:v>2</c:v>
                </c:pt>
                <c:pt idx="2">
                  <c:v>1</c:v>
                </c:pt>
              </c:numCache>
            </c:numRef>
          </c:val>
          <c:extLst>
            <c:ext xmlns:c16="http://schemas.microsoft.com/office/drawing/2014/chart" uri="{C3380CC4-5D6E-409C-BE32-E72D297353CC}">
              <c16:uniqueId val="{00000003-2D51-4908-8FC0-3B48A43F3826}"/>
            </c:ext>
          </c:extLst>
        </c:ser>
        <c:ser>
          <c:idx val="4"/>
          <c:order val="4"/>
          <c:spPr>
            <a:solidFill>
              <a:srgbClr val="92D050"/>
            </a:solidFill>
          </c:spPr>
          <c:invertIfNegative val="0"/>
          <c:cat>
            <c:strRef>
              <c:f>'Painel de Gestão - 4'!$C$32:$C$34</c:f>
              <c:strCache>
                <c:ptCount val="3"/>
                <c:pt idx="0">
                  <c:v>OBJETIVO 1</c:v>
                </c:pt>
                <c:pt idx="1">
                  <c:v>OBJETIVO 2</c:v>
                </c:pt>
                <c:pt idx="2">
                  <c:v>OBJETIVO 3</c:v>
                </c:pt>
              </c:strCache>
            </c:strRef>
          </c:cat>
          <c:val>
            <c:numRef>
              <c:f>'Painel de Gestão - 4'!$I$32:$I$34</c:f>
              <c:numCache>
                <c:formatCode>General</c:formatCode>
                <c:ptCount val="3"/>
                <c:pt idx="0">
                  <c:v>3</c:v>
                </c:pt>
                <c:pt idx="1">
                  <c:v>4</c:v>
                </c:pt>
                <c:pt idx="2">
                  <c:v>1</c:v>
                </c:pt>
              </c:numCache>
            </c:numRef>
          </c:val>
          <c:extLst>
            <c:ext xmlns:c16="http://schemas.microsoft.com/office/drawing/2014/chart" uri="{C3380CC4-5D6E-409C-BE32-E72D297353CC}">
              <c16:uniqueId val="{00000004-2D51-4908-8FC0-3B48A43F3826}"/>
            </c:ext>
          </c:extLst>
        </c:ser>
        <c:ser>
          <c:idx val="5"/>
          <c:order val="5"/>
          <c:spPr>
            <a:solidFill>
              <a:srgbClr val="0070C0"/>
            </a:solidFill>
          </c:spPr>
          <c:invertIfNegative val="0"/>
          <c:cat>
            <c:strRef>
              <c:f>'Painel de Gestão - 4'!$C$32:$C$34</c:f>
              <c:strCache>
                <c:ptCount val="3"/>
                <c:pt idx="0">
                  <c:v>OBJETIVO 1</c:v>
                </c:pt>
                <c:pt idx="1">
                  <c:v>OBJETIVO 2</c:v>
                </c:pt>
                <c:pt idx="2">
                  <c:v>OBJETIVO 3</c:v>
                </c:pt>
              </c:strCache>
            </c:strRef>
          </c:cat>
          <c:val>
            <c:numRef>
              <c:f>'Painel de Gestão - 4'!$J$32:$J$34</c:f>
              <c:numCache>
                <c:formatCode>General</c:formatCode>
                <c:ptCount val="3"/>
                <c:pt idx="0">
                  <c:v>1</c:v>
                </c:pt>
                <c:pt idx="1">
                  <c:v>0</c:v>
                </c:pt>
                <c:pt idx="2">
                  <c:v>0</c:v>
                </c:pt>
              </c:numCache>
            </c:numRef>
          </c:val>
          <c:extLst>
            <c:ext xmlns:c16="http://schemas.microsoft.com/office/drawing/2014/chart" uri="{C3380CC4-5D6E-409C-BE32-E72D297353CC}">
              <c16:uniqueId val="{00000005-2D51-4908-8FC0-3B48A43F3826}"/>
            </c:ext>
          </c:extLst>
        </c:ser>
        <c:dLbls>
          <c:showLegendKey val="0"/>
          <c:showVal val="0"/>
          <c:showCatName val="0"/>
          <c:showSerName val="0"/>
          <c:showPercent val="0"/>
          <c:showBubbleSize val="0"/>
        </c:dLbls>
        <c:gapWidth val="150"/>
        <c:overlap val="100"/>
        <c:axId val="95980928"/>
        <c:axId val="95986816"/>
      </c:barChart>
      <c:catAx>
        <c:axId val="95980928"/>
        <c:scaling>
          <c:orientation val="maxMin"/>
        </c:scaling>
        <c:delete val="0"/>
        <c:axPos val="l"/>
        <c:numFmt formatCode="ge\r\a\l" sourceLinked="0"/>
        <c:majorTickMark val="out"/>
        <c:minorTickMark val="none"/>
        <c:tickLblPos val="nextTo"/>
        <c:txPr>
          <a:bodyPr/>
          <a:lstStyle/>
          <a:p>
            <a:pPr>
              <a:defRPr sz="1100"/>
            </a:pPr>
            <a:endParaRPr lang="pt-BR"/>
          </a:p>
        </c:txPr>
        <c:crossAx val="95986816"/>
        <c:crosses val="autoZero"/>
        <c:auto val="1"/>
        <c:lblAlgn val="ctr"/>
        <c:lblOffset val="100"/>
        <c:noMultiLvlLbl val="0"/>
      </c:catAx>
      <c:valAx>
        <c:axId val="95986816"/>
        <c:scaling>
          <c:orientation val="minMax"/>
        </c:scaling>
        <c:delete val="0"/>
        <c:axPos val="t"/>
        <c:majorGridlines/>
        <c:numFmt formatCode="General" sourceLinked="1"/>
        <c:majorTickMark val="out"/>
        <c:minorTickMark val="none"/>
        <c:tickLblPos val="nextTo"/>
        <c:crossAx val="95980928"/>
        <c:crosses val="autoZero"/>
        <c:crossBetween val="between"/>
        <c:majorUnit val="2"/>
      </c:valAx>
    </c:plotArea>
    <c:plotVisOnly val="1"/>
    <c:dispBlanksAs val="gap"/>
    <c:showDLblsOverMax val="0"/>
  </c:chart>
  <c:printSettings>
    <c:headerFooter/>
    <c:pageMargins b="0.78740157499999996" l="0.511811024" r="0.511811024" t="0.78740157499999996" header="0.31496062000000163" footer="0.3149606200000016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BC31-465B-8439-BCC3A71FD09A}"/>
              </c:ext>
            </c:extLst>
          </c:dPt>
          <c:dPt>
            <c:idx val="1"/>
            <c:bubble3D val="0"/>
            <c:spPr>
              <a:solidFill>
                <a:srgbClr val="FF0000"/>
              </a:solidFill>
            </c:spPr>
            <c:extLst>
              <c:ext xmlns:c16="http://schemas.microsoft.com/office/drawing/2014/chart" uri="{C3380CC4-5D6E-409C-BE32-E72D297353CC}">
                <c16:uniqueId val="{00000003-BC31-465B-8439-BCC3A71FD09A}"/>
              </c:ext>
            </c:extLst>
          </c:dPt>
          <c:dPt>
            <c:idx val="3"/>
            <c:bubble3D val="0"/>
            <c:spPr>
              <a:solidFill>
                <a:srgbClr val="92D050"/>
              </a:solidFill>
            </c:spPr>
            <c:extLst>
              <c:ext xmlns:c16="http://schemas.microsoft.com/office/drawing/2014/chart" uri="{C3380CC4-5D6E-409C-BE32-E72D297353CC}">
                <c16:uniqueId val="{00000005-BC31-465B-8439-BCC3A71FD09A}"/>
              </c:ext>
            </c:extLst>
          </c:dPt>
          <c:dPt>
            <c:idx val="4"/>
            <c:bubble3D val="0"/>
            <c:spPr>
              <a:solidFill>
                <a:srgbClr val="0070C0"/>
              </a:solidFill>
            </c:spPr>
            <c:extLst>
              <c:ext xmlns:c16="http://schemas.microsoft.com/office/drawing/2014/chart" uri="{C3380CC4-5D6E-409C-BE32-E72D297353CC}">
                <c16:uniqueId val="{00000007-BC31-465B-8439-BCC3A71FD09A}"/>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0.45714285714285713</c:v>
                </c:pt>
                <c:pt idx="2">
                  <c:v>0.2857142857142857</c:v>
                </c:pt>
                <c:pt idx="3">
                  <c:v>0.22857142857142856</c:v>
                </c:pt>
                <c:pt idx="4">
                  <c:v>2.8571428571428571E-2</c:v>
                </c:pt>
              </c:numCache>
            </c:numRef>
          </c:val>
          <c:extLst>
            <c:ext xmlns:c16="http://schemas.microsoft.com/office/drawing/2014/chart" uri="{C3380CC4-5D6E-409C-BE32-E72D297353CC}">
              <c16:uniqueId val="{00000008-BC31-465B-8439-BCC3A71FD09A}"/>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33"/>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9.5030183727034145E-2"/>
          <c:y val="0.21937888351980553"/>
          <c:w val="0.46168875765529332"/>
          <c:h val="0.68515846659658008"/>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A9-4A8A-8FB3-A31746AE2153}"/>
              </c:ext>
            </c:extLst>
          </c:dPt>
          <c:dPt>
            <c:idx val="1"/>
            <c:bubble3D val="0"/>
            <c:spPr>
              <a:solidFill>
                <a:srgbClr val="FF0000"/>
              </a:solidFill>
            </c:spPr>
            <c:extLst>
              <c:ext xmlns:c16="http://schemas.microsoft.com/office/drawing/2014/chart" uri="{C3380CC4-5D6E-409C-BE32-E72D297353CC}">
                <c16:uniqueId val="{00000003-ACA9-4A8A-8FB3-A31746AE2153}"/>
              </c:ext>
            </c:extLst>
          </c:dPt>
          <c:dPt>
            <c:idx val="2"/>
            <c:bubble3D val="0"/>
            <c:spPr>
              <a:solidFill>
                <a:srgbClr val="FFFF00"/>
              </a:solidFill>
            </c:spPr>
            <c:extLst>
              <c:ext xmlns:c16="http://schemas.microsoft.com/office/drawing/2014/chart" uri="{C3380CC4-5D6E-409C-BE32-E72D297353CC}">
                <c16:uniqueId val="{00000005-ACA9-4A8A-8FB3-A31746AE2153}"/>
              </c:ext>
            </c:extLst>
          </c:dPt>
          <c:dPt>
            <c:idx val="3"/>
            <c:bubble3D val="0"/>
            <c:spPr>
              <a:solidFill>
                <a:srgbClr val="92D050"/>
              </a:solidFill>
            </c:spPr>
            <c:extLst>
              <c:ext xmlns:c16="http://schemas.microsoft.com/office/drawing/2014/chart" uri="{C3380CC4-5D6E-409C-BE32-E72D297353CC}">
                <c16:uniqueId val="{00000007-ACA9-4A8A-8FB3-A31746AE2153}"/>
              </c:ext>
            </c:extLst>
          </c:dPt>
          <c:dPt>
            <c:idx val="4"/>
            <c:bubble3D val="0"/>
            <c:spPr>
              <a:solidFill>
                <a:srgbClr val="0070C0"/>
              </a:solidFill>
            </c:spPr>
            <c:extLst>
              <c:ext xmlns:c16="http://schemas.microsoft.com/office/drawing/2014/chart" uri="{C3380CC4-5D6E-409C-BE32-E72D297353CC}">
                <c16:uniqueId val="{00000009-ACA9-4A8A-8FB3-A31746AE2153}"/>
              </c:ext>
            </c:extLst>
          </c:dPt>
          <c:dPt>
            <c:idx val="5"/>
            <c:bubble3D val="0"/>
            <c:spPr>
              <a:solidFill>
                <a:srgbClr val="FF99CC"/>
              </a:solidFill>
            </c:spPr>
            <c:extLst>
              <c:ext xmlns:c16="http://schemas.microsoft.com/office/drawing/2014/chart" uri="{C3380CC4-5D6E-409C-BE32-E72D297353CC}">
                <c16:uniqueId val="{0000000B-ACA9-4A8A-8FB3-A31746AE2153}"/>
              </c:ext>
            </c:extLst>
          </c:dPt>
          <c:dLbls>
            <c:dLbl>
              <c:idx val="0"/>
              <c:layout>
                <c:manualLayout>
                  <c:x val="8.1410256410256402E-3"/>
                  <c:y val="-3.9446028670119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A9-4A8A-8FB3-A31746AE2153}"/>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0.45714285714285713</c:v>
                </c:pt>
                <c:pt idx="2">
                  <c:v>0.2857142857142857</c:v>
                </c:pt>
                <c:pt idx="3">
                  <c:v>0.22857142857142856</c:v>
                </c:pt>
                <c:pt idx="4">
                  <c:v>2.8571428571428571E-2</c:v>
                </c:pt>
                <c:pt idx="5">
                  <c:v>0</c:v>
                </c:pt>
              </c:numCache>
            </c:numRef>
          </c:val>
          <c:extLst>
            <c:ext xmlns:c16="http://schemas.microsoft.com/office/drawing/2014/chart" uri="{C3380CC4-5D6E-409C-BE32-E72D297353CC}">
              <c16:uniqueId val="{0000000C-ACA9-4A8A-8FB3-A31746AE2153}"/>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9"/>
          <c:y val="0.11768286970423393"/>
          <c:w val="0.38477668980593804"/>
          <c:h val="0.8184917511818933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Final'!$C$25:$C$27</c:f>
              <c:strCache>
                <c:ptCount val="3"/>
                <c:pt idx="0">
                  <c:v>OBJETIVO 1</c:v>
                </c:pt>
                <c:pt idx="1">
                  <c:v>OBJETIVO 2</c:v>
                </c:pt>
                <c:pt idx="2">
                  <c:v>OBJETIVO 3</c:v>
                </c:pt>
              </c:strCache>
            </c:strRef>
          </c:cat>
          <c:val>
            <c:numRef>
              <c:f>'Painel de Gestão Final'!$E$25:$E$27</c:f>
              <c:numCache>
                <c:formatCode>General</c:formatCode>
                <c:ptCount val="3"/>
                <c:pt idx="0">
                  <c:v>7</c:v>
                </c:pt>
                <c:pt idx="1">
                  <c:v>1</c:v>
                </c:pt>
                <c:pt idx="2">
                  <c:v>4</c:v>
                </c:pt>
              </c:numCache>
            </c:numRef>
          </c:val>
          <c:extLst>
            <c:ext xmlns:c16="http://schemas.microsoft.com/office/drawing/2014/chart" uri="{C3380CC4-5D6E-409C-BE32-E72D297353CC}">
              <c16:uniqueId val="{00000000-67FB-41D9-8DCD-99CB23DFB818}"/>
            </c:ext>
          </c:extLst>
        </c:ser>
        <c:ser>
          <c:idx val="3"/>
          <c:order val="1"/>
          <c:spPr>
            <a:solidFill>
              <a:srgbClr val="7030A0"/>
            </a:solidFill>
          </c:spPr>
          <c:invertIfNegative val="0"/>
          <c:cat>
            <c:strRef>
              <c:f>'Painel de Gestão Final'!$C$25:$C$27</c:f>
              <c:strCache>
                <c:ptCount val="3"/>
                <c:pt idx="0">
                  <c:v>OBJETIVO 1</c:v>
                </c:pt>
                <c:pt idx="1">
                  <c:v>OBJETIVO 2</c:v>
                </c:pt>
                <c:pt idx="2">
                  <c:v>OBJETIVO 3</c:v>
                </c:pt>
              </c:strCache>
            </c:strRef>
          </c:cat>
          <c:val>
            <c:numRef>
              <c:f>'Painel de Gestão Final'!$F$25:$F$27</c:f>
              <c:numCache>
                <c:formatCode>General</c:formatCode>
                <c:ptCount val="3"/>
                <c:pt idx="0">
                  <c:v>5</c:v>
                </c:pt>
                <c:pt idx="1">
                  <c:v>7</c:v>
                </c:pt>
                <c:pt idx="2">
                  <c:v>1</c:v>
                </c:pt>
              </c:numCache>
            </c:numRef>
          </c:val>
          <c:extLst>
            <c:ext xmlns:c16="http://schemas.microsoft.com/office/drawing/2014/chart" uri="{C3380CC4-5D6E-409C-BE32-E72D297353CC}">
              <c16:uniqueId val="{00000001-67FB-41D9-8DCD-99CB23DFB818}"/>
            </c:ext>
          </c:extLst>
        </c:ser>
        <c:ser>
          <c:idx val="1"/>
          <c:order val="2"/>
          <c:spPr>
            <a:solidFill>
              <a:srgbClr val="0070C0"/>
            </a:solidFill>
          </c:spPr>
          <c:invertIfNegative val="0"/>
          <c:val>
            <c:numRef>
              <c:f>'Painel de Gestão Final'!$G$25:$G$27</c:f>
              <c:numCache>
                <c:formatCode>General</c:formatCode>
                <c:ptCount val="3"/>
                <c:pt idx="0">
                  <c:v>7</c:v>
                </c:pt>
                <c:pt idx="1">
                  <c:v>1</c:v>
                </c:pt>
                <c:pt idx="2">
                  <c:v>2</c:v>
                </c:pt>
              </c:numCache>
            </c:numRef>
          </c:val>
          <c:extLst>
            <c:ext xmlns:c16="http://schemas.microsoft.com/office/drawing/2014/chart" uri="{C3380CC4-5D6E-409C-BE32-E72D297353CC}">
              <c16:uniqueId val="{00000002-67FB-41D9-8DCD-99CB23DFB818}"/>
            </c:ext>
          </c:extLst>
        </c:ser>
        <c:dLbls>
          <c:showLegendKey val="0"/>
          <c:showVal val="0"/>
          <c:showCatName val="0"/>
          <c:showSerName val="0"/>
          <c:showPercent val="0"/>
          <c:showBubbleSize val="0"/>
        </c:dLbls>
        <c:gapWidth val="150"/>
        <c:overlap val="100"/>
        <c:axId val="95774208"/>
        <c:axId val="95775744"/>
      </c:barChart>
      <c:catAx>
        <c:axId val="95774208"/>
        <c:scaling>
          <c:orientation val="maxMin"/>
        </c:scaling>
        <c:delete val="0"/>
        <c:axPos val="l"/>
        <c:numFmt formatCode="ge\r\a\l" sourceLinked="0"/>
        <c:majorTickMark val="out"/>
        <c:minorTickMark val="none"/>
        <c:tickLblPos val="nextTo"/>
        <c:crossAx val="95775744"/>
        <c:crosses val="autoZero"/>
        <c:auto val="1"/>
        <c:lblAlgn val="ctr"/>
        <c:lblOffset val="100"/>
        <c:noMultiLvlLbl val="0"/>
      </c:catAx>
      <c:valAx>
        <c:axId val="95775744"/>
        <c:scaling>
          <c:orientation val="minMax"/>
        </c:scaling>
        <c:delete val="0"/>
        <c:axPos val="t"/>
        <c:majorGridlines/>
        <c:numFmt formatCode="General" sourceLinked="1"/>
        <c:majorTickMark val="out"/>
        <c:minorTickMark val="none"/>
        <c:tickLblPos val="nextTo"/>
        <c:crossAx val="95774208"/>
        <c:crosses val="autoZero"/>
        <c:crossBetween val="between"/>
        <c:majorUnit val="2"/>
      </c:valAx>
    </c:plotArea>
    <c:plotVisOnly val="1"/>
    <c:dispBlanksAs val="gap"/>
    <c:showDLblsOverMax val="0"/>
  </c:chart>
  <c:printSettings>
    <c:headerFooter/>
    <c:pageMargins b="0.78740157499999996" l="0.511811024" r="0.511811024" t="0.78740157499999996" header="0.31496062000000241" footer="0.3149606200000024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8.1141294838144959E-2"/>
          <c:y val="0.21937888351980578"/>
          <c:w val="0.46168875765529332"/>
          <c:h val="0.68515846659658175"/>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1-790A-49D3-8256-621F6A751906}"/>
              </c:ext>
            </c:extLst>
          </c:dPt>
          <c:dPt>
            <c:idx val="2"/>
            <c:bubble3D val="0"/>
            <c:spPr>
              <a:solidFill>
                <a:srgbClr val="0070C0"/>
              </a:solidFill>
            </c:spPr>
            <c:extLst>
              <c:ext xmlns:c16="http://schemas.microsoft.com/office/drawing/2014/chart" uri="{C3380CC4-5D6E-409C-BE32-E72D297353CC}">
                <c16:uniqueId val="{00000003-790A-49D3-8256-621F6A751906}"/>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0.34285714285714286</c:v>
                </c:pt>
                <c:pt idx="1">
                  <c:v>0.37142857142857144</c:v>
                </c:pt>
                <c:pt idx="2">
                  <c:v>0.2857142857142857</c:v>
                </c:pt>
              </c:numCache>
            </c:numRef>
          </c:val>
          <c:extLst>
            <c:ext xmlns:c16="http://schemas.microsoft.com/office/drawing/2014/chart" uri="{C3380CC4-5D6E-409C-BE32-E72D297353CC}">
              <c16:uniqueId val="{00000004-790A-49D3-8256-621F6A751906}"/>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919"/>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8.1141294838144959E-2"/>
          <c:y val="0.21937888351980575"/>
          <c:w val="0.46168875765529332"/>
          <c:h val="0.685158466596581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0.58974358974358976</c:v>
                </c:pt>
                <c:pt idx="2">
                  <c:v>0.25641025641025639</c:v>
                </c:pt>
                <c:pt idx="3">
                  <c:v>0.12820512820512819</c:v>
                </c:pt>
                <c:pt idx="4">
                  <c:v>2.564102564102564E-2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1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9.5030183727034145E-2"/>
          <c:y val="0.21937888351980575"/>
          <c:w val="0.46168875765529332"/>
          <c:h val="0.685158466596581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0.51515151515151514</c:v>
                </c:pt>
                <c:pt idx="2">
                  <c:v>0.30303030303030304</c:v>
                </c:pt>
                <c:pt idx="3">
                  <c:v>0.15151515151515152</c:v>
                </c:pt>
                <c:pt idx="4">
                  <c:v>3.0303030303030304E-2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46"/>
          <c:y val="0.11768286970423393"/>
          <c:w val="0.38477668980593877"/>
          <c:h val="0.818491751181894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- 2'!$C$32:$C$34</c:f>
              <c:strCache>
                <c:ptCount val="3"/>
                <c:pt idx="0">
                  <c:v>OBJETIVO 1</c:v>
                </c:pt>
                <c:pt idx="1">
                  <c:v>OBJETIVO 2</c:v>
                </c:pt>
                <c:pt idx="2">
                  <c:v>OBJETIVO 3</c:v>
                </c:pt>
              </c:strCache>
            </c:strRef>
          </c:cat>
          <c:val>
            <c:numRef>
              <c:f>'Painel de Gestão - 2'!$F$32:$F$34</c:f>
              <c:numCache>
                <c:formatCode>General</c:formatCode>
                <c:ptCount val="3"/>
                <c:pt idx="0">
                  <c:v>0</c:v>
                </c:pt>
                <c:pt idx="1">
                  <c:v>2</c:v>
                </c:pt>
                <c:pt idx="2">
                  <c:v>1</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- 2'!$C$32:$C$34</c:f>
              <c:strCache>
                <c:ptCount val="3"/>
                <c:pt idx="0">
                  <c:v>OBJETIVO 1</c:v>
                </c:pt>
                <c:pt idx="1">
                  <c:v>OBJETIVO 2</c:v>
                </c:pt>
                <c:pt idx="2">
                  <c:v>OBJETIVO 3</c:v>
                </c:pt>
              </c:strCache>
            </c:strRef>
          </c:cat>
          <c:val>
            <c:numRef>
              <c:f>'Painel de Gestão - 2'!$G$32:$G$34</c:f>
              <c:numCache>
                <c:formatCode>General</c:formatCode>
                <c:ptCount val="3"/>
                <c:pt idx="0">
                  <c:v>3</c:v>
                </c:pt>
                <c:pt idx="1">
                  <c:v>1</c:v>
                </c:pt>
                <c:pt idx="2">
                  <c:v>2</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- 2'!$C$32:$C$34</c:f>
              <c:strCache>
                <c:ptCount val="3"/>
                <c:pt idx="0">
                  <c:v>OBJETIVO 1</c:v>
                </c:pt>
                <c:pt idx="1">
                  <c:v>OBJETIVO 2</c:v>
                </c:pt>
                <c:pt idx="2">
                  <c:v>OBJETIVO 3</c:v>
                </c:pt>
              </c:strCache>
            </c:strRef>
          </c:cat>
          <c:val>
            <c:numRef>
              <c:f>'Painel de Gestão - 2'!$H$32:$H$34</c:f>
              <c:numCache>
                <c:formatCode>General</c:formatCode>
                <c:ptCount val="3"/>
                <c:pt idx="0">
                  <c:v>5</c:v>
                </c:pt>
                <c:pt idx="1">
                  <c:v>3</c:v>
                </c:pt>
                <c:pt idx="2">
                  <c:v>1</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- 2'!$C$32:$C$34</c:f>
              <c:strCache>
                <c:ptCount val="3"/>
                <c:pt idx="0">
                  <c:v>OBJETIVO 1</c:v>
                </c:pt>
                <c:pt idx="1">
                  <c:v>OBJETIVO 2</c:v>
                </c:pt>
                <c:pt idx="2">
                  <c:v>OBJETIVO 3</c:v>
                </c:pt>
              </c:strCache>
            </c:strRef>
          </c:cat>
          <c:val>
            <c:numRef>
              <c:f>'Painel de Gestão - 2'!$I$32:$I$34</c:f>
              <c:numCache>
                <c:formatCode>General</c:formatCode>
                <c:ptCount val="3"/>
                <c:pt idx="0">
                  <c:v>10</c:v>
                </c:pt>
                <c:pt idx="1">
                  <c:v>2</c:v>
                </c:pt>
                <c:pt idx="2">
                  <c:v>2</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- 2'!$C$32:$C$34</c:f>
              <c:strCache>
                <c:ptCount val="3"/>
                <c:pt idx="0">
                  <c:v>OBJETIVO 1</c:v>
                </c:pt>
                <c:pt idx="1">
                  <c:v>OBJETIVO 2</c:v>
                </c:pt>
                <c:pt idx="2">
                  <c:v>OBJETIVO 3</c:v>
                </c:pt>
              </c:strCache>
            </c:strRef>
          </c:cat>
          <c:val>
            <c:numRef>
              <c:f>'Painel de Gestão - 2'!$J$32:$J$34</c:f>
              <c:numCache>
                <c:formatCode>General</c:formatCode>
                <c:ptCount val="3"/>
                <c:pt idx="0">
                  <c:v>1</c:v>
                </c:pt>
                <c:pt idx="1">
                  <c:v>0</c:v>
                </c:pt>
                <c:pt idx="2">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6275584"/>
        <c:axId val="86277120"/>
      </c:barChart>
      <c:catAx>
        <c:axId val="86275584"/>
        <c:scaling>
          <c:orientation val="maxMin"/>
        </c:scaling>
        <c:delete val="0"/>
        <c:axPos val="l"/>
        <c:numFmt formatCode="ge\r\a\l" sourceLinked="0"/>
        <c:majorTickMark val="out"/>
        <c:minorTickMark val="none"/>
        <c:tickLblPos val="nextTo"/>
        <c:txPr>
          <a:bodyPr/>
          <a:lstStyle/>
          <a:p>
            <a:pPr>
              <a:defRPr sz="1100"/>
            </a:pPr>
            <a:endParaRPr lang="pt-BR"/>
          </a:p>
        </c:txPr>
        <c:crossAx val="86277120"/>
        <c:crosses val="autoZero"/>
        <c:auto val="1"/>
        <c:lblAlgn val="ctr"/>
        <c:lblOffset val="100"/>
        <c:noMultiLvlLbl val="0"/>
      </c:catAx>
      <c:valAx>
        <c:axId val="86277120"/>
        <c:scaling>
          <c:orientation val="minMax"/>
        </c:scaling>
        <c:delete val="0"/>
        <c:axPos val="t"/>
        <c:majorGridlines/>
        <c:numFmt formatCode="General" sourceLinked="1"/>
        <c:majorTickMark val="out"/>
        <c:minorTickMark val="none"/>
        <c:tickLblPos val="nextTo"/>
        <c:crossAx val="86275584"/>
        <c:crosses val="autoZero"/>
        <c:crossBetween val="between"/>
        <c:majorUnit val="2"/>
      </c:valAx>
    </c:plotArea>
    <c:plotVisOnly val="1"/>
    <c:dispBlanksAs val="gap"/>
    <c:showDLblsOverMax val="0"/>
  </c:chart>
  <c:printSettings>
    <c:headerFooter/>
    <c:pageMargins b="0.78740157499999996" l="0.511811024" r="0.511811024" t="0.78740157499999996" header="0.31496062000000213" footer="0.3149606200000021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8.1141294838144959E-2"/>
          <c:y val="0.21937888351980575"/>
          <c:w val="0.46168875765529332"/>
          <c:h val="0.685158466596581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9.0909090909090912E-2</c:v>
                </c:pt>
                <c:pt idx="1">
                  <c:v>0.18181818181818182</c:v>
                </c:pt>
                <c:pt idx="2">
                  <c:v>0.27272727272727271</c:v>
                </c:pt>
                <c:pt idx="3">
                  <c:v>0.42424242424242425</c:v>
                </c:pt>
                <c:pt idx="4">
                  <c:v>3.0303030303030304E-2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1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9.5030183727034145E-2"/>
          <c:y val="0.21937888351980575"/>
          <c:w val="0.46168875765529332"/>
          <c:h val="0.685158466596581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8.5714285714285715E-2</c:v>
                </c:pt>
                <c:pt idx="1">
                  <c:v>0.17142857142857143</c:v>
                </c:pt>
                <c:pt idx="2">
                  <c:v>0.25714285714285712</c:v>
                </c:pt>
                <c:pt idx="3">
                  <c:v>0.4</c:v>
                </c:pt>
                <c:pt idx="4">
                  <c:v>2.8571428571428571E-2</c:v>
                </c:pt>
                <c:pt idx="5">
                  <c:v>5.7142857142857141E-2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46"/>
          <c:y val="0.11768286970423393"/>
          <c:w val="0.38477668980593877"/>
          <c:h val="0.818491751181894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3"/>
                <c:pt idx="0">
                  <c:v>OBJETIVO 1</c:v>
                </c:pt>
                <c:pt idx="1">
                  <c:v>OBJETIVO 2</c:v>
                </c:pt>
                <c:pt idx="2">
                  <c:v>OBJETIVO 3</c:v>
                </c:pt>
              </c:strCache>
            </c:strRef>
          </c:cat>
          <c:val>
            <c:numRef>
              <c:f>'Painel de Gestão - 3'!$E$32:$E$41</c:f>
              <c:numCache>
                <c:formatCode>General</c:formatCode>
                <c:ptCount val="3"/>
                <c:pt idx="0">
                  <c:v>1</c:v>
                </c:pt>
                <c:pt idx="1">
                  <c:v>0</c:v>
                </c:pt>
                <c:pt idx="2">
                  <c:v>0</c:v>
                </c:pt>
              </c:numCache>
            </c:numRef>
          </c:val>
          <c:extLst>
            <c:ext xmlns:c16="http://schemas.microsoft.com/office/drawing/2014/chart" uri="{C3380CC4-5D6E-409C-BE32-E72D297353CC}">
              <c16:uniqueId val="{00000000-C68F-4993-B1F1-E6B7BDDF2961}"/>
            </c:ext>
          </c:extLst>
        </c:ser>
        <c:ser>
          <c:idx val="1"/>
          <c:order val="1"/>
          <c:spPr>
            <a:solidFill>
              <a:schemeClr val="bg1">
                <a:lumMod val="65000"/>
              </a:schemeClr>
            </a:solidFill>
          </c:spPr>
          <c:invertIfNegative val="0"/>
          <c:cat>
            <c:strRef>
              <c:f>'Painel de Gestão - 3'!$C$32:$C$41</c:f>
              <c:strCache>
                <c:ptCount val="3"/>
                <c:pt idx="0">
                  <c:v>OBJETIVO 1</c:v>
                </c:pt>
                <c:pt idx="1">
                  <c:v>OBJETIVO 2</c:v>
                </c:pt>
                <c:pt idx="2">
                  <c:v>OBJETIVO 3</c:v>
                </c:pt>
              </c:strCache>
            </c:strRef>
          </c:cat>
          <c:val>
            <c:numRef>
              <c:f>'Painel de Gestão - 3'!$F$32:$F$41</c:f>
              <c:numCache>
                <c:formatCode>General</c:formatCode>
                <c:ptCount val="3"/>
                <c:pt idx="0">
                  <c:v>0</c:v>
                </c:pt>
                <c:pt idx="1">
                  <c:v>0</c:v>
                </c:pt>
                <c:pt idx="2">
                  <c:v>0</c:v>
                </c:pt>
              </c:numCache>
            </c:numRef>
          </c:val>
          <c:extLst>
            <c:ext xmlns:c16="http://schemas.microsoft.com/office/drawing/2014/chart" uri="{C3380CC4-5D6E-409C-BE32-E72D297353CC}">
              <c16:uniqueId val="{00000001-C68F-4993-B1F1-E6B7BDDF2961}"/>
            </c:ext>
          </c:extLst>
        </c:ser>
        <c:ser>
          <c:idx val="2"/>
          <c:order val="2"/>
          <c:spPr>
            <a:solidFill>
              <a:srgbClr val="FF0000"/>
            </a:solidFill>
          </c:spPr>
          <c:invertIfNegative val="0"/>
          <c:cat>
            <c:strRef>
              <c:f>'Painel de Gestão - 3'!$C$32:$C$41</c:f>
              <c:strCache>
                <c:ptCount val="3"/>
                <c:pt idx="0">
                  <c:v>OBJETIVO 1</c:v>
                </c:pt>
                <c:pt idx="1">
                  <c:v>OBJETIVO 2</c:v>
                </c:pt>
                <c:pt idx="2">
                  <c:v>OBJETIVO 3</c:v>
                </c:pt>
              </c:strCache>
            </c:strRef>
          </c:cat>
          <c:val>
            <c:numRef>
              <c:f>'Painel de Gestão - 3'!$G$32:$G$41</c:f>
              <c:numCache>
                <c:formatCode>General</c:formatCode>
                <c:ptCount val="3"/>
                <c:pt idx="0">
                  <c:v>3</c:v>
                </c:pt>
                <c:pt idx="1">
                  <c:v>5</c:v>
                </c:pt>
                <c:pt idx="2">
                  <c:v>2</c:v>
                </c:pt>
              </c:numCache>
            </c:numRef>
          </c:val>
          <c:extLst>
            <c:ext xmlns:c16="http://schemas.microsoft.com/office/drawing/2014/chart" uri="{C3380CC4-5D6E-409C-BE32-E72D297353CC}">
              <c16:uniqueId val="{00000002-C68F-4993-B1F1-E6B7BDDF2961}"/>
            </c:ext>
          </c:extLst>
        </c:ser>
        <c:ser>
          <c:idx val="3"/>
          <c:order val="3"/>
          <c:spPr>
            <a:solidFill>
              <a:srgbClr val="FFC000"/>
            </a:solidFill>
          </c:spPr>
          <c:invertIfNegative val="0"/>
          <c:cat>
            <c:strRef>
              <c:f>'Painel de Gestão - 3'!$C$32:$C$41</c:f>
              <c:strCache>
                <c:ptCount val="3"/>
                <c:pt idx="0">
                  <c:v>OBJETIVO 1</c:v>
                </c:pt>
                <c:pt idx="1">
                  <c:v>OBJETIVO 2</c:v>
                </c:pt>
                <c:pt idx="2">
                  <c:v>OBJETIVO 3</c:v>
                </c:pt>
              </c:strCache>
            </c:strRef>
          </c:cat>
          <c:val>
            <c:numRef>
              <c:f>'Painel de Gestão - 3'!$H$32:$H$41</c:f>
              <c:numCache>
                <c:formatCode>General</c:formatCode>
                <c:ptCount val="3"/>
                <c:pt idx="0">
                  <c:v>8</c:v>
                </c:pt>
                <c:pt idx="1">
                  <c:v>1</c:v>
                </c:pt>
                <c:pt idx="2">
                  <c:v>1</c:v>
                </c:pt>
              </c:numCache>
            </c:numRef>
          </c:val>
          <c:extLst>
            <c:ext xmlns:c16="http://schemas.microsoft.com/office/drawing/2014/chart" uri="{C3380CC4-5D6E-409C-BE32-E72D297353CC}">
              <c16:uniqueId val="{00000003-C68F-4993-B1F1-E6B7BDDF2961}"/>
            </c:ext>
          </c:extLst>
        </c:ser>
        <c:ser>
          <c:idx val="4"/>
          <c:order val="4"/>
          <c:spPr>
            <a:solidFill>
              <a:srgbClr val="92D050"/>
            </a:solidFill>
          </c:spPr>
          <c:invertIfNegative val="0"/>
          <c:cat>
            <c:strRef>
              <c:f>'Painel de Gestão - 3'!$C$32:$C$41</c:f>
              <c:strCache>
                <c:ptCount val="3"/>
                <c:pt idx="0">
                  <c:v>OBJETIVO 1</c:v>
                </c:pt>
                <c:pt idx="1">
                  <c:v>OBJETIVO 2</c:v>
                </c:pt>
                <c:pt idx="2">
                  <c:v>OBJETIVO 3</c:v>
                </c:pt>
              </c:strCache>
            </c:strRef>
          </c:cat>
          <c:val>
            <c:numRef>
              <c:f>'Painel de Gestão - 3'!$I$32:$I$41</c:f>
              <c:numCache>
                <c:formatCode>General</c:formatCode>
                <c:ptCount val="3"/>
                <c:pt idx="0">
                  <c:v>8</c:v>
                </c:pt>
                <c:pt idx="1">
                  <c:v>2</c:v>
                </c:pt>
                <c:pt idx="2">
                  <c:v>4</c:v>
                </c:pt>
              </c:numCache>
            </c:numRef>
          </c:val>
          <c:extLst>
            <c:ext xmlns:c16="http://schemas.microsoft.com/office/drawing/2014/chart" uri="{C3380CC4-5D6E-409C-BE32-E72D297353CC}">
              <c16:uniqueId val="{00000004-C68F-4993-B1F1-E6B7BDDF2961}"/>
            </c:ext>
          </c:extLst>
        </c:ser>
        <c:ser>
          <c:idx val="5"/>
          <c:order val="5"/>
          <c:spPr>
            <a:solidFill>
              <a:srgbClr val="0070C0"/>
            </a:solidFill>
          </c:spPr>
          <c:invertIfNegative val="0"/>
          <c:cat>
            <c:strRef>
              <c:f>'Painel de Gestão - 3'!$C$32:$C$41</c:f>
              <c:strCache>
                <c:ptCount val="3"/>
                <c:pt idx="0">
                  <c:v>OBJETIVO 1</c:v>
                </c:pt>
                <c:pt idx="1">
                  <c:v>OBJETIVO 2</c:v>
                </c:pt>
                <c:pt idx="2">
                  <c:v>OBJETIVO 3</c:v>
                </c:pt>
              </c:strCache>
            </c:strRef>
          </c:cat>
          <c:val>
            <c:numRef>
              <c:f>'Painel de Gestão - 3'!$J$32:$J$41</c:f>
              <c:numCache>
                <c:formatCode>General</c:formatCode>
                <c:ptCount val="3"/>
                <c:pt idx="0">
                  <c:v>1</c:v>
                </c:pt>
                <c:pt idx="1">
                  <c:v>0</c:v>
                </c:pt>
                <c:pt idx="2">
                  <c:v>0</c:v>
                </c:pt>
              </c:numCache>
            </c:numRef>
          </c:val>
          <c:extLst>
            <c:ext xmlns:c16="http://schemas.microsoft.com/office/drawing/2014/chart" uri="{C3380CC4-5D6E-409C-BE32-E72D297353CC}">
              <c16:uniqueId val="{00000005-C68F-4993-B1F1-E6B7BDDF2961}"/>
            </c:ext>
          </c:extLst>
        </c:ser>
        <c:dLbls>
          <c:showLegendKey val="0"/>
          <c:showVal val="0"/>
          <c:showCatName val="0"/>
          <c:showSerName val="0"/>
          <c:showPercent val="0"/>
          <c:showBubbleSize val="0"/>
        </c:dLbls>
        <c:gapWidth val="150"/>
        <c:overlap val="100"/>
        <c:axId val="93975296"/>
        <c:axId val="93976832"/>
      </c:barChart>
      <c:catAx>
        <c:axId val="93975296"/>
        <c:scaling>
          <c:orientation val="maxMin"/>
        </c:scaling>
        <c:delete val="0"/>
        <c:axPos val="l"/>
        <c:numFmt formatCode="ge\r\a\l" sourceLinked="0"/>
        <c:majorTickMark val="out"/>
        <c:minorTickMark val="none"/>
        <c:tickLblPos val="nextTo"/>
        <c:txPr>
          <a:bodyPr/>
          <a:lstStyle/>
          <a:p>
            <a:pPr>
              <a:defRPr sz="1100"/>
            </a:pPr>
            <a:endParaRPr lang="pt-BR"/>
          </a:p>
        </c:txPr>
        <c:crossAx val="93976832"/>
        <c:crosses val="autoZero"/>
        <c:auto val="1"/>
        <c:lblAlgn val="ctr"/>
        <c:lblOffset val="100"/>
        <c:noMultiLvlLbl val="0"/>
      </c:catAx>
      <c:valAx>
        <c:axId val="93976832"/>
        <c:scaling>
          <c:orientation val="minMax"/>
        </c:scaling>
        <c:delete val="0"/>
        <c:axPos val="t"/>
        <c:majorGridlines/>
        <c:numFmt formatCode="General" sourceLinked="1"/>
        <c:majorTickMark val="out"/>
        <c:minorTickMark val="none"/>
        <c:tickLblPos val="nextTo"/>
        <c:crossAx val="93975296"/>
        <c:crosses val="autoZero"/>
        <c:crossBetween val="between"/>
        <c:majorUnit val="2"/>
      </c:valAx>
    </c:plotArea>
    <c:plotVisOnly val="1"/>
    <c:dispBlanksAs val="gap"/>
    <c:showDLblsOverMax val="0"/>
  </c:chart>
  <c:printSettings>
    <c:headerFooter/>
    <c:pageMargins b="0.78740157499999996" l="0.511811024" r="0.511811024" t="0.78740157499999996" header="0.31496062000000163" footer="0.3149606200000016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9E-4150-81A2-63A259716DCF}"/>
              </c:ext>
            </c:extLst>
          </c:dPt>
          <c:dPt>
            <c:idx val="1"/>
            <c:bubble3D val="0"/>
            <c:spPr>
              <a:solidFill>
                <a:srgbClr val="FF0000"/>
              </a:solidFill>
            </c:spPr>
            <c:extLst>
              <c:ext xmlns:c16="http://schemas.microsoft.com/office/drawing/2014/chart" uri="{C3380CC4-5D6E-409C-BE32-E72D297353CC}">
                <c16:uniqueId val="{00000003-9F9E-4150-81A2-63A259716DCF}"/>
              </c:ext>
            </c:extLst>
          </c:dPt>
          <c:dPt>
            <c:idx val="3"/>
            <c:bubble3D val="0"/>
            <c:spPr>
              <a:solidFill>
                <a:srgbClr val="92D050"/>
              </a:solidFill>
            </c:spPr>
            <c:extLst>
              <c:ext xmlns:c16="http://schemas.microsoft.com/office/drawing/2014/chart" uri="{C3380CC4-5D6E-409C-BE32-E72D297353CC}">
                <c16:uniqueId val="{00000005-9F9E-4150-81A2-63A259716DCF}"/>
              </c:ext>
            </c:extLst>
          </c:dPt>
          <c:dPt>
            <c:idx val="4"/>
            <c:bubble3D val="0"/>
            <c:spPr>
              <a:solidFill>
                <a:srgbClr val="0070C0"/>
              </a:solidFill>
            </c:spPr>
            <c:extLst>
              <c:ext xmlns:c16="http://schemas.microsoft.com/office/drawing/2014/chart" uri="{C3380CC4-5D6E-409C-BE32-E72D297353CC}">
                <c16:uniqueId val="{00000007-9F9E-4150-81A2-63A259716DC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0.2857142857142857</c:v>
                </c:pt>
                <c:pt idx="2">
                  <c:v>0.2857142857142857</c:v>
                </c:pt>
                <c:pt idx="3">
                  <c:v>0.4</c:v>
                </c:pt>
                <c:pt idx="4">
                  <c:v>2.8571428571428571E-2</c:v>
                </c:pt>
              </c:numCache>
            </c:numRef>
          </c:val>
          <c:extLst>
            <c:ext xmlns:c16="http://schemas.microsoft.com/office/drawing/2014/chart" uri="{C3380CC4-5D6E-409C-BE32-E72D297353CC}">
              <c16:uniqueId val="{00000008-9F9E-4150-81A2-63A259716DC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33"/>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9.5030183727034145E-2"/>
          <c:y val="0.21937888351980553"/>
          <c:w val="0.46168875765529332"/>
          <c:h val="0.68515846659658008"/>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42F4-4C9B-A3B5-80F0C3F22651}"/>
              </c:ext>
            </c:extLst>
          </c:dPt>
          <c:dPt>
            <c:idx val="1"/>
            <c:bubble3D val="0"/>
            <c:spPr>
              <a:solidFill>
                <a:srgbClr val="FF0000"/>
              </a:solidFill>
            </c:spPr>
            <c:extLst>
              <c:ext xmlns:c16="http://schemas.microsoft.com/office/drawing/2014/chart" uri="{C3380CC4-5D6E-409C-BE32-E72D297353CC}">
                <c16:uniqueId val="{00000003-42F4-4C9B-A3B5-80F0C3F22651}"/>
              </c:ext>
            </c:extLst>
          </c:dPt>
          <c:dPt>
            <c:idx val="2"/>
            <c:bubble3D val="0"/>
            <c:spPr>
              <a:solidFill>
                <a:srgbClr val="FFFF00"/>
              </a:solidFill>
            </c:spPr>
            <c:extLst>
              <c:ext xmlns:c16="http://schemas.microsoft.com/office/drawing/2014/chart" uri="{C3380CC4-5D6E-409C-BE32-E72D297353CC}">
                <c16:uniqueId val="{00000005-42F4-4C9B-A3B5-80F0C3F22651}"/>
              </c:ext>
            </c:extLst>
          </c:dPt>
          <c:dPt>
            <c:idx val="3"/>
            <c:bubble3D val="0"/>
            <c:spPr>
              <a:solidFill>
                <a:srgbClr val="92D050"/>
              </a:solidFill>
            </c:spPr>
            <c:extLst>
              <c:ext xmlns:c16="http://schemas.microsoft.com/office/drawing/2014/chart" uri="{C3380CC4-5D6E-409C-BE32-E72D297353CC}">
                <c16:uniqueId val="{00000007-42F4-4C9B-A3B5-80F0C3F22651}"/>
              </c:ext>
            </c:extLst>
          </c:dPt>
          <c:dPt>
            <c:idx val="4"/>
            <c:bubble3D val="0"/>
            <c:spPr>
              <a:solidFill>
                <a:srgbClr val="0070C0"/>
              </a:solidFill>
            </c:spPr>
            <c:extLst>
              <c:ext xmlns:c16="http://schemas.microsoft.com/office/drawing/2014/chart" uri="{C3380CC4-5D6E-409C-BE32-E72D297353CC}">
                <c16:uniqueId val="{00000009-42F4-4C9B-A3B5-80F0C3F22651}"/>
              </c:ext>
            </c:extLst>
          </c:dPt>
          <c:dPt>
            <c:idx val="5"/>
            <c:bubble3D val="0"/>
            <c:spPr>
              <a:solidFill>
                <a:srgbClr val="FF99CC"/>
              </a:solidFill>
            </c:spPr>
            <c:extLst>
              <c:ext xmlns:c16="http://schemas.microsoft.com/office/drawing/2014/chart" uri="{C3380CC4-5D6E-409C-BE32-E72D297353CC}">
                <c16:uniqueId val="{0000000B-42F4-4C9B-A3B5-80F0C3F22651}"/>
              </c:ext>
            </c:extLst>
          </c:dPt>
          <c:dLbls>
            <c:dLbl>
              <c:idx val="0"/>
              <c:layout>
                <c:manualLayout>
                  <c:x val="8.1410256410256402E-3"/>
                  <c:y val="-3.9446028670119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F4-4C9B-A3B5-80F0C3F2265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0.25714285714285712</c:v>
                </c:pt>
                <c:pt idx="2">
                  <c:v>0.2857142857142857</c:v>
                </c:pt>
                <c:pt idx="3">
                  <c:v>0.4</c:v>
                </c:pt>
                <c:pt idx="4">
                  <c:v>2.8571428571428571E-2</c:v>
                </c:pt>
                <c:pt idx="5">
                  <c:v>2.8571428571428571E-2</c:v>
                </c:pt>
              </c:numCache>
            </c:numRef>
          </c:val>
          <c:extLst>
            <c:ext xmlns:c16="http://schemas.microsoft.com/office/drawing/2014/chart" uri="{C3380CC4-5D6E-409C-BE32-E72D297353CC}">
              <c16:uniqueId val="{0000000C-42F4-4C9B-A3B5-80F0C3F2265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9"/>
          <c:y val="0.11768286970423393"/>
          <c:w val="0.38477668980593804"/>
          <c:h val="0.8184917511818933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A00094C3-0AF7-4CAC-93DC-D7DD87BA6EDF}"/>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87D9667D-B2FF-4444-ADCF-D76C374F4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C827263F-CBA6-4782-A453-5EBB9F344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FA6A32E7-05E1-4B4A-BDDE-C837083DF7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9C7DC761-367F-4F8D-BDF7-710978208184}"/>
            </a:ext>
          </a:extLst>
        </xdr:cNvPr>
        <xdr:cNvSpPr/>
      </xdr:nvSpPr>
      <xdr:spPr>
        <a:xfrm>
          <a:off x="56555640" y="1120140"/>
          <a:ext cx="4338637" cy="84227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oneCellAnchor>
    <xdr:from>
      <xdr:col>31</xdr:col>
      <xdr:colOff>1228725</xdr:colOff>
      <xdr:row>3</xdr:row>
      <xdr:rowOff>47625</xdr:rowOff>
    </xdr:from>
    <xdr:ext cx="4238625" cy="847725"/>
    <xdr:sp macro="" textlink="">
      <xdr:nvSpPr>
        <xdr:cNvPr id="3" name="Shape 3">
          <a:hlinkClick xmlns:r="http://schemas.openxmlformats.org/officeDocument/2006/relationships" r:id="rId1"/>
          <a:extLst>
            <a:ext uri="{FF2B5EF4-FFF2-40B4-BE49-F238E27FC236}">
              <a16:creationId xmlns:a16="http://schemas.microsoft.com/office/drawing/2014/main" id="{A079F6DB-01A5-4141-8F1E-1A991283647F}"/>
            </a:ext>
          </a:extLst>
        </xdr:cNvPr>
        <xdr:cNvSpPr/>
      </xdr:nvSpPr>
      <xdr:spPr>
        <a:xfrm>
          <a:off x="56549925" y="1106805"/>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2" name="Gráfico 1">
          <a:extLst>
            <a:ext uri="{FF2B5EF4-FFF2-40B4-BE49-F238E27FC236}">
              <a16:creationId xmlns:a16="http://schemas.microsoft.com/office/drawing/2014/main" id="{362729C8-DCD7-4493-930E-74AF65E91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F0DD2B90-8FCA-45F2-AA93-C6A0C7099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625E2178-4C89-4B11-B965-68EE1B71ED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27</xdr:row>
      <xdr:rowOff>34699</xdr:rowOff>
    </xdr:to>
    <xdr:graphicFrame macro="">
      <xdr:nvGraphicFramePr>
        <xdr:cNvPr id="2" name="Gráfico 1">
          <a:extLst>
            <a:ext uri="{FF2B5EF4-FFF2-40B4-BE49-F238E27FC236}">
              <a16:creationId xmlns:a16="http://schemas.microsoft.com/office/drawing/2014/main" id="{6205D898-7B22-4BE9-B7A1-9A77A5769A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3" name="Gráfico 2">
          <a:extLst>
            <a:ext uri="{FF2B5EF4-FFF2-40B4-BE49-F238E27FC236}">
              <a16:creationId xmlns:a16="http://schemas.microsoft.com/office/drawing/2014/main" id="{CBA70E11-2378-4992-8D17-D324927F4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Camila%20Garcia\Documents\PAN%20Aves%20da%20Amaz&#244;nia\Monitoria\Monitoria%20IV%20-%202019\Matriz%20de%20Monitoria%20e%20Planejamento\20200508_pan_aves_da_amazonia_matriz_monitoria_4_revisao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itoria Anual - 4"/>
      <sheetName val="Painel de Gestão - 4"/>
    </sheetNames>
    <sheetDataSet>
      <sheetData sheetId="0">
        <row r="2">
          <cell r="A2" t="str">
            <v>PLANO DE AÇÃO NACIONAL PARA A CONSERVAÇÃO DAS AVES DA AMAZÔNIA</v>
          </cell>
        </row>
      </sheetData>
      <sheetData sheetId="1"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80"/>
  <sheetViews>
    <sheetView showGridLines="0" zoomScale="60" zoomScaleNormal="60" workbookViewId="0">
      <pane xSplit="1" ySplit="10" topLeftCell="B11" activePane="bottomRight" state="frozen"/>
      <selection pane="topRight" activeCell="D17" sqref="D17"/>
      <selection pane="bottomLeft" activeCell="D17" sqref="D17"/>
      <selection pane="bottomRight" activeCell="D13" sqref="D13"/>
    </sheetView>
  </sheetViews>
  <sheetFormatPr defaultColWidth="8.7109375" defaultRowHeight="15" x14ac:dyDescent="0.25"/>
  <cols>
    <col min="1" max="1" width="72.28515625" style="17" customWidth="1"/>
    <col min="2" max="2" width="7.28515625" style="17" customWidth="1"/>
    <col min="3" max="3" width="73.42578125" style="230" customWidth="1"/>
    <col min="4" max="4" width="18.7109375" style="17" customWidth="1"/>
    <col min="5" max="5" width="19.42578125" style="17" customWidth="1"/>
    <col min="6" max="6" width="25.7109375" style="17" customWidth="1"/>
    <col min="7" max="7" width="27.42578125" style="17" customWidth="1"/>
    <col min="8" max="8" width="25.140625" style="17" customWidth="1"/>
    <col min="9" max="9" width="25.140625" style="251" customWidth="1"/>
    <col min="10" max="10" width="32.7109375" style="17" customWidth="1"/>
    <col min="11" max="12" width="25.140625" style="17" customWidth="1"/>
    <col min="13" max="13" width="27.7109375" style="17" bestFit="1" customWidth="1"/>
    <col min="14" max="19" width="26.7109375" style="219" customWidth="1"/>
    <col min="20" max="20" width="37.7109375" style="17" customWidth="1"/>
    <col min="21" max="21" width="28.7109375" style="17" customWidth="1"/>
    <col min="22" max="22" width="48.42578125" style="17" customWidth="1"/>
    <col min="23" max="24" width="26.7109375" style="17" customWidth="1"/>
    <col min="25" max="27" width="28.7109375" style="17" customWidth="1"/>
    <col min="28" max="31" width="18.7109375" style="17" customWidth="1"/>
    <col min="32" max="32" width="34.42578125" style="17" customWidth="1"/>
    <col min="33" max="33" width="28" style="17" customWidth="1"/>
    <col min="34" max="34" width="18.7109375" style="17" customWidth="1"/>
    <col min="35" max="35" width="36.28515625" style="17" customWidth="1"/>
    <col min="36" max="36" width="7" style="17" customWidth="1"/>
    <col min="37" max="39" width="8.7109375" style="17"/>
    <col min="40" max="40" width="8.7109375" style="17" hidden="1" customWidth="1"/>
    <col min="41" max="16384" width="8.7109375" style="17"/>
  </cols>
  <sheetData>
    <row r="1" spans="1:40" ht="38.65" customHeight="1" x14ac:dyDescent="0.25">
      <c r="A1" s="425" t="s">
        <v>0</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c r="AJ1" s="178"/>
    </row>
    <row r="2" spans="1:40" s="175" customFormat="1" ht="33.4" customHeight="1" thickBot="1" x14ac:dyDescent="0.3">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217"/>
    </row>
    <row r="3" spans="1:40" s="175" customFormat="1" ht="15.4" customHeight="1" thickTop="1" thickBot="1" x14ac:dyDescent="0.3">
      <c r="A3" s="288"/>
      <c r="B3" s="287"/>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17"/>
    </row>
    <row r="4" spans="1:40" ht="45" customHeight="1" thickTop="1" thickBot="1" x14ac:dyDescent="0.3">
      <c r="A4" s="96" t="s">
        <v>2</v>
      </c>
      <c r="B4" s="440" t="s">
        <v>3</v>
      </c>
      <c r="C4" s="440"/>
      <c r="D4" s="440"/>
      <c r="E4" s="440"/>
      <c r="F4" s="440"/>
      <c r="G4" s="441"/>
      <c r="H4" s="218"/>
      <c r="I4" s="247"/>
      <c r="J4" s="218"/>
      <c r="K4" s="218"/>
      <c r="L4" s="218"/>
      <c r="M4" s="218"/>
      <c r="N4" s="218"/>
      <c r="O4" s="218"/>
      <c r="P4" s="218"/>
      <c r="Q4" s="218"/>
      <c r="R4" s="218"/>
      <c r="S4" s="175"/>
      <c r="AJ4" s="178"/>
    </row>
    <row r="5" spans="1:40" s="280" customFormat="1" ht="13.15" customHeight="1" x14ac:dyDescent="0.25">
      <c r="A5" s="298"/>
      <c r="B5" s="292"/>
      <c r="C5" s="292"/>
      <c r="D5" s="293"/>
      <c r="E5" s="293"/>
      <c r="F5" s="293"/>
      <c r="G5" s="293"/>
      <c r="H5" s="294"/>
      <c r="I5" s="295"/>
      <c r="J5" s="294"/>
      <c r="K5" s="294"/>
      <c r="L5" s="294"/>
      <c r="M5" s="294"/>
      <c r="N5" s="294"/>
      <c r="O5" s="294"/>
      <c r="P5" s="294"/>
      <c r="Q5" s="294"/>
      <c r="R5" s="294"/>
      <c r="S5" s="290"/>
    </row>
    <row r="6" spans="1:40" ht="27" customHeight="1" x14ac:dyDescent="0.25">
      <c r="A6" s="13" t="s">
        <v>4</v>
      </c>
      <c r="B6" s="442" t="s">
        <v>5</v>
      </c>
      <c r="C6" s="443"/>
      <c r="D6" s="175"/>
      <c r="E6" s="175"/>
      <c r="F6" s="175"/>
      <c r="G6" s="175"/>
      <c r="H6" s="175"/>
      <c r="I6" s="248"/>
      <c r="J6" s="175"/>
      <c r="K6" s="175"/>
      <c r="L6" s="175"/>
      <c r="M6" s="219"/>
      <c r="AJ6" s="178"/>
      <c r="AN6" s="17" t="s">
        <v>6</v>
      </c>
    </row>
    <row r="7" spans="1:40" s="280" customFormat="1" ht="15" customHeight="1" thickBot="1" x14ac:dyDescent="0.3">
      <c r="A7" s="122"/>
      <c r="B7" s="290"/>
      <c r="C7" s="290"/>
      <c r="D7" s="290"/>
      <c r="E7" s="290"/>
      <c r="F7" s="290"/>
      <c r="G7" s="290"/>
      <c r="H7" s="290"/>
      <c r="I7" s="297"/>
      <c r="J7" s="290"/>
      <c r="K7" s="290"/>
      <c r="L7" s="290"/>
      <c r="M7" s="285"/>
      <c r="N7" s="285"/>
      <c r="O7" s="285"/>
      <c r="P7" s="285"/>
      <c r="Q7" s="285"/>
      <c r="R7" s="285"/>
      <c r="S7" s="285"/>
    </row>
    <row r="8" spans="1:40" ht="27" customHeight="1" thickBot="1" x14ac:dyDescent="0.3">
      <c r="A8" s="446" t="s">
        <v>7</v>
      </c>
      <c r="B8" s="447"/>
      <c r="C8" s="447"/>
      <c r="D8" s="447"/>
      <c r="E8" s="447"/>
      <c r="F8" s="447"/>
      <c r="G8" s="447"/>
      <c r="H8" s="447"/>
      <c r="I8" s="447"/>
      <c r="J8" s="447"/>
      <c r="K8" s="447"/>
      <c r="L8" s="447"/>
      <c r="M8" s="448"/>
      <c r="N8" s="463" t="s">
        <v>8</v>
      </c>
      <c r="O8" s="464"/>
      <c r="P8" s="464"/>
      <c r="Q8" s="464"/>
      <c r="R8" s="464"/>
      <c r="S8" s="464"/>
      <c r="T8" s="464"/>
      <c r="U8" s="464"/>
      <c r="V8" s="464"/>
      <c r="W8" s="464"/>
      <c r="X8" s="465"/>
      <c r="Y8" s="427" t="s">
        <v>9</v>
      </c>
      <c r="Z8" s="428"/>
      <c r="AA8" s="428"/>
      <c r="AB8" s="428"/>
      <c r="AC8" s="428"/>
      <c r="AD8" s="428"/>
      <c r="AE8" s="428"/>
      <c r="AF8" s="428"/>
      <c r="AG8" s="428"/>
      <c r="AH8" s="428"/>
      <c r="AI8" s="429"/>
      <c r="AJ8" s="178"/>
    </row>
    <row r="9" spans="1:40" s="261" customFormat="1" ht="15.75" x14ac:dyDescent="0.25">
      <c r="A9" s="432" t="s">
        <v>10</v>
      </c>
      <c r="B9" s="430" t="s">
        <v>11</v>
      </c>
      <c r="C9" s="430" t="s">
        <v>12</v>
      </c>
      <c r="D9" s="430" t="s">
        <v>13</v>
      </c>
      <c r="E9" s="434" t="s">
        <v>14</v>
      </c>
      <c r="F9" s="430" t="s">
        <v>15</v>
      </c>
      <c r="G9" s="430"/>
      <c r="H9" s="430" t="s">
        <v>16</v>
      </c>
      <c r="I9" s="436" t="s">
        <v>17</v>
      </c>
      <c r="J9" s="430" t="s">
        <v>18</v>
      </c>
      <c r="K9" s="453" t="s">
        <v>19</v>
      </c>
      <c r="L9" s="454"/>
      <c r="M9" s="430" t="s">
        <v>20</v>
      </c>
      <c r="N9" s="470" t="s">
        <v>21</v>
      </c>
      <c r="O9" s="472" t="s">
        <v>22</v>
      </c>
      <c r="P9" s="474" t="s">
        <v>23</v>
      </c>
      <c r="Q9" s="476" t="s">
        <v>24</v>
      </c>
      <c r="R9" s="478" t="s">
        <v>25</v>
      </c>
      <c r="S9" s="455" t="s">
        <v>26</v>
      </c>
      <c r="T9" s="457" t="s">
        <v>27</v>
      </c>
      <c r="U9" s="457" t="s">
        <v>28</v>
      </c>
      <c r="V9" s="457" t="s">
        <v>29</v>
      </c>
      <c r="W9" s="457" t="s">
        <v>30</v>
      </c>
      <c r="X9" s="466" t="s">
        <v>31</v>
      </c>
      <c r="Y9" s="468" t="s">
        <v>32</v>
      </c>
      <c r="Z9" s="459" t="s">
        <v>33</v>
      </c>
      <c r="AA9" s="461" t="s">
        <v>34</v>
      </c>
      <c r="AB9" s="459" t="s">
        <v>35</v>
      </c>
      <c r="AC9" s="459" t="s">
        <v>36</v>
      </c>
      <c r="AD9" s="459" t="s">
        <v>37</v>
      </c>
      <c r="AE9" s="459" t="s">
        <v>38</v>
      </c>
      <c r="AF9" s="444" t="s">
        <v>39</v>
      </c>
      <c r="AG9" s="459" t="s">
        <v>40</v>
      </c>
      <c r="AH9" s="459" t="s">
        <v>41</v>
      </c>
      <c r="AI9" s="438" t="s">
        <v>42</v>
      </c>
      <c r="AJ9" s="275"/>
    </row>
    <row r="10" spans="1:40" s="261" customFormat="1" ht="45.75" customHeight="1" thickBot="1" x14ac:dyDescent="0.3">
      <c r="A10" s="433"/>
      <c r="B10" s="431"/>
      <c r="C10" s="431"/>
      <c r="D10" s="431"/>
      <c r="E10" s="435"/>
      <c r="F10" s="412" t="s">
        <v>43</v>
      </c>
      <c r="G10" s="412" t="s">
        <v>44</v>
      </c>
      <c r="H10" s="431"/>
      <c r="I10" s="437"/>
      <c r="J10" s="431"/>
      <c r="K10" s="19" t="s">
        <v>45</v>
      </c>
      <c r="L10" s="19" t="s">
        <v>46</v>
      </c>
      <c r="M10" s="431"/>
      <c r="N10" s="471"/>
      <c r="O10" s="473"/>
      <c r="P10" s="475"/>
      <c r="Q10" s="477"/>
      <c r="R10" s="479"/>
      <c r="S10" s="456"/>
      <c r="T10" s="458"/>
      <c r="U10" s="458"/>
      <c r="V10" s="458"/>
      <c r="W10" s="458"/>
      <c r="X10" s="467"/>
      <c r="Y10" s="469"/>
      <c r="Z10" s="460"/>
      <c r="AA10" s="462"/>
      <c r="AB10" s="460"/>
      <c r="AC10" s="460"/>
      <c r="AD10" s="460"/>
      <c r="AE10" s="460"/>
      <c r="AF10" s="445"/>
      <c r="AG10" s="460"/>
      <c r="AH10" s="460"/>
      <c r="AI10" s="439"/>
      <c r="AJ10" s="275"/>
    </row>
    <row r="11" spans="1:40" s="261" customFormat="1" ht="35.1" customHeight="1" x14ac:dyDescent="0.25">
      <c r="A11" s="449" t="s">
        <v>47</v>
      </c>
      <c r="B11" s="411" t="s">
        <v>48</v>
      </c>
      <c r="C11" s="354" t="s">
        <v>49</v>
      </c>
      <c r="D11" s="355" t="s">
        <v>50</v>
      </c>
      <c r="E11" s="411"/>
      <c r="F11" s="107">
        <v>41306</v>
      </c>
      <c r="G11" s="107">
        <v>42795</v>
      </c>
      <c r="H11" s="355" t="s">
        <v>51</v>
      </c>
      <c r="I11" s="249">
        <v>1500000</v>
      </c>
      <c r="J11" s="355" t="s">
        <v>52</v>
      </c>
      <c r="K11" s="411"/>
      <c r="L11" s="411"/>
      <c r="M11" s="411"/>
      <c r="N11" s="411"/>
      <c r="O11" s="361" t="s">
        <v>53</v>
      </c>
      <c r="P11" s="411"/>
      <c r="Q11" s="411"/>
      <c r="R11" s="411"/>
      <c r="S11" s="411"/>
      <c r="T11" s="355" t="s">
        <v>54</v>
      </c>
      <c r="U11" s="355" t="s">
        <v>55</v>
      </c>
      <c r="V11" s="355" t="s">
        <v>56</v>
      </c>
      <c r="W11" s="355" t="s">
        <v>51</v>
      </c>
      <c r="X11" s="355" t="s">
        <v>57</v>
      </c>
      <c r="Y11" s="355" t="s">
        <v>58</v>
      </c>
      <c r="Z11" s="355" t="s">
        <v>59</v>
      </c>
      <c r="AA11" s="355"/>
      <c r="AB11" s="107">
        <v>42552</v>
      </c>
      <c r="AC11" s="107">
        <v>44256</v>
      </c>
      <c r="AD11" s="355" t="s">
        <v>60</v>
      </c>
      <c r="AE11" s="355"/>
      <c r="AF11" s="355" t="s">
        <v>61</v>
      </c>
      <c r="AG11" s="355" t="s">
        <v>62</v>
      </c>
      <c r="AH11" s="355"/>
      <c r="AI11" s="355" t="s">
        <v>63</v>
      </c>
      <c r="AJ11" s="275"/>
    </row>
    <row r="12" spans="1:40" s="261" customFormat="1" ht="35.1" customHeight="1" x14ac:dyDescent="0.25">
      <c r="A12" s="450"/>
      <c r="B12" s="95" t="s">
        <v>64</v>
      </c>
      <c r="C12" s="356" t="s">
        <v>65</v>
      </c>
      <c r="D12" s="347" t="s">
        <v>50</v>
      </c>
      <c r="E12" s="95"/>
      <c r="F12" s="108">
        <v>41306</v>
      </c>
      <c r="G12" s="108">
        <v>43132</v>
      </c>
      <c r="H12" s="347" t="s">
        <v>51</v>
      </c>
      <c r="I12" s="250">
        <v>1500000</v>
      </c>
      <c r="J12" s="347" t="s">
        <v>66</v>
      </c>
      <c r="K12" s="95"/>
      <c r="L12" s="95"/>
      <c r="M12" s="95"/>
      <c r="N12" s="411"/>
      <c r="O12" s="411"/>
      <c r="P12" s="411" t="s">
        <v>53</v>
      </c>
      <c r="Q12" s="411"/>
      <c r="R12" s="411"/>
      <c r="S12" s="411"/>
      <c r="T12" s="347" t="s">
        <v>67</v>
      </c>
      <c r="U12" s="347" t="s">
        <v>68</v>
      </c>
      <c r="V12" s="347" t="s">
        <v>69</v>
      </c>
      <c r="W12" s="347" t="s">
        <v>51</v>
      </c>
      <c r="X12" s="347"/>
      <c r="Y12" s="347" t="s">
        <v>70</v>
      </c>
      <c r="Z12" s="347" t="s">
        <v>59</v>
      </c>
      <c r="AA12" s="347"/>
      <c r="AB12" s="108">
        <v>42552</v>
      </c>
      <c r="AC12" s="108">
        <v>44256</v>
      </c>
      <c r="AD12" s="347"/>
      <c r="AE12" s="347"/>
      <c r="AF12" s="347" t="s">
        <v>71</v>
      </c>
      <c r="AG12" s="347" t="s">
        <v>72</v>
      </c>
      <c r="AH12" s="347"/>
      <c r="AI12" s="347" t="s">
        <v>73</v>
      </c>
      <c r="AJ12" s="275"/>
    </row>
    <row r="13" spans="1:40" s="261" customFormat="1" ht="35.1" customHeight="1" x14ac:dyDescent="0.25">
      <c r="A13" s="450"/>
      <c r="B13" s="95" t="s">
        <v>74</v>
      </c>
      <c r="C13" s="356" t="s">
        <v>75</v>
      </c>
      <c r="D13" s="347" t="s">
        <v>76</v>
      </c>
      <c r="E13" s="95"/>
      <c r="F13" s="108">
        <v>41306</v>
      </c>
      <c r="G13" s="108">
        <v>43132</v>
      </c>
      <c r="H13" s="347" t="s">
        <v>77</v>
      </c>
      <c r="I13" s="250">
        <v>2000000</v>
      </c>
      <c r="J13" s="347" t="s">
        <v>78</v>
      </c>
      <c r="K13" s="95"/>
      <c r="L13" s="95"/>
      <c r="M13" s="95"/>
      <c r="N13" s="411"/>
      <c r="O13" s="411" t="s">
        <v>53</v>
      </c>
      <c r="P13" s="411"/>
      <c r="Q13" s="411"/>
      <c r="R13" s="411"/>
      <c r="S13" s="411"/>
      <c r="T13" s="347" t="s">
        <v>79</v>
      </c>
      <c r="U13" s="347" t="s">
        <v>55</v>
      </c>
      <c r="V13" s="347" t="s">
        <v>80</v>
      </c>
      <c r="W13" s="347"/>
      <c r="X13" s="347" t="s">
        <v>81</v>
      </c>
      <c r="Y13" s="347" t="s">
        <v>82</v>
      </c>
      <c r="Z13" s="347" t="s">
        <v>83</v>
      </c>
      <c r="AA13" s="347"/>
      <c r="AB13" s="108">
        <v>42552</v>
      </c>
      <c r="AC13" s="108">
        <v>44228</v>
      </c>
      <c r="AD13" s="347" t="s">
        <v>84</v>
      </c>
      <c r="AE13" s="347"/>
      <c r="AF13" s="347" t="s">
        <v>85</v>
      </c>
      <c r="AG13" s="347" t="s">
        <v>86</v>
      </c>
      <c r="AH13" s="347"/>
      <c r="AI13" s="347" t="s">
        <v>87</v>
      </c>
      <c r="AJ13" s="275"/>
    </row>
    <row r="14" spans="1:40" s="261" customFormat="1" ht="35.1" customHeight="1" x14ac:dyDescent="0.25">
      <c r="A14" s="450"/>
      <c r="B14" s="95" t="s">
        <v>88</v>
      </c>
      <c r="C14" s="356" t="s">
        <v>89</v>
      </c>
      <c r="D14" s="347" t="s">
        <v>90</v>
      </c>
      <c r="E14" s="95"/>
      <c r="F14" s="108">
        <v>41456</v>
      </c>
      <c r="G14" s="108">
        <v>42186</v>
      </c>
      <c r="H14" s="347" t="s">
        <v>91</v>
      </c>
      <c r="I14" s="250">
        <v>30000</v>
      </c>
      <c r="J14" s="347" t="s">
        <v>92</v>
      </c>
      <c r="K14" s="95"/>
      <c r="L14" s="95"/>
      <c r="M14" s="95"/>
      <c r="N14" s="411"/>
      <c r="O14" s="411"/>
      <c r="P14" s="411"/>
      <c r="Q14" s="411" t="s">
        <v>53</v>
      </c>
      <c r="R14" s="411"/>
      <c r="S14" s="411"/>
      <c r="T14" s="347"/>
      <c r="U14" s="347"/>
      <c r="V14" s="347"/>
      <c r="W14" s="347"/>
      <c r="X14" s="347"/>
      <c r="Y14" s="347" t="s">
        <v>93</v>
      </c>
      <c r="Z14" s="347" t="s">
        <v>94</v>
      </c>
      <c r="AA14" s="347"/>
      <c r="AB14" s="108">
        <v>42552</v>
      </c>
      <c r="AC14" s="108" t="s">
        <v>95</v>
      </c>
      <c r="AD14" s="347" t="s">
        <v>96</v>
      </c>
      <c r="AE14" s="347"/>
      <c r="AF14" s="347" t="s">
        <v>97</v>
      </c>
      <c r="AG14" s="347" t="s">
        <v>98</v>
      </c>
      <c r="AH14" s="347"/>
      <c r="AI14" s="347" t="s">
        <v>99</v>
      </c>
      <c r="AJ14" s="275"/>
    </row>
    <row r="15" spans="1:40" s="261" customFormat="1" ht="35.1" customHeight="1" x14ac:dyDescent="0.25">
      <c r="A15" s="450"/>
      <c r="B15" s="95" t="s">
        <v>100</v>
      </c>
      <c r="C15" s="356" t="s">
        <v>101</v>
      </c>
      <c r="D15" s="347" t="s">
        <v>102</v>
      </c>
      <c r="E15" s="95"/>
      <c r="F15" s="108">
        <v>41306</v>
      </c>
      <c r="G15" s="108">
        <v>43132</v>
      </c>
      <c r="H15" s="347" t="s">
        <v>103</v>
      </c>
      <c r="I15" s="250">
        <v>200000</v>
      </c>
      <c r="J15" s="347" t="s">
        <v>104</v>
      </c>
      <c r="K15" s="95"/>
      <c r="L15" s="95"/>
      <c r="M15" s="95"/>
      <c r="N15" s="411"/>
      <c r="O15" s="411" t="s">
        <v>53</v>
      </c>
      <c r="P15" s="411"/>
      <c r="Q15" s="411"/>
      <c r="R15" s="411"/>
      <c r="S15" s="411"/>
      <c r="T15" s="347" t="s">
        <v>105</v>
      </c>
      <c r="U15" s="347" t="s">
        <v>55</v>
      </c>
      <c r="V15" s="347" t="s">
        <v>106</v>
      </c>
      <c r="W15" s="347" t="s">
        <v>107</v>
      </c>
      <c r="X15" s="347" t="s">
        <v>108</v>
      </c>
      <c r="Y15" s="347" t="s">
        <v>109</v>
      </c>
      <c r="Z15" s="347" t="s">
        <v>110</v>
      </c>
      <c r="AA15" s="347"/>
      <c r="AB15" s="108">
        <v>42552</v>
      </c>
      <c r="AC15" s="108">
        <v>44378</v>
      </c>
      <c r="AD15" s="347" t="s">
        <v>111</v>
      </c>
      <c r="AE15" s="347"/>
      <c r="AF15" s="347" t="s">
        <v>112</v>
      </c>
      <c r="AG15" s="347" t="s">
        <v>113</v>
      </c>
      <c r="AH15" s="347"/>
      <c r="AI15" s="347" t="s">
        <v>114</v>
      </c>
      <c r="AJ15" s="275"/>
    </row>
    <row r="16" spans="1:40" s="261" customFormat="1" ht="35.1" customHeight="1" x14ac:dyDescent="0.25">
      <c r="A16" s="450"/>
      <c r="B16" s="95" t="s">
        <v>115</v>
      </c>
      <c r="C16" s="356" t="s">
        <v>116</v>
      </c>
      <c r="D16" s="347" t="s">
        <v>102</v>
      </c>
      <c r="E16" s="95"/>
      <c r="F16" s="108">
        <v>41426</v>
      </c>
      <c r="G16" s="108">
        <v>43070</v>
      </c>
      <c r="H16" s="347" t="s">
        <v>117</v>
      </c>
      <c r="I16" s="250">
        <v>0</v>
      </c>
      <c r="J16" s="347" t="s">
        <v>118</v>
      </c>
      <c r="K16" s="95"/>
      <c r="L16" s="95"/>
      <c r="M16" s="95"/>
      <c r="N16" s="411"/>
      <c r="O16" s="411"/>
      <c r="P16" s="411" t="s">
        <v>53</v>
      </c>
      <c r="Q16" s="411"/>
      <c r="R16" s="411"/>
      <c r="S16" s="411"/>
      <c r="T16" s="347" t="s">
        <v>119</v>
      </c>
      <c r="U16" s="347"/>
      <c r="V16" s="347"/>
      <c r="W16" s="347" t="s">
        <v>117</v>
      </c>
      <c r="X16" s="347" t="s">
        <v>120</v>
      </c>
      <c r="Y16" s="347" t="s">
        <v>121</v>
      </c>
      <c r="Z16" s="347" t="s">
        <v>110</v>
      </c>
      <c r="AA16" s="347"/>
      <c r="AB16" s="108">
        <v>42552</v>
      </c>
      <c r="AC16" s="108">
        <v>44378</v>
      </c>
      <c r="AD16" s="347"/>
      <c r="AE16" s="347"/>
      <c r="AF16" s="347" t="s">
        <v>122</v>
      </c>
      <c r="AG16" s="347" t="s">
        <v>123</v>
      </c>
      <c r="AH16" s="347"/>
      <c r="AI16" s="347" t="s">
        <v>124</v>
      </c>
      <c r="AJ16" s="275"/>
    </row>
    <row r="17" spans="1:36" s="261" customFormat="1" ht="35.1" customHeight="1" x14ac:dyDescent="0.25">
      <c r="A17" s="450"/>
      <c r="B17" s="95" t="s">
        <v>125</v>
      </c>
      <c r="C17" s="356" t="s">
        <v>126</v>
      </c>
      <c r="D17" s="347" t="s">
        <v>127</v>
      </c>
      <c r="E17" s="95"/>
      <c r="F17" s="108">
        <v>41306</v>
      </c>
      <c r="G17" s="108">
        <v>43132</v>
      </c>
      <c r="H17" s="347" t="s">
        <v>117</v>
      </c>
      <c r="I17" s="250">
        <v>500000</v>
      </c>
      <c r="J17" s="347" t="s">
        <v>128</v>
      </c>
      <c r="K17" s="95"/>
      <c r="L17" s="95"/>
      <c r="M17" s="95"/>
      <c r="N17" s="411"/>
      <c r="O17" s="411"/>
      <c r="P17" s="411" t="s">
        <v>53</v>
      </c>
      <c r="Q17" s="411"/>
      <c r="R17" s="411"/>
      <c r="S17" s="411"/>
      <c r="T17" s="347" t="s">
        <v>129</v>
      </c>
      <c r="U17" s="347" t="s">
        <v>130</v>
      </c>
      <c r="V17" s="347"/>
      <c r="W17" s="347" t="s">
        <v>117</v>
      </c>
      <c r="X17" s="347" t="s">
        <v>131</v>
      </c>
      <c r="Y17" s="347" t="s">
        <v>132</v>
      </c>
      <c r="Z17" s="347" t="s">
        <v>133</v>
      </c>
      <c r="AA17" s="347"/>
      <c r="AB17" s="108">
        <v>42552</v>
      </c>
      <c r="AC17" s="108">
        <v>44378</v>
      </c>
      <c r="AD17" s="347"/>
      <c r="AE17" s="347"/>
      <c r="AF17" s="347" t="s">
        <v>134</v>
      </c>
      <c r="AG17" s="347" t="s">
        <v>135</v>
      </c>
      <c r="AH17" s="347"/>
      <c r="AI17" s="347" t="s">
        <v>136</v>
      </c>
      <c r="AJ17" s="275"/>
    </row>
    <row r="18" spans="1:36" s="261" customFormat="1" ht="35.1" customHeight="1" x14ac:dyDescent="0.25">
      <c r="A18" s="450"/>
      <c r="B18" s="95" t="s">
        <v>137</v>
      </c>
      <c r="C18" s="356" t="s">
        <v>138</v>
      </c>
      <c r="D18" s="347" t="s">
        <v>139</v>
      </c>
      <c r="E18" s="95"/>
      <c r="F18" s="108">
        <v>41306</v>
      </c>
      <c r="G18" s="108">
        <v>43132</v>
      </c>
      <c r="H18" s="347" t="s">
        <v>140</v>
      </c>
      <c r="I18" s="250">
        <v>0</v>
      </c>
      <c r="J18" s="347" t="s">
        <v>141</v>
      </c>
      <c r="K18" s="95"/>
      <c r="L18" s="95"/>
      <c r="M18" s="95"/>
      <c r="N18" s="411"/>
      <c r="O18" s="411"/>
      <c r="P18" s="411"/>
      <c r="Q18" s="411" t="s">
        <v>53</v>
      </c>
      <c r="R18" s="411"/>
      <c r="S18" s="411"/>
      <c r="T18" s="347" t="s">
        <v>142</v>
      </c>
      <c r="U18" s="347"/>
      <c r="V18" s="347" t="s">
        <v>143</v>
      </c>
      <c r="W18" s="347" t="s">
        <v>144</v>
      </c>
      <c r="X18" s="347" t="s">
        <v>145</v>
      </c>
      <c r="Y18" s="347"/>
      <c r="Z18" s="347" t="s">
        <v>146</v>
      </c>
      <c r="AA18" s="347"/>
      <c r="AB18" s="108">
        <v>42552</v>
      </c>
      <c r="AC18" s="108">
        <v>44378</v>
      </c>
      <c r="AD18" s="347" t="s">
        <v>144</v>
      </c>
      <c r="AE18" s="347"/>
      <c r="AF18" s="347" t="s">
        <v>147</v>
      </c>
      <c r="AG18" s="347" t="s">
        <v>148</v>
      </c>
      <c r="AH18" s="347"/>
      <c r="AI18" s="347" t="s">
        <v>149</v>
      </c>
      <c r="AJ18" s="275"/>
    </row>
    <row r="19" spans="1:36" s="261" customFormat="1" ht="35.1" customHeight="1" x14ac:dyDescent="0.25">
      <c r="A19" s="450"/>
      <c r="B19" s="95" t="s">
        <v>150</v>
      </c>
      <c r="C19" s="356" t="s">
        <v>151</v>
      </c>
      <c r="D19" s="347" t="s">
        <v>152</v>
      </c>
      <c r="E19" s="95"/>
      <c r="F19" s="108">
        <v>41456</v>
      </c>
      <c r="G19" s="108">
        <v>42370</v>
      </c>
      <c r="H19" s="347" t="s">
        <v>153</v>
      </c>
      <c r="I19" s="250">
        <v>300000</v>
      </c>
      <c r="J19" s="347" t="s">
        <v>154</v>
      </c>
      <c r="K19" s="95"/>
      <c r="L19" s="95"/>
      <c r="M19" s="95"/>
      <c r="N19" s="411"/>
      <c r="O19" s="411"/>
      <c r="P19" s="411"/>
      <c r="Q19" s="411" t="s">
        <v>53</v>
      </c>
      <c r="R19" s="411"/>
      <c r="S19" s="411"/>
      <c r="T19" s="347" t="s">
        <v>155</v>
      </c>
      <c r="U19" s="347"/>
      <c r="V19" s="347" t="s">
        <v>156</v>
      </c>
      <c r="W19" s="347" t="s">
        <v>144</v>
      </c>
      <c r="X19" s="347" t="s">
        <v>157</v>
      </c>
      <c r="Y19" s="347"/>
      <c r="Z19" s="347" t="s">
        <v>158</v>
      </c>
      <c r="AA19" s="347"/>
      <c r="AB19" s="108">
        <v>42552</v>
      </c>
      <c r="AC19" s="108">
        <v>44378</v>
      </c>
      <c r="AD19" s="347" t="s">
        <v>144</v>
      </c>
      <c r="AE19" s="347"/>
      <c r="AF19" s="347" t="s">
        <v>159</v>
      </c>
      <c r="AG19" s="347" t="s">
        <v>160</v>
      </c>
      <c r="AH19" s="347"/>
      <c r="AI19" s="347" t="s">
        <v>161</v>
      </c>
      <c r="AJ19" s="275"/>
    </row>
    <row r="20" spans="1:36" s="261" customFormat="1" ht="35.1" customHeight="1" x14ac:dyDescent="0.25">
      <c r="A20" s="450"/>
      <c r="B20" s="95" t="s">
        <v>162</v>
      </c>
      <c r="C20" s="356" t="s">
        <v>163</v>
      </c>
      <c r="D20" s="347" t="s">
        <v>102</v>
      </c>
      <c r="E20" s="95"/>
      <c r="F20" s="108">
        <v>42036</v>
      </c>
      <c r="G20" s="108">
        <v>43132</v>
      </c>
      <c r="H20" s="347" t="s">
        <v>164</v>
      </c>
      <c r="I20" s="250">
        <v>200000</v>
      </c>
      <c r="J20" s="347" t="s">
        <v>165</v>
      </c>
      <c r="K20" s="95"/>
      <c r="L20" s="95"/>
      <c r="M20" s="95"/>
      <c r="N20" s="411"/>
      <c r="O20" s="411" t="s">
        <v>53</v>
      </c>
      <c r="P20" s="411"/>
      <c r="Q20" s="411"/>
      <c r="R20" s="411"/>
      <c r="S20" s="411" t="s">
        <v>166</v>
      </c>
      <c r="T20" s="347" t="s">
        <v>167</v>
      </c>
      <c r="U20" s="347" t="s">
        <v>55</v>
      </c>
      <c r="V20" s="347" t="s">
        <v>168</v>
      </c>
      <c r="W20" s="347" t="s">
        <v>164</v>
      </c>
      <c r="X20" s="347" t="s">
        <v>169</v>
      </c>
      <c r="Y20" s="347"/>
      <c r="Z20" s="347"/>
      <c r="AA20" s="347"/>
      <c r="AB20" s="108"/>
      <c r="AC20" s="108"/>
      <c r="AD20" s="347"/>
      <c r="AE20" s="347"/>
      <c r="AF20" s="347"/>
      <c r="AG20" s="347"/>
      <c r="AH20" s="347"/>
      <c r="AI20" s="347"/>
      <c r="AJ20" s="275"/>
    </row>
    <row r="21" spans="1:36" s="261" customFormat="1" ht="35.1" customHeight="1" x14ac:dyDescent="0.25">
      <c r="A21" s="450"/>
      <c r="B21" s="95" t="s">
        <v>170</v>
      </c>
      <c r="C21" s="356" t="s">
        <v>171</v>
      </c>
      <c r="D21" s="347" t="s">
        <v>172</v>
      </c>
      <c r="E21" s="95"/>
      <c r="F21" s="108">
        <v>41306</v>
      </c>
      <c r="G21" s="108">
        <v>43132</v>
      </c>
      <c r="H21" s="347" t="s">
        <v>173</v>
      </c>
      <c r="I21" s="250">
        <v>50000</v>
      </c>
      <c r="J21" s="347" t="s">
        <v>174</v>
      </c>
      <c r="K21" s="95"/>
      <c r="L21" s="95"/>
      <c r="M21" s="95"/>
      <c r="N21" s="411"/>
      <c r="O21" s="411"/>
      <c r="P21" s="411"/>
      <c r="Q21" s="411"/>
      <c r="R21" s="411" t="s">
        <v>53</v>
      </c>
      <c r="S21" s="411"/>
      <c r="T21" s="347" t="s">
        <v>175</v>
      </c>
      <c r="U21" s="347" t="s">
        <v>176</v>
      </c>
      <c r="V21" s="347" t="s">
        <v>177</v>
      </c>
      <c r="W21" s="347" t="s">
        <v>173</v>
      </c>
      <c r="X21" s="347"/>
      <c r="Y21" s="347"/>
      <c r="Z21" s="347"/>
      <c r="AA21" s="347"/>
      <c r="AB21" s="108"/>
      <c r="AC21" s="108"/>
      <c r="AD21" s="347"/>
      <c r="AE21" s="347"/>
      <c r="AF21" s="347"/>
      <c r="AG21" s="347"/>
      <c r="AH21" s="347"/>
      <c r="AI21" s="347"/>
      <c r="AJ21" s="275"/>
    </row>
    <row r="22" spans="1:36" s="261" customFormat="1" ht="35.1" customHeight="1" x14ac:dyDescent="0.25">
      <c r="A22" s="450"/>
      <c r="B22" s="95" t="s">
        <v>178</v>
      </c>
      <c r="C22" s="356" t="s">
        <v>179</v>
      </c>
      <c r="D22" s="347" t="s">
        <v>180</v>
      </c>
      <c r="E22" s="95"/>
      <c r="F22" s="108">
        <v>41671</v>
      </c>
      <c r="G22" s="108">
        <v>43132</v>
      </c>
      <c r="H22" s="347" t="s">
        <v>181</v>
      </c>
      <c r="I22" s="250">
        <v>250000</v>
      </c>
      <c r="J22" s="347" t="s">
        <v>182</v>
      </c>
      <c r="K22" s="95"/>
      <c r="L22" s="95"/>
      <c r="M22" s="95"/>
      <c r="N22" s="411"/>
      <c r="O22" s="411" t="s">
        <v>53</v>
      </c>
      <c r="P22" s="411"/>
      <c r="Q22" s="411"/>
      <c r="R22" s="411"/>
      <c r="S22" s="411"/>
      <c r="T22" s="347" t="s">
        <v>183</v>
      </c>
      <c r="U22" s="347"/>
      <c r="V22" s="347"/>
      <c r="W22" s="347"/>
      <c r="X22" s="347"/>
      <c r="Y22" s="347"/>
      <c r="Z22" s="347"/>
      <c r="AA22" s="347"/>
      <c r="AB22" s="108" t="s">
        <v>184</v>
      </c>
      <c r="AC22" s="108" t="s">
        <v>185</v>
      </c>
      <c r="AD22" s="347" t="s">
        <v>186</v>
      </c>
      <c r="AE22" s="347"/>
      <c r="AF22" s="347" t="s">
        <v>187</v>
      </c>
      <c r="AG22" s="347" t="s">
        <v>188</v>
      </c>
      <c r="AH22" s="347"/>
      <c r="AI22" s="347" t="s">
        <v>189</v>
      </c>
      <c r="AJ22" s="275"/>
    </row>
    <row r="23" spans="1:36" s="261" customFormat="1" ht="35.1" customHeight="1" x14ac:dyDescent="0.25">
      <c r="A23" s="450"/>
      <c r="B23" s="95" t="s">
        <v>190</v>
      </c>
      <c r="C23" s="356" t="s">
        <v>191</v>
      </c>
      <c r="D23" s="347" t="s">
        <v>192</v>
      </c>
      <c r="E23" s="95"/>
      <c r="F23" s="108">
        <v>41456</v>
      </c>
      <c r="G23" s="108">
        <v>43132</v>
      </c>
      <c r="H23" s="347" t="s">
        <v>91</v>
      </c>
      <c r="I23" s="250">
        <v>2000000</v>
      </c>
      <c r="J23" s="347" t="s">
        <v>193</v>
      </c>
      <c r="K23" s="95"/>
      <c r="L23" s="95"/>
      <c r="M23" s="95"/>
      <c r="N23" s="411"/>
      <c r="O23" s="411"/>
      <c r="P23" s="411" t="s">
        <v>53</v>
      </c>
      <c r="Q23" s="411"/>
      <c r="R23" s="411"/>
      <c r="S23" s="411"/>
      <c r="T23" s="347" t="s">
        <v>194</v>
      </c>
      <c r="U23" s="347"/>
      <c r="V23" s="347"/>
      <c r="W23" s="347"/>
      <c r="X23" s="347"/>
      <c r="Y23" s="347"/>
      <c r="Z23" s="347"/>
      <c r="AA23" s="347"/>
      <c r="AB23" s="108" t="s">
        <v>184</v>
      </c>
      <c r="AC23" s="108" t="s">
        <v>185</v>
      </c>
      <c r="AD23" s="347"/>
      <c r="AE23" s="347"/>
      <c r="AF23" s="347" t="s">
        <v>195</v>
      </c>
      <c r="AG23" s="347" t="s">
        <v>196</v>
      </c>
      <c r="AH23" s="347"/>
      <c r="AI23" s="347" t="s">
        <v>197</v>
      </c>
      <c r="AJ23" s="275"/>
    </row>
    <row r="24" spans="1:36" s="261" customFormat="1" ht="35.1" customHeight="1" x14ac:dyDescent="0.25">
      <c r="A24" s="450"/>
      <c r="B24" s="95" t="s">
        <v>198</v>
      </c>
      <c r="C24" s="356" t="s">
        <v>199</v>
      </c>
      <c r="D24" s="347" t="s">
        <v>200</v>
      </c>
      <c r="E24" s="95"/>
      <c r="F24" s="108">
        <v>41730</v>
      </c>
      <c r="G24" s="108">
        <v>42461</v>
      </c>
      <c r="H24" s="347" t="s">
        <v>201</v>
      </c>
      <c r="I24" s="250">
        <v>20000</v>
      </c>
      <c r="J24" s="347" t="s">
        <v>202</v>
      </c>
      <c r="K24" s="95"/>
      <c r="L24" s="95"/>
      <c r="M24" s="95"/>
      <c r="N24" s="411"/>
      <c r="O24" s="411" t="s">
        <v>53</v>
      </c>
      <c r="P24" s="411"/>
      <c r="Q24" s="411"/>
      <c r="R24" s="411"/>
      <c r="S24" s="411"/>
      <c r="T24" s="347" t="s">
        <v>203</v>
      </c>
      <c r="U24" s="347" t="s">
        <v>55</v>
      </c>
      <c r="V24" s="347" t="s">
        <v>204</v>
      </c>
      <c r="W24" s="347" t="s">
        <v>201</v>
      </c>
      <c r="X24" s="347" t="s">
        <v>205</v>
      </c>
      <c r="Y24" s="347" t="s">
        <v>206</v>
      </c>
      <c r="Z24" s="347" t="s">
        <v>207</v>
      </c>
      <c r="AA24" s="347"/>
      <c r="AB24" s="108" t="s">
        <v>184</v>
      </c>
      <c r="AC24" s="108" t="s">
        <v>185</v>
      </c>
      <c r="AD24" s="347" t="s">
        <v>208</v>
      </c>
      <c r="AE24" s="347"/>
      <c r="AF24" s="347" t="s">
        <v>209</v>
      </c>
      <c r="AG24" s="347" t="s">
        <v>210</v>
      </c>
      <c r="AH24" s="347"/>
      <c r="AI24" s="347" t="s">
        <v>211</v>
      </c>
      <c r="AJ24" s="275"/>
    </row>
    <row r="25" spans="1:36" s="261" customFormat="1" ht="35.1" customHeight="1" x14ac:dyDescent="0.25">
      <c r="A25" s="450"/>
      <c r="B25" s="95" t="s">
        <v>212</v>
      </c>
      <c r="C25" s="356" t="s">
        <v>213</v>
      </c>
      <c r="D25" s="347" t="s">
        <v>214</v>
      </c>
      <c r="E25" s="95"/>
      <c r="F25" s="108">
        <v>41306</v>
      </c>
      <c r="G25" s="108">
        <v>41671</v>
      </c>
      <c r="H25" s="347" t="s">
        <v>215</v>
      </c>
      <c r="I25" s="250">
        <v>15000</v>
      </c>
      <c r="J25" s="347" t="s">
        <v>216</v>
      </c>
      <c r="K25" s="95"/>
      <c r="L25" s="95"/>
      <c r="M25" s="95"/>
      <c r="N25" s="411"/>
      <c r="O25" s="411"/>
      <c r="P25" s="411" t="s">
        <v>53</v>
      </c>
      <c r="Q25" s="411"/>
      <c r="R25" s="411"/>
      <c r="S25" s="411"/>
      <c r="T25" s="347" t="s">
        <v>217</v>
      </c>
      <c r="U25" s="347"/>
      <c r="V25" s="347"/>
      <c r="W25" s="347"/>
      <c r="X25" s="347"/>
      <c r="Y25" s="347" t="s">
        <v>218</v>
      </c>
      <c r="Z25" s="347"/>
      <c r="AA25" s="347"/>
      <c r="AB25" s="108" t="s">
        <v>184</v>
      </c>
      <c r="AC25" s="108" t="s">
        <v>95</v>
      </c>
      <c r="AD25" s="347"/>
      <c r="AE25" s="347"/>
      <c r="AF25" s="347" t="s">
        <v>219</v>
      </c>
      <c r="AG25" s="347" t="s">
        <v>220</v>
      </c>
      <c r="AH25" s="347"/>
      <c r="AI25" s="347"/>
      <c r="AJ25" s="275"/>
    </row>
    <row r="26" spans="1:36" s="261" customFormat="1" ht="35.1" customHeight="1" x14ac:dyDescent="0.25">
      <c r="A26" s="450"/>
      <c r="B26" s="95" t="s">
        <v>221</v>
      </c>
      <c r="C26" s="356" t="s">
        <v>222</v>
      </c>
      <c r="D26" s="347" t="s">
        <v>223</v>
      </c>
      <c r="E26" s="95"/>
      <c r="F26" s="108">
        <v>41730</v>
      </c>
      <c r="G26" s="108">
        <v>43132</v>
      </c>
      <c r="H26" s="347" t="s">
        <v>164</v>
      </c>
      <c r="I26" s="250">
        <v>1000</v>
      </c>
      <c r="J26" s="347" t="s">
        <v>224</v>
      </c>
      <c r="K26" s="95"/>
      <c r="L26" s="95"/>
      <c r="M26" s="95" t="s">
        <v>225</v>
      </c>
      <c r="N26" s="411"/>
      <c r="O26" s="411" t="s">
        <v>53</v>
      </c>
      <c r="P26" s="411"/>
      <c r="Q26" s="411"/>
      <c r="R26" s="411"/>
      <c r="S26" s="411" t="s">
        <v>166</v>
      </c>
      <c r="T26" s="347" t="s">
        <v>226</v>
      </c>
      <c r="U26" s="347" t="s">
        <v>55</v>
      </c>
      <c r="V26" s="347" t="s">
        <v>227</v>
      </c>
      <c r="W26" s="347" t="s">
        <v>164</v>
      </c>
      <c r="X26" s="347" t="s">
        <v>228</v>
      </c>
      <c r="Y26" s="347"/>
      <c r="Z26" s="347"/>
      <c r="AA26" s="347"/>
      <c r="AB26" s="108"/>
      <c r="AC26" s="108"/>
      <c r="AD26" s="347"/>
      <c r="AE26" s="347"/>
      <c r="AF26" s="347"/>
      <c r="AG26" s="347"/>
      <c r="AH26" s="347"/>
      <c r="AI26" s="347"/>
      <c r="AJ26" s="275"/>
    </row>
    <row r="27" spans="1:36" s="261" customFormat="1" ht="35.1" customHeight="1" x14ac:dyDescent="0.25">
      <c r="A27" s="450"/>
      <c r="B27" s="95" t="s">
        <v>229</v>
      </c>
      <c r="C27" s="356" t="s">
        <v>230</v>
      </c>
      <c r="D27" s="347" t="s">
        <v>231</v>
      </c>
      <c r="E27" s="95"/>
      <c r="F27" s="108">
        <v>41365</v>
      </c>
      <c r="G27" s="108">
        <v>41730</v>
      </c>
      <c r="H27" s="347" t="s">
        <v>232</v>
      </c>
      <c r="I27" s="250">
        <v>0</v>
      </c>
      <c r="J27" s="347" t="s">
        <v>233</v>
      </c>
      <c r="K27" s="95"/>
      <c r="L27" s="95"/>
      <c r="M27" s="95"/>
      <c r="N27" s="411"/>
      <c r="O27" s="411" t="s">
        <v>53</v>
      </c>
      <c r="P27" s="411"/>
      <c r="Q27" s="411"/>
      <c r="R27" s="411"/>
      <c r="S27" s="411" t="s">
        <v>166</v>
      </c>
      <c r="T27" s="347" t="s">
        <v>234</v>
      </c>
      <c r="U27" s="347" t="s">
        <v>55</v>
      </c>
      <c r="V27" s="347" t="s">
        <v>235</v>
      </c>
      <c r="W27" s="347" t="s">
        <v>236</v>
      </c>
      <c r="X27" s="347" t="s">
        <v>237</v>
      </c>
      <c r="Y27" s="347"/>
      <c r="Z27" s="347"/>
      <c r="AA27" s="347"/>
      <c r="AB27" s="108"/>
      <c r="AC27" s="108"/>
      <c r="AD27" s="347"/>
      <c r="AE27" s="347"/>
      <c r="AF27" s="347"/>
      <c r="AG27" s="347" t="s">
        <v>238</v>
      </c>
      <c r="AH27" s="347"/>
      <c r="AI27" s="347"/>
      <c r="AJ27" s="275"/>
    </row>
    <row r="28" spans="1:36" s="261" customFormat="1" ht="35.1" customHeight="1" x14ac:dyDescent="0.25">
      <c r="A28" s="450"/>
      <c r="B28" s="95" t="s">
        <v>239</v>
      </c>
      <c r="C28" s="356" t="s">
        <v>240</v>
      </c>
      <c r="D28" s="347" t="s">
        <v>241</v>
      </c>
      <c r="E28" s="95"/>
      <c r="F28" s="108">
        <v>41456</v>
      </c>
      <c r="G28" s="108">
        <v>41609</v>
      </c>
      <c r="H28" s="347" t="s">
        <v>242</v>
      </c>
      <c r="I28" s="250">
        <v>0</v>
      </c>
      <c r="J28" s="347" t="s">
        <v>243</v>
      </c>
      <c r="K28" s="95"/>
      <c r="L28" s="95"/>
      <c r="M28" s="95"/>
      <c r="N28" s="411"/>
      <c r="O28" s="411" t="s">
        <v>53</v>
      </c>
      <c r="P28" s="411"/>
      <c r="Q28" s="411"/>
      <c r="R28" s="411"/>
      <c r="S28" s="411"/>
      <c r="T28" s="347" t="s">
        <v>244</v>
      </c>
      <c r="U28" s="347"/>
      <c r="V28" s="347"/>
      <c r="W28" s="347"/>
      <c r="X28" s="347"/>
      <c r="Y28" s="347" t="s">
        <v>245</v>
      </c>
      <c r="Z28" s="347"/>
      <c r="AA28" s="347"/>
      <c r="AB28" s="108"/>
      <c r="AC28" s="108" t="s">
        <v>246</v>
      </c>
      <c r="AD28" s="347"/>
      <c r="AE28" s="347"/>
      <c r="AF28" s="347" t="s">
        <v>247</v>
      </c>
      <c r="AG28" s="347" t="s">
        <v>248</v>
      </c>
      <c r="AH28" s="347"/>
      <c r="AI28" s="347" t="s">
        <v>249</v>
      </c>
      <c r="AJ28" s="275"/>
    </row>
    <row r="29" spans="1:36" s="261" customFormat="1" ht="35.1" customHeight="1" x14ac:dyDescent="0.25">
      <c r="A29" s="450"/>
      <c r="B29" s="95" t="s">
        <v>250</v>
      </c>
      <c r="C29" s="356" t="s">
        <v>251</v>
      </c>
      <c r="D29" s="347" t="s">
        <v>252</v>
      </c>
      <c r="E29" s="95"/>
      <c r="F29" s="108">
        <v>41306</v>
      </c>
      <c r="G29" s="108">
        <v>43132</v>
      </c>
      <c r="H29" s="347" t="s">
        <v>215</v>
      </c>
      <c r="I29" s="250">
        <v>3000000</v>
      </c>
      <c r="J29" s="347" t="s">
        <v>253</v>
      </c>
      <c r="K29" s="95"/>
      <c r="L29" s="95"/>
      <c r="M29" s="95"/>
      <c r="N29" s="411"/>
      <c r="O29" s="411"/>
      <c r="P29" s="411"/>
      <c r="Q29" s="411" t="s">
        <v>53</v>
      </c>
      <c r="R29" s="411"/>
      <c r="S29" s="411"/>
      <c r="T29" s="347" t="s">
        <v>254</v>
      </c>
      <c r="U29" s="347"/>
      <c r="V29" s="347" t="s">
        <v>255</v>
      </c>
      <c r="W29" s="347"/>
      <c r="X29" s="347"/>
      <c r="Y29" s="347" t="s">
        <v>256</v>
      </c>
      <c r="Z29" s="347"/>
      <c r="AA29" s="347"/>
      <c r="AB29" s="108" t="s">
        <v>184</v>
      </c>
      <c r="AC29" s="108" t="s">
        <v>185</v>
      </c>
      <c r="AD29" s="347" t="s">
        <v>257</v>
      </c>
      <c r="AE29" s="347"/>
      <c r="AF29" s="347" t="s">
        <v>258</v>
      </c>
      <c r="AG29" s="347" t="s">
        <v>259</v>
      </c>
      <c r="AH29" s="347"/>
      <c r="AI29" s="347"/>
      <c r="AJ29" s="275"/>
    </row>
    <row r="30" spans="1:36" s="261" customFormat="1" ht="35.1" customHeight="1" x14ac:dyDescent="0.25">
      <c r="A30" s="450"/>
      <c r="B30" s="95" t="s">
        <v>260</v>
      </c>
      <c r="C30" s="356" t="s">
        <v>261</v>
      </c>
      <c r="D30" s="347" t="s">
        <v>262</v>
      </c>
      <c r="E30" s="95"/>
      <c r="F30" s="108">
        <v>41306</v>
      </c>
      <c r="G30" s="108">
        <v>43132</v>
      </c>
      <c r="H30" s="347" t="s">
        <v>263</v>
      </c>
      <c r="I30" s="250">
        <v>2000000</v>
      </c>
      <c r="J30" s="347" t="s">
        <v>264</v>
      </c>
      <c r="K30" s="95"/>
      <c r="L30" s="95"/>
      <c r="M30" s="95"/>
      <c r="N30" s="411"/>
      <c r="O30" s="411" t="s">
        <v>53</v>
      </c>
      <c r="P30" s="411"/>
      <c r="Q30" s="411"/>
      <c r="R30" s="411"/>
      <c r="S30" s="411"/>
      <c r="T30" s="347" t="s">
        <v>265</v>
      </c>
      <c r="U30" s="347" t="s">
        <v>55</v>
      </c>
      <c r="V30" s="347" t="s">
        <v>266</v>
      </c>
      <c r="W30" s="347" t="s">
        <v>267</v>
      </c>
      <c r="X30" s="347" t="s">
        <v>268</v>
      </c>
      <c r="Y30" s="347" t="s">
        <v>269</v>
      </c>
      <c r="Z30" s="347" t="s">
        <v>270</v>
      </c>
      <c r="AA30" s="347"/>
      <c r="AB30" s="108" t="s">
        <v>184</v>
      </c>
      <c r="AC30" s="108" t="s">
        <v>185</v>
      </c>
      <c r="AD30" s="347" t="s">
        <v>271</v>
      </c>
      <c r="AE30" s="347"/>
      <c r="AF30" s="347" t="s">
        <v>272</v>
      </c>
      <c r="AG30" s="347" t="s">
        <v>273</v>
      </c>
      <c r="AH30" s="347"/>
      <c r="AI30" s="347"/>
      <c r="AJ30" s="275"/>
    </row>
    <row r="31" spans="1:36" s="261" customFormat="1" ht="35.1" customHeight="1" x14ac:dyDescent="0.25">
      <c r="A31" s="450"/>
      <c r="B31" s="95" t="s">
        <v>274</v>
      </c>
      <c r="C31" s="356" t="s">
        <v>275</v>
      </c>
      <c r="D31" s="347" t="s">
        <v>276</v>
      </c>
      <c r="E31" s="95"/>
      <c r="F31" s="108">
        <v>42767</v>
      </c>
      <c r="G31" s="108">
        <v>43132</v>
      </c>
      <c r="H31" s="347" t="s">
        <v>263</v>
      </c>
      <c r="I31" s="250" t="s">
        <v>277</v>
      </c>
      <c r="J31" s="347" t="s">
        <v>278</v>
      </c>
      <c r="K31" s="95"/>
      <c r="L31" s="95"/>
      <c r="M31" s="95"/>
      <c r="N31" s="411"/>
      <c r="O31" s="411" t="s">
        <v>53</v>
      </c>
      <c r="P31" s="411"/>
      <c r="Q31" s="411"/>
      <c r="R31" s="411"/>
      <c r="S31" s="411"/>
      <c r="T31" s="347" t="s">
        <v>279</v>
      </c>
      <c r="U31" s="347" t="s">
        <v>55</v>
      </c>
      <c r="V31" s="347" t="s">
        <v>280</v>
      </c>
      <c r="W31" s="347" t="s">
        <v>267</v>
      </c>
      <c r="X31" s="347" t="s">
        <v>281</v>
      </c>
      <c r="Y31" s="347" t="s">
        <v>282</v>
      </c>
      <c r="Z31" s="347"/>
      <c r="AA31" s="347"/>
      <c r="AB31" s="108" t="s">
        <v>184</v>
      </c>
      <c r="AC31" s="108" t="s">
        <v>185</v>
      </c>
      <c r="AD31" s="347" t="s">
        <v>267</v>
      </c>
      <c r="AE31" s="347"/>
      <c r="AF31" s="347" t="s">
        <v>283</v>
      </c>
      <c r="AG31" s="347" t="s">
        <v>284</v>
      </c>
      <c r="AH31" s="347"/>
      <c r="AI31" s="347"/>
      <c r="AJ31" s="275"/>
    </row>
    <row r="32" spans="1:36" s="261" customFormat="1" ht="35.1" customHeight="1" x14ac:dyDescent="0.25">
      <c r="A32" s="450"/>
      <c r="B32" s="95" t="s">
        <v>285</v>
      </c>
      <c r="C32" s="356" t="s">
        <v>286</v>
      </c>
      <c r="D32" s="347" t="s">
        <v>287</v>
      </c>
      <c r="E32" s="95"/>
      <c r="F32" s="108">
        <v>41306</v>
      </c>
      <c r="G32" s="108">
        <v>41671</v>
      </c>
      <c r="H32" s="347" t="s">
        <v>288</v>
      </c>
      <c r="I32" s="250">
        <v>5000</v>
      </c>
      <c r="J32" s="347" t="s">
        <v>289</v>
      </c>
      <c r="K32" s="95"/>
      <c r="L32" s="95"/>
      <c r="M32" s="95"/>
      <c r="N32" s="411"/>
      <c r="O32" s="411" t="s">
        <v>53</v>
      </c>
      <c r="P32" s="411"/>
      <c r="Q32" s="411"/>
      <c r="R32" s="411"/>
      <c r="S32" s="411" t="s">
        <v>166</v>
      </c>
      <c r="T32" s="347" t="s">
        <v>290</v>
      </c>
      <c r="U32" s="347" t="s">
        <v>55</v>
      </c>
      <c r="V32" s="347" t="s">
        <v>235</v>
      </c>
      <c r="W32" s="347" t="s">
        <v>267</v>
      </c>
      <c r="X32" s="347" t="s">
        <v>291</v>
      </c>
      <c r="Y32" s="347"/>
      <c r="Z32" s="347"/>
      <c r="AA32" s="347"/>
      <c r="AB32" s="108" t="s">
        <v>184</v>
      </c>
      <c r="AC32" s="108" t="s">
        <v>185</v>
      </c>
      <c r="AD32" s="347"/>
      <c r="AE32" s="347"/>
      <c r="AF32" s="347"/>
      <c r="AG32" s="347"/>
      <c r="AH32" s="347"/>
      <c r="AI32" s="347" t="s">
        <v>292</v>
      </c>
      <c r="AJ32" s="275"/>
    </row>
    <row r="33" spans="1:36" s="261" customFormat="1" ht="35.1" customHeight="1" x14ac:dyDescent="0.25">
      <c r="A33" s="451"/>
      <c r="B33" s="95" t="s">
        <v>293</v>
      </c>
      <c r="C33" s="356" t="s">
        <v>294</v>
      </c>
      <c r="D33" s="347" t="s">
        <v>295</v>
      </c>
      <c r="E33" s="95"/>
      <c r="F33" s="108">
        <v>41306</v>
      </c>
      <c r="G33" s="108">
        <v>41671</v>
      </c>
      <c r="H33" s="347" t="s">
        <v>242</v>
      </c>
      <c r="I33" s="250">
        <v>0</v>
      </c>
      <c r="J33" s="347" t="s">
        <v>296</v>
      </c>
      <c r="K33" s="95"/>
      <c r="L33" s="95"/>
      <c r="M33" s="95"/>
      <c r="N33" s="411"/>
      <c r="O33" s="411" t="s">
        <v>53</v>
      </c>
      <c r="P33" s="411"/>
      <c r="Q33" s="411"/>
      <c r="R33" s="411"/>
      <c r="S33" s="411"/>
      <c r="T33" s="347" t="s">
        <v>297</v>
      </c>
      <c r="U33" s="347" t="s">
        <v>55</v>
      </c>
      <c r="V33" s="347"/>
      <c r="W33" s="347"/>
      <c r="X33" s="347" t="s">
        <v>298</v>
      </c>
      <c r="Y33" s="347"/>
      <c r="Z33" s="347"/>
      <c r="AA33" s="347"/>
      <c r="AB33" s="108"/>
      <c r="AC33" s="108" t="s">
        <v>299</v>
      </c>
      <c r="AD33" s="347"/>
      <c r="AE33" s="347"/>
      <c r="AF33" s="347"/>
      <c r="AG33" s="347" t="s">
        <v>300</v>
      </c>
      <c r="AH33" s="347"/>
      <c r="AI33" s="347" t="s">
        <v>301</v>
      </c>
      <c r="AJ33" s="275"/>
    </row>
    <row r="34" spans="1:36" s="261" customFormat="1" ht="35.1" customHeight="1" x14ac:dyDescent="0.25">
      <c r="A34" s="452" t="s">
        <v>302</v>
      </c>
      <c r="B34" s="95" t="s">
        <v>303</v>
      </c>
      <c r="C34" s="356" t="s">
        <v>304</v>
      </c>
      <c r="D34" s="347" t="s">
        <v>305</v>
      </c>
      <c r="E34" s="95"/>
      <c r="F34" s="108">
        <v>41306</v>
      </c>
      <c r="G34" s="108">
        <v>43132</v>
      </c>
      <c r="H34" s="347" t="s">
        <v>306</v>
      </c>
      <c r="I34" s="250">
        <v>10000</v>
      </c>
      <c r="J34" s="347" t="s">
        <v>307</v>
      </c>
      <c r="K34" s="95"/>
      <c r="L34" s="95"/>
      <c r="M34" s="95"/>
      <c r="N34" s="411"/>
      <c r="O34" s="411"/>
      <c r="P34" s="411" t="s">
        <v>53</v>
      </c>
      <c r="Q34" s="411"/>
      <c r="R34" s="411"/>
      <c r="S34" s="411"/>
      <c r="T34" s="347"/>
      <c r="U34" s="347" t="s">
        <v>55</v>
      </c>
      <c r="V34" s="347" t="s">
        <v>308</v>
      </c>
      <c r="W34" s="347" t="s">
        <v>306</v>
      </c>
      <c r="X34" s="347" t="s">
        <v>309</v>
      </c>
      <c r="Y34" s="347" t="s">
        <v>310</v>
      </c>
      <c r="Z34" s="347"/>
      <c r="AA34" s="347"/>
      <c r="AB34" s="108">
        <v>42552</v>
      </c>
      <c r="AC34" s="108" t="s">
        <v>311</v>
      </c>
      <c r="AD34" s="347" t="s">
        <v>312</v>
      </c>
      <c r="AE34" s="347"/>
      <c r="AF34" s="347" t="s">
        <v>313</v>
      </c>
      <c r="AG34" s="347" t="s">
        <v>314</v>
      </c>
      <c r="AH34" s="347"/>
      <c r="AI34" s="347" t="s">
        <v>315</v>
      </c>
      <c r="AJ34" s="275"/>
    </row>
    <row r="35" spans="1:36" s="261" customFormat="1" ht="35.1" customHeight="1" x14ac:dyDescent="0.25">
      <c r="A35" s="450"/>
      <c r="B35" s="95" t="s">
        <v>316</v>
      </c>
      <c r="C35" s="356" t="s">
        <v>317</v>
      </c>
      <c r="D35" s="347" t="s">
        <v>318</v>
      </c>
      <c r="E35" s="95"/>
      <c r="F35" s="108">
        <v>41306</v>
      </c>
      <c r="G35" s="108">
        <v>43132</v>
      </c>
      <c r="H35" s="347" t="s">
        <v>263</v>
      </c>
      <c r="I35" s="250">
        <v>10000</v>
      </c>
      <c r="J35" s="347" t="s">
        <v>319</v>
      </c>
      <c r="K35" s="95"/>
      <c r="L35" s="95"/>
      <c r="M35" s="95"/>
      <c r="N35" s="411"/>
      <c r="O35" s="411" t="s">
        <v>53</v>
      </c>
      <c r="P35" s="411"/>
      <c r="Q35" s="411"/>
      <c r="R35" s="411"/>
      <c r="S35" s="411"/>
      <c r="T35" s="347" t="s">
        <v>320</v>
      </c>
      <c r="U35" s="347" t="s">
        <v>55</v>
      </c>
      <c r="V35" s="347"/>
      <c r="W35" s="347" t="s">
        <v>321</v>
      </c>
      <c r="X35" s="347" t="s">
        <v>322</v>
      </c>
      <c r="Y35" s="347" t="s">
        <v>323</v>
      </c>
      <c r="Z35" s="347" t="s">
        <v>324</v>
      </c>
      <c r="AA35" s="347"/>
      <c r="AB35" s="108">
        <v>42552</v>
      </c>
      <c r="AC35" s="108" t="s">
        <v>311</v>
      </c>
      <c r="AD35" s="347"/>
      <c r="AE35" s="347"/>
      <c r="AF35" s="347" t="s">
        <v>325</v>
      </c>
      <c r="AG35" s="347" t="s">
        <v>326</v>
      </c>
      <c r="AH35" s="347"/>
      <c r="AI35" s="347" t="s">
        <v>327</v>
      </c>
      <c r="AJ35" s="275"/>
    </row>
    <row r="36" spans="1:36" s="261" customFormat="1" ht="35.1" customHeight="1" x14ac:dyDescent="0.25">
      <c r="A36" s="450"/>
      <c r="B36" s="95" t="s">
        <v>328</v>
      </c>
      <c r="C36" s="356" t="s">
        <v>329</v>
      </c>
      <c r="D36" s="355" t="s">
        <v>330</v>
      </c>
      <c r="E36" s="411"/>
      <c r="F36" s="107">
        <v>41306</v>
      </c>
      <c r="G36" s="107">
        <v>41671</v>
      </c>
      <c r="H36" s="355" t="s">
        <v>215</v>
      </c>
      <c r="I36" s="249">
        <v>15000</v>
      </c>
      <c r="J36" s="355" t="s">
        <v>331</v>
      </c>
      <c r="K36" s="411"/>
      <c r="L36" s="411"/>
      <c r="M36" s="411"/>
      <c r="N36" s="411"/>
      <c r="O36" s="411"/>
      <c r="P36" s="411" t="s">
        <v>53</v>
      </c>
      <c r="Q36" s="411"/>
      <c r="R36" s="411"/>
      <c r="S36" s="411"/>
      <c r="T36" s="355" t="s">
        <v>332</v>
      </c>
      <c r="U36" s="355"/>
      <c r="V36" s="355"/>
      <c r="W36" s="355"/>
      <c r="X36" s="355"/>
      <c r="Y36" s="355" t="s">
        <v>333</v>
      </c>
      <c r="Z36" s="355"/>
      <c r="AA36" s="355"/>
      <c r="AB36" s="107">
        <v>42552</v>
      </c>
      <c r="AC36" s="107" t="s">
        <v>95</v>
      </c>
      <c r="AD36" s="355" t="s">
        <v>334</v>
      </c>
      <c r="AE36" s="355"/>
      <c r="AF36" s="355" t="s">
        <v>335</v>
      </c>
      <c r="AG36" s="355" t="s">
        <v>336</v>
      </c>
      <c r="AH36" s="355"/>
      <c r="AI36" s="355"/>
      <c r="AJ36" s="275"/>
    </row>
    <row r="37" spans="1:36" s="261" customFormat="1" ht="35.1" customHeight="1" x14ac:dyDescent="0.25">
      <c r="A37" s="450"/>
      <c r="B37" s="95" t="s">
        <v>337</v>
      </c>
      <c r="C37" s="354" t="s">
        <v>338</v>
      </c>
      <c r="D37" s="355" t="s">
        <v>339</v>
      </c>
      <c r="E37" s="411"/>
      <c r="F37" s="107">
        <v>41306</v>
      </c>
      <c r="G37" s="107">
        <v>43132</v>
      </c>
      <c r="H37" s="355" t="s">
        <v>215</v>
      </c>
      <c r="I37" s="249">
        <v>1000000</v>
      </c>
      <c r="J37" s="355" t="s">
        <v>340</v>
      </c>
      <c r="K37" s="411"/>
      <c r="L37" s="411"/>
      <c r="M37" s="411"/>
      <c r="N37" s="411"/>
      <c r="O37" s="411"/>
      <c r="P37" s="411" t="s">
        <v>53</v>
      </c>
      <c r="Q37" s="411"/>
      <c r="R37" s="411"/>
      <c r="S37" s="411"/>
      <c r="T37" s="355" t="s">
        <v>341</v>
      </c>
      <c r="U37" s="355"/>
      <c r="V37" s="355"/>
      <c r="W37" s="355"/>
      <c r="X37" s="355"/>
      <c r="Y37" s="355" t="s">
        <v>342</v>
      </c>
      <c r="Z37" s="355"/>
      <c r="AA37" s="355"/>
      <c r="AB37" s="107">
        <v>42552</v>
      </c>
      <c r="AC37" s="107" t="s">
        <v>185</v>
      </c>
      <c r="AD37" s="355" t="s">
        <v>334</v>
      </c>
      <c r="AE37" s="355"/>
      <c r="AF37" s="355" t="s">
        <v>343</v>
      </c>
      <c r="AG37" s="355" t="s">
        <v>344</v>
      </c>
      <c r="AH37" s="355"/>
      <c r="AI37" s="355"/>
      <c r="AJ37" s="275"/>
    </row>
    <row r="38" spans="1:36" s="261" customFormat="1" ht="35.1" customHeight="1" x14ac:dyDescent="0.25">
      <c r="A38" s="450"/>
      <c r="B38" s="95" t="s">
        <v>345</v>
      </c>
      <c r="C38" s="354" t="s">
        <v>346</v>
      </c>
      <c r="D38" s="355" t="s">
        <v>192</v>
      </c>
      <c r="E38" s="411"/>
      <c r="F38" s="107">
        <v>41306</v>
      </c>
      <c r="G38" s="107">
        <v>43132</v>
      </c>
      <c r="H38" s="355" t="s">
        <v>242</v>
      </c>
      <c r="I38" s="249">
        <v>1500000</v>
      </c>
      <c r="J38" s="355" t="s">
        <v>347</v>
      </c>
      <c r="K38" s="411"/>
      <c r="L38" s="411"/>
      <c r="M38" s="411"/>
      <c r="N38" s="411"/>
      <c r="O38" s="411"/>
      <c r="P38" s="411" t="s">
        <v>53</v>
      </c>
      <c r="Q38" s="411"/>
      <c r="R38" s="411"/>
      <c r="S38" s="411"/>
      <c r="T38" s="355" t="s">
        <v>348</v>
      </c>
      <c r="U38" s="355"/>
      <c r="V38" s="355"/>
      <c r="W38" s="355"/>
      <c r="X38" s="355"/>
      <c r="Y38" s="355"/>
      <c r="Z38" s="355"/>
      <c r="AA38" s="355"/>
      <c r="AB38" s="107">
        <v>42552</v>
      </c>
      <c r="AC38" s="107" t="s">
        <v>185</v>
      </c>
      <c r="AD38" s="355"/>
      <c r="AE38" s="355"/>
      <c r="AF38" s="355" t="s">
        <v>349</v>
      </c>
      <c r="AG38" s="355" t="s">
        <v>336</v>
      </c>
      <c r="AH38" s="355"/>
      <c r="AI38" s="355" t="s">
        <v>350</v>
      </c>
      <c r="AJ38" s="275"/>
    </row>
    <row r="39" spans="1:36" s="261" customFormat="1" ht="35.1" customHeight="1" x14ac:dyDescent="0.25">
      <c r="A39" s="450"/>
      <c r="B39" s="95" t="s">
        <v>351</v>
      </c>
      <c r="C39" s="354" t="s">
        <v>352</v>
      </c>
      <c r="D39" s="355" t="s">
        <v>353</v>
      </c>
      <c r="E39" s="411"/>
      <c r="F39" s="107">
        <v>41306</v>
      </c>
      <c r="G39" s="107">
        <v>41671</v>
      </c>
      <c r="H39" s="355" t="s">
        <v>242</v>
      </c>
      <c r="I39" s="249">
        <v>30000</v>
      </c>
      <c r="J39" s="355" t="s">
        <v>354</v>
      </c>
      <c r="K39" s="411"/>
      <c r="L39" s="411"/>
      <c r="M39" s="411"/>
      <c r="N39" s="411"/>
      <c r="O39" s="411" t="s">
        <v>53</v>
      </c>
      <c r="P39" s="411"/>
      <c r="Q39" s="411"/>
      <c r="R39" s="411"/>
      <c r="S39" s="411"/>
      <c r="T39" s="355" t="s">
        <v>355</v>
      </c>
      <c r="U39" s="355"/>
      <c r="V39" s="355"/>
      <c r="W39" s="355"/>
      <c r="X39" s="355"/>
      <c r="Y39" s="355"/>
      <c r="Z39" s="355"/>
      <c r="AA39" s="355"/>
      <c r="AB39" s="107">
        <v>42552</v>
      </c>
      <c r="AC39" s="107" t="s">
        <v>356</v>
      </c>
      <c r="AD39" s="355"/>
      <c r="AE39" s="355"/>
      <c r="AF39" s="355" t="s">
        <v>357</v>
      </c>
      <c r="AG39" s="355" t="s">
        <v>358</v>
      </c>
      <c r="AH39" s="355"/>
      <c r="AI39" s="355" t="s">
        <v>350</v>
      </c>
      <c r="AJ39" s="275"/>
    </row>
    <row r="40" spans="1:36" s="261" customFormat="1" ht="35.1" customHeight="1" x14ac:dyDescent="0.25">
      <c r="A40" s="450"/>
      <c r="B40" s="95" t="s">
        <v>359</v>
      </c>
      <c r="C40" s="354" t="s">
        <v>360</v>
      </c>
      <c r="D40" s="355" t="s">
        <v>361</v>
      </c>
      <c r="E40" s="411"/>
      <c r="F40" s="107">
        <v>41671</v>
      </c>
      <c r="G40" s="107">
        <v>43132</v>
      </c>
      <c r="H40" s="355" t="s">
        <v>51</v>
      </c>
      <c r="I40" s="249">
        <v>100000</v>
      </c>
      <c r="J40" s="355" t="s">
        <v>362</v>
      </c>
      <c r="K40" s="411"/>
      <c r="L40" s="411"/>
      <c r="M40" s="411"/>
      <c r="N40" s="411"/>
      <c r="O40" s="411" t="s">
        <v>53</v>
      </c>
      <c r="P40" s="411"/>
      <c r="Q40" s="411"/>
      <c r="R40" s="411"/>
      <c r="S40" s="411"/>
      <c r="T40" s="355" t="s">
        <v>363</v>
      </c>
      <c r="U40" s="355" t="s">
        <v>55</v>
      </c>
      <c r="V40" s="355"/>
      <c r="W40" s="355" t="s">
        <v>51</v>
      </c>
      <c r="X40" s="355"/>
      <c r="Y40" s="355"/>
      <c r="Z40" s="355" t="s">
        <v>364</v>
      </c>
      <c r="AA40" s="355"/>
      <c r="AB40" s="107" t="s">
        <v>365</v>
      </c>
      <c r="AC40" s="107" t="s">
        <v>185</v>
      </c>
      <c r="AD40" s="355"/>
      <c r="AE40" s="355"/>
      <c r="AF40" s="355" t="s">
        <v>366</v>
      </c>
      <c r="AG40" s="355" t="s">
        <v>367</v>
      </c>
      <c r="AH40" s="355"/>
      <c r="AI40" s="355" t="s">
        <v>368</v>
      </c>
      <c r="AJ40" s="275"/>
    </row>
    <row r="41" spans="1:36" s="261" customFormat="1" ht="35.1" customHeight="1" x14ac:dyDescent="0.25">
      <c r="A41" s="450"/>
      <c r="B41" s="95" t="s">
        <v>369</v>
      </c>
      <c r="C41" s="354" t="s">
        <v>370</v>
      </c>
      <c r="D41" s="355" t="s">
        <v>371</v>
      </c>
      <c r="E41" s="411"/>
      <c r="F41" s="107">
        <v>41306</v>
      </c>
      <c r="G41" s="107">
        <v>41671</v>
      </c>
      <c r="H41" s="355" t="s">
        <v>164</v>
      </c>
      <c r="I41" s="249">
        <v>0</v>
      </c>
      <c r="J41" s="355" t="s">
        <v>372</v>
      </c>
      <c r="K41" s="411"/>
      <c r="L41" s="411"/>
      <c r="M41" s="411"/>
      <c r="N41" s="411"/>
      <c r="O41" s="411" t="s">
        <v>53</v>
      </c>
      <c r="P41" s="411"/>
      <c r="Q41" s="411"/>
      <c r="R41" s="411"/>
      <c r="S41" s="411" t="s">
        <v>166</v>
      </c>
      <c r="T41" s="355" t="s">
        <v>373</v>
      </c>
      <c r="U41" s="355" t="s">
        <v>55</v>
      </c>
      <c r="V41" s="355"/>
      <c r="W41" s="355" t="s">
        <v>164</v>
      </c>
      <c r="X41" s="355" t="s">
        <v>374</v>
      </c>
      <c r="Y41" s="355"/>
      <c r="Z41" s="355"/>
      <c r="AA41" s="355"/>
      <c r="AB41" s="107"/>
      <c r="AC41" s="107"/>
      <c r="AD41" s="355"/>
      <c r="AE41" s="355"/>
      <c r="AF41" s="355"/>
      <c r="AG41" s="355"/>
      <c r="AH41" s="355"/>
      <c r="AI41" s="355"/>
      <c r="AJ41" s="275"/>
    </row>
    <row r="42" spans="1:36" s="261" customFormat="1" ht="35.1" customHeight="1" x14ac:dyDescent="0.25">
      <c r="A42" s="450"/>
      <c r="B42" s="95" t="s">
        <v>375</v>
      </c>
      <c r="C42" s="354" t="s">
        <v>376</v>
      </c>
      <c r="D42" s="355" t="s">
        <v>377</v>
      </c>
      <c r="E42" s="411"/>
      <c r="F42" s="107">
        <v>41306</v>
      </c>
      <c r="G42" s="107">
        <v>41426</v>
      </c>
      <c r="H42" s="355" t="s">
        <v>306</v>
      </c>
      <c r="I42" s="249">
        <v>0</v>
      </c>
      <c r="J42" s="355" t="s">
        <v>378</v>
      </c>
      <c r="K42" s="411"/>
      <c r="L42" s="411"/>
      <c r="M42" s="411"/>
      <c r="N42" s="411"/>
      <c r="O42" s="411" t="s">
        <v>53</v>
      </c>
      <c r="P42" s="411"/>
      <c r="Q42" s="411"/>
      <c r="R42" s="411"/>
      <c r="S42" s="411" t="s">
        <v>166</v>
      </c>
      <c r="T42" s="355" t="s">
        <v>379</v>
      </c>
      <c r="U42" s="355" t="s">
        <v>55</v>
      </c>
      <c r="V42" s="355" t="s">
        <v>380</v>
      </c>
      <c r="W42" s="355" t="s">
        <v>306</v>
      </c>
      <c r="X42" s="355" t="s">
        <v>381</v>
      </c>
      <c r="Y42" s="355"/>
      <c r="Z42" s="355"/>
      <c r="AA42" s="355"/>
      <c r="AB42" s="107"/>
      <c r="AC42" s="107"/>
      <c r="AD42" s="355"/>
      <c r="AE42" s="355"/>
      <c r="AF42" s="355"/>
      <c r="AG42" s="355" t="s">
        <v>382</v>
      </c>
      <c r="AH42" s="355"/>
      <c r="AI42" s="355"/>
      <c r="AJ42" s="275"/>
    </row>
    <row r="43" spans="1:36" s="261" customFormat="1" ht="35.1" customHeight="1" x14ac:dyDescent="0.25">
      <c r="A43" s="450"/>
      <c r="B43" s="95" t="s">
        <v>383</v>
      </c>
      <c r="C43" s="354" t="s">
        <v>384</v>
      </c>
      <c r="D43" s="355" t="s">
        <v>385</v>
      </c>
      <c r="E43" s="411"/>
      <c r="F43" s="107">
        <v>41306</v>
      </c>
      <c r="G43" s="107">
        <v>41671</v>
      </c>
      <c r="H43" s="355" t="s">
        <v>242</v>
      </c>
      <c r="I43" s="249">
        <v>0</v>
      </c>
      <c r="J43" s="355" t="s">
        <v>386</v>
      </c>
      <c r="K43" s="411"/>
      <c r="L43" s="411"/>
      <c r="M43" s="411"/>
      <c r="N43" s="411"/>
      <c r="O43" s="411"/>
      <c r="P43" s="411" t="s">
        <v>53</v>
      </c>
      <c r="Q43" s="411"/>
      <c r="R43" s="411"/>
      <c r="S43" s="411"/>
      <c r="T43" s="355" t="s">
        <v>387</v>
      </c>
      <c r="U43" s="355"/>
      <c r="V43" s="355"/>
      <c r="W43" s="355"/>
      <c r="X43" s="355"/>
      <c r="Y43" s="355"/>
      <c r="Z43" s="355" t="s">
        <v>388</v>
      </c>
      <c r="AA43" s="355"/>
      <c r="AB43" s="107" t="s">
        <v>184</v>
      </c>
      <c r="AC43" s="107" t="s">
        <v>95</v>
      </c>
      <c r="AD43" s="355"/>
      <c r="AE43" s="355"/>
      <c r="AF43" s="355"/>
      <c r="AG43" s="355" t="s">
        <v>389</v>
      </c>
      <c r="AH43" s="355"/>
      <c r="AI43" s="355" t="s">
        <v>390</v>
      </c>
      <c r="AJ43" s="275"/>
    </row>
    <row r="44" spans="1:36" s="261" customFormat="1" ht="35.1" customHeight="1" x14ac:dyDescent="0.25">
      <c r="A44" s="452" t="s">
        <v>391</v>
      </c>
      <c r="B44" s="95" t="s">
        <v>392</v>
      </c>
      <c r="C44" s="356" t="s">
        <v>393</v>
      </c>
      <c r="D44" s="347" t="s">
        <v>102</v>
      </c>
      <c r="E44" s="95"/>
      <c r="F44" s="108">
        <v>41306</v>
      </c>
      <c r="G44" s="108">
        <v>43132</v>
      </c>
      <c r="H44" s="347" t="s">
        <v>394</v>
      </c>
      <c r="I44" s="250">
        <v>1000000</v>
      </c>
      <c r="J44" s="347" t="s">
        <v>395</v>
      </c>
      <c r="K44" s="95"/>
      <c r="L44" s="95"/>
      <c r="M44" s="95"/>
      <c r="N44" s="411"/>
      <c r="O44" s="411" t="s">
        <v>53</v>
      </c>
      <c r="P44" s="411"/>
      <c r="Q44" s="411"/>
      <c r="R44" s="411"/>
      <c r="S44" s="411"/>
      <c r="T44" s="347" t="s">
        <v>396</v>
      </c>
      <c r="U44" s="347" t="s">
        <v>55</v>
      </c>
      <c r="V44" s="347" t="s">
        <v>397</v>
      </c>
      <c r="W44" s="347" t="s">
        <v>398</v>
      </c>
      <c r="X44" s="347" t="s">
        <v>399</v>
      </c>
      <c r="Y44" s="347" t="s">
        <v>400</v>
      </c>
      <c r="Z44" s="347" t="s">
        <v>110</v>
      </c>
      <c r="AA44" s="347"/>
      <c r="AB44" s="108"/>
      <c r="AC44" s="108" t="s">
        <v>311</v>
      </c>
      <c r="AD44" s="347" t="s">
        <v>401</v>
      </c>
      <c r="AE44" s="347"/>
      <c r="AF44" s="347" t="s">
        <v>402</v>
      </c>
      <c r="AG44" s="347" t="s">
        <v>403</v>
      </c>
      <c r="AH44" s="347"/>
      <c r="AI44" s="347" t="s">
        <v>401</v>
      </c>
      <c r="AJ44" s="275"/>
    </row>
    <row r="45" spans="1:36" s="261" customFormat="1" ht="35.1" customHeight="1" x14ac:dyDescent="0.25">
      <c r="A45" s="450"/>
      <c r="B45" s="95" t="s">
        <v>404</v>
      </c>
      <c r="C45" s="356" t="s">
        <v>405</v>
      </c>
      <c r="D45" s="347" t="s">
        <v>406</v>
      </c>
      <c r="E45" s="95"/>
      <c r="F45" s="108">
        <v>41306</v>
      </c>
      <c r="G45" s="108">
        <v>43132</v>
      </c>
      <c r="H45" s="347" t="s">
        <v>394</v>
      </c>
      <c r="I45" s="250">
        <v>0</v>
      </c>
      <c r="J45" s="347" t="s">
        <v>407</v>
      </c>
      <c r="K45" s="95"/>
      <c r="L45" s="95"/>
      <c r="M45" s="95"/>
      <c r="N45" s="411"/>
      <c r="O45" s="411" t="s">
        <v>53</v>
      </c>
      <c r="P45" s="411"/>
      <c r="Q45" s="411"/>
      <c r="R45" s="411"/>
      <c r="S45" s="411"/>
      <c r="T45" s="347" t="s">
        <v>396</v>
      </c>
      <c r="U45" s="347" t="s">
        <v>55</v>
      </c>
      <c r="V45" s="347" t="s">
        <v>397</v>
      </c>
      <c r="W45" s="347" t="s">
        <v>398</v>
      </c>
      <c r="X45" s="347" t="s">
        <v>399</v>
      </c>
      <c r="Y45" s="347" t="s">
        <v>408</v>
      </c>
      <c r="Z45" s="347" t="s">
        <v>406</v>
      </c>
      <c r="AA45" s="347"/>
      <c r="AB45" s="108"/>
      <c r="AC45" s="108" t="s">
        <v>311</v>
      </c>
      <c r="AD45" s="347" t="s">
        <v>409</v>
      </c>
      <c r="AE45" s="347"/>
      <c r="AF45" s="347" t="s">
        <v>410</v>
      </c>
      <c r="AG45" s="347" t="s">
        <v>411</v>
      </c>
      <c r="AH45" s="347"/>
      <c r="AI45" s="347" t="s">
        <v>409</v>
      </c>
      <c r="AJ45" s="275"/>
    </row>
    <row r="46" spans="1:36" s="261" customFormat="1" ht="35.1" customHeight="1" x14ac:dyDescent="0.25">
      <c r="A46" s="450"/>
      <c r="B46" s="95" t="s">
        <v>412</v>
      </c>
      <c r="C46" s="356" t="s">
        <v>413</v>
      </c>
      <c r="D46" s="347" t="s">
        <v>414</v>
      </c>
      <c r="E46" s="95"/>
      <c r="F46" s="108">
        <v>41306</v>
      </c>
      <c r="G46" s="108">
        <v>43132</v>
      </c>
      <c r="H46" s="347" t="s">
        <v>181</v>
      </c>
      <c r="I46" s="250">
        <v>1000000</v>
      </c>
      <c r="J46" s="347" t="s">
        <v>415</v>
      </c>
      <c r="K46" s="95"/>
      <c r="L46" s="95"/>
      <c r="M46" s="95"/>
      <c r="N46" s="411"/>
      <c r="O46" s="411" t="s">
        <v>53</v>
      </c>
      <c r="P46" s="411"/>
      <c r="Q46" s="411"/>
      <c r="R46" s="411"/>
      <c r="S46" s="411"/>
      <c r="T46" s="347" t="s">
        <v>416</v>
      </c>
      <c r="U46" s="347"/>
      <c r="V46" s="347"/>
      <c r="W46" s="347"/>
      <c r="X46" s="347"/>
      <c r="Y46" s="347" t="s">
        <v>417</v>
      </c>
      <c r="Z46" s="347"/>
      <c r="AA46" s="347"/>
      <c r="AB46" s="108"/>
      <c r="AC46" s="108" t="s">
        <v>185</v>
      </c>
      <c r="AD46" s="347" t="s">
        <v>267</v>
      </c>
      <c r="AE46" s="347"/>
      <c r="AF46" s="347" t="s">
        <v>418</v>
      </c>
      <c r="AG46" s="347" t="s">
        <v>419</v>
      </c>
      <c r="AH46" s="347"/>
      <c r="AI46" s="347" t="s">
        <v>420</v>
      </c>
      <c r="AJ46" s="275"/>
    </row>
    <row r="47" spans="1:36" s="261" customFormat="1" ht="35.1" customHeight="1" x14ac:dyDescent="0.25">
      <c r="A47" s="450"/>
      <c r="B47" s="95" t="s">
        <v>421</v>
      </c>
      <c r="C47" s="356" t="s">
        <v>422</v>
      </c>
      <c r="D47" s="355" t="s">
        <v>330</v>
      </c>
      <c r="E47" s="411"/>
      <c r="F47" s="107">
        <v>41306</v>
      </c>
      <c r="G47" s="107">
        <v>41671</v>
      </c>
      <c r="H47" s="355" t="s">
        <v>215</v>
      </c>
      <c r="I47" s="249">
        <v>15000</v>
      </c>
      <c r="J47" s="355" t="s">
        <v>423</v>
      </c>
      <c r="K47" s="411"/>
      <c r="L47" s="411"/>
      <c r="M47" s="411"/>
      <c r="N47" s="411"/>
      <c r="O47" s="411" t="s">
        <v>53</v>
      </c>
      <c r="P47" s="411"/>
      <c r="Q47" s="411"/>
      <c r="R47" s="411"/>
      <c r="S47" s="411"/>
      <c r="T47" s="355" t="s">
        <v>424</v>
      </c>
      <c r="U47" s="355"/>
      <c r="V47" s="355"/>
      <c r="W47" s="355"/>
      <c r="X47" s="355"/>
      <c r="Y47" s="355" t="s">
        <v>425</v>
      </c>
      <c r="Z47" s="355" t="s">
        <v>426</v>
      </c>
      <c r="AA47" s="355"/>
      <c r="AB47" s="107" t="s">
        <v>184</v>
      </c>
      <c r="AC47" s="107" t="s">
        <v>299</v>
      </c>
      <c r="AD47" s="355" t="s">
        <v>111</v>
      </c>
      <c r="AE47" s="355"/>
      <c r="AF47" s="355" t="s">
        <v>427</v>
      </c>
      <c r="AG47" s="355" t="s">
        <v>428</v>
      </c>
      <c r="AH47" s="355"/>
      <c r="AI47" s="355" t="s">
        <v>429</v>
      </c>
      <c r="AJ47" s="275"/>
    </row>
    <row r="48" spans="1:36" s="261" customFormat="1" ht="35.1" customHeight="1" x14ac:dyDescent="0.25">
      <c r="A48" s="450"/>
      <c r="B48" s="95" t="s">
        <v>430</v>
      </c>
      <c r="C48" s="356" t="s">
        <v>431</v>
      </c>
      <c r="D48" s="355" t="s">
        <v>432</v>
      </c>
      <c r="E48" s="411"/>
      <c r="F48" s="107">
        <v>41671</v>
      </c>
      <c r="G48" s="107">
        <v>43132</v>
      </c>
      <c r="H48" s="355" t="s">
        <v>263</v>
      </c>
      <c r="I48" s="249">
        <v>300000</v>
      </c>
      <c r="J48" s="355" t="s">
        <v>433</v>
      </c>
      <c r="K48" s="411"/>
      <c r="L48" s="411"/>
      <c r="M48" s="411"/>
      <c r="N48" s="411"/>
      <c r="O48" s="411" t="s">
        <v>53</v>
      </c>
      <c r="P48" s="411"/>
      <c r="Q48" s="411"/>
      <c r="R48" s="411"/>
      <c r="S48" s="411"/>
      <c r="T48" s="355" t="s">
        <v>434</v>
      </c>
      <c r="U48" s="355" t="s">
        <v>55</v>
      </c>
      <c r="V48" s="355" t="s">
        <v>435</v>
      </c>
      <c r="W48" s="355" t="s">
        <v>107</v>
      </c>
      <c r="X48" s="355" t="s">
        <v>436</v>
      </c>
      <c r="Y48" s="355" t="s">
        <v>437</v>
      </c>
      <c r="Z48" s="355"/>
      <c r="AA48" s="355"/>
      <c r="AB48" s="107" t="s">
        <v>438</v>
      </c>
      <c r="AC48" s="107" t="s">
        <v>185</v>
      </c>
      <c r="AD48" s="355" t="s">
        <v>111</v>
      </c>
      <c r="AE48" s="355"/>
      <c r="AF48" s="355" t="s">
        <v>439</v>
      </c>
      <c r="AG48" s="355" t="s">
        <v>428</v>
      </c>
      <c r="AH48" s="355"/>
      <c r="AI48" s="355" t="s">
        <v>440</v>
      </c>
      <c r="AJ48" s="275"/>
    </row>
    <row r="49" spans="1:36" s="261" customFormat="1" ht="35.1" customHeight="1" x14ac:dyDescent="0.25">
      <c r="A49" s="451"/>
      <c r="B49" s="95" t="s">
        <v>441</v>
      </c>
      <c r="C49" s="356" t="s">
        <v>442</v>
      </c>
      <c r="D49" s="355" t="s">
        <v>443</v>
      </c>
      <c r="E49" s="411"/>
      <c r="F49" s="107">
        <v>41306</v>
      </c>
      <c r="G49" s="107">
        <v>43132</v>
      </c>
      <c r="H49" s="355" t="s">
        <v>444</v>
      </c>
      <c r="I49" s="249">
        <v>300000</v>
      </c>
      <c r="J49" s="355" t="s">
        <v>445</v>
      </c>
      <c r="K49" s="411"/>
      <c r="L49" s="411"/>
      <c r="M49" s="411"/>
      <c r="N49" s="411"/>
      <c r="O49" s="411"/>
      <c r="P49" s="411"/>
      <c r="Q49" s="411" t="s">
        <v>53</v>
      </c>
      <c r="R49" s="411"/>
      <c r="S49" s="411"/>
      <c r="T49" s="355" t="s">
        <v>446</v>
      </c>
      <c r="U49" s="355" t="s">
        <v>447</v>
      </c>
      <c r="V49" s="355"/>
      <c r="W49" s="355" t="s">
        <v>444</v>
      </c>
      <c r="X49" s="355"/>
      <c r="Y49" s="355"/>
      <c r="Z49" s="355"/>
      <c r="AA49" s="355"/>
      <c r="AB49" s="107"/>
      <c r="AC49" s="107" t="s">
        <v>356</v>
      </c>
      <c r="AD49" s="355"/>
      <c r="AE49" s="355"/>
      <c r="AF49" s="355" t="s">
        <v>448</v>
      </c>
      <c r="AG49" s="355" t="s">
        <v>449</v>
      </c>
      <c r="AH49" s="355"/>
      <c r="AI49" s="355" t="s">
        <v>450</v>
      </c>
      <c r="AJ49" s="275"/>
    </row>
    <row r="50" spans="1:36" x14ac:dyDescent="0.25">
      <c r="AJ50" s="178"/>
    </row>
    <row r="51" spans="1:36" ht="12" customHeight="1" x14ac:dyDescent="0.25">
      <c r="AJ51" s="178"/>
    </row>
    <row r="52" spans="1:36" ht="15.75" thickBot="1" x14ac:dyDescent="0.3">
      <c r="L52" s="220"/>
      <c r="AJ52" s="178"/>
    </row>
    <row r="53" spans="1:36" ht="26.25" customHeight="1" thickBot="1" x14ac:dyDescent="0.3">
      <c r="A53" s="221" t="s">
        <v>451</v>
      </c>
      <c r="B53" s="176"/>
      <c r="C53" s="231"/>
      <c r="D53" s="176"/>
      <c r="E53" s="176"/>
      <c r="F53" s="176"/>
      <c r="G53" s="176"/>
      <c r="H53" s="176"/>
      <c r="I53" s="252"/>
      <c r="J53" s="176"/>
      <c r="K53" s="176"/>
      <c r="L53" s="222"/>
      <c r="M53" s="223"/>
      <c r="AJ53" s="178"/>
    </row>
    <row r="54" spans="1:36" ht="26.25" customHeight="1" thickBot="1" x14ac:dyDescent="0.3">
      <c r="A54" s="224"/>
      <c r="B54" s="225"/>
      <c r="C54" s="232"/>
      <c r="D54" s="177"/>
      <c r="E54" s="177"/>
      <c r="F54" s="177"/>
      <c r="G54" s="177"/>
      <c r="H54" s="177"/>
      <c r="I54" s="253"/>
      <c r="J54" s="177"/>
      <c r="K54" s="177"/>
      <c r="L54" s="177"/>
      <c r="M54" s="177"/>
      <c r="N54" s="177"/>
      <c r="AJ54" s="178"/>
    </row>
    <row r="55" spans="1:36" ht="43.5" customHeight="1" thickBot="1" x14ac:dyDescent="0.3">
      <c r="A55" s="14" t="s">
        <v>452</v>
      </c>
      <c r="B55" s="15"/>
      <c r="C55" s="16">
        <f>COUNTA(C59:C59)</f>
        <v>0</v>
      </c>
      <c r="AJ55" s="178"/>
    </row>
    <row r="56" spans="1:36" x14ac:dyDescent="0.25">
      <c r="AJ56" s="178"/>
    </row>
    <row r="57" spans="1:36" ht="31.5" x14ac:dyDescent="0.25">
      <c r="A57" s="417" t="s">
        <v>453</v>
      </c>
      <c r="B57" s="414" t="s">
        <v>11</v>
      </c>
      <c r="C57" s="419" t="s">
        <v>12</v>
      </c>
      <c r="D57" s="414" t="s">
        <v>13</v>
      </c>
      <c r="E57" s="420" t="s">
        <v>14</v>
      </c>
      <c r="F57" s="414" t="s">
        <v>15</v>
      </c>
      <c r="G57" s="414"/>
      <c r="H57" s="414" t="s">
        <v>16</v>
      </c>
      <c r="I57" s="415" t="s">
        <v>17</v>
      </c>
      <c r="J57" s="416" t="s">
        <v>18</v>
      </c>
      <c r="K57" s="416" t="s">
        <v>19</v>
      </c>
      <c r="L57" s="416"/>
      <c r="M57" s="416" t="s">
        <v>20</v>
      </c>
      <c r="N57" s="10"/>
      <c r="AJ57" s="178"/>
    </row>
    <row r="58" spans="1:36" ht="15.75" x14ac:dyDescent="0.25">
      <c r="A58" s="418"/>
      <c r="B58" s="414"/>
      <c r="C58" s="419"/>
      <c r="D58" s="414"/>
      <c r="E58" s="420"/>
      <c r="F58" s="11" t="s">
        <v>43</v>
      </c>
      <c r="G58" s="11" t="s">
        <v>44</v>
      </c>
      <c r="H58" s="414"/>
      <c r="I58" s="415"/>
      <c r="J58" s="416"/>
      <c r="K58" s="18" t="s">
        <v>45</v>
      </c>
      <c r="L58" s="18" t="s">
        <v>46</v>
      </c>
      <c r="M58" s="416"/>
      <c r="N58" s="175"/>
      <c r="AJ58" s="178"/>
    </row>
    <row r="59" spans="1:36" x14ac:dyDescent="0.25">
      <c r="A59" s="9"/>
      <c r="B59" s="9"/>
      <c r="C59" s="233"/>
      <c r="D59" s="9"/>
      <c r="E59" s="9"/>
      <c r="F59" s="9"/>
      <c r="G59" s="9"/>
      <c r="H59" s="9"/>
      <c r="I59" s="256"/>
      <c r="J59" s="109"/>
      <c r="K59" s="109"/>
      <c r="L59" s="109"/>
      <c r="M59" s="109"/>
      <c r="N59" s="175"/>
      <c r="AJ59" s="178"/>
    </row>
    <row r="60" spans="1:36" s="175" customFormat="1" x14ac:dyDescent="0.25">
      <c r="C60" s="234"/>
      <c r="I60" s="248"/>
      <c r="N60" s="226"/>
      <c r="O60" s="226"/>
      <c r="P60" s="226"/>
      <c r="Q60" s="226"/>
      <c r="R60" s="226"/>
      <c r="S60" s="226"/>
      <c r="AJ60" s="217"/>
    </row>
    <row r="61" spans="1:36" x14ac:dyDescent="0.25">
      <c r="A61" s="175"/>
      <c r="B61" s="175"/>
      <c r="C61" s="234"/>
      <c r="D61" s="175"/>
      <c r="E61" s="175"/>
      <c r="F61" s="175"/>
      <c r="G61" s="175"/>
      <c r="H61" s="175"/>
      <c r="I61" s="248"/>
      <c r="J61" s="175"/>
      <c r="K61" s="175"/>
      <c r="L61" s="175"/>
      <c r="M61" s="175"/>
      <c r="N61" s="226"/>
      <c r="AJ61" s="178"/>
    </row>
    <row r="62" spans="1:36" x14ac:dyDescent="0.25">
      <c r="A62" s="178"/>
      <c r="B62" s="178"/>
      <c r="C62" s="235"/>
      <c r="D62" s="178"/>
      <c r="E62" s="178"/>
      <c r="F62" s="178"/>
      <c r="G62" s="178"/>
      <c r="H62" s="178"/>
      <c r="I62" s="255"/>
      <c r="J62" s="178"/>
      <c r="K62" s="178"/>
      <c r="L62" s="178"/>
      <c r="M62" s="178"/>
      <c r="N62" s="227"/>
      <c r="O62" s="228"/>
      <c r="P62" s="228"/>
      <c r="Q62" s="228"/>
      <c r="R62" s="228"/>
      <c r="S62" s="228"/>
      <c r="T62" s="228"/>
      <c r="U62" s="228"/>
      <c r="V62" s="228"/>
      <c r="W62" s="228"/>
      <c r="X62" s="228"/>
      <c r="Y62" s="228"/>
      <c r="Z62" s="228"/>
      <c r="AA62" s="228"/>
      <c r="AB62" s="228"/>
      <c r="AC62" s="228"/>
      <c r="AD62" s="228"/>
      <c r="AE62" s="228"/>
      <c r="AF62" s="228"/>
      <c r="AG62" s="228"/>
      <c r="AH62" s="228"/>
      <c r="AI62" s="228"/>
      <c r="AJ62" s="178"/>
    </row>
    <row r="63" spans="1:36" x14ac:dyDescent="0.25">
      <c r="A63" s="178"/>
      <c r="B63" s="178"/>
      <c r="C63" s="235"/>
      <c r="D63" s="178"/>
      <c r="E63" s="178"/>
      <c r="F63" s="178"/>
      <c r="G63" s="178"/>
      <c r="H63" s="178"/>
      <c r="I63" s="255"/>
      <c r="J63" s="178"/>
      <c r="K63" s="178"/>
      <c r="L63" s="178"/>
      <c r="M63" s="178"/>
      <c r="N63" s="227"/>
      <c r="O63" s="228"/>
      <c r="P63" s="228"/>
      <c r="Q63" s="228"/>
      <c r="R63" s="228"/>
      <c r="S63" s="228"/>
      <c r="T63" s="228"/>
      <c r="U63" s="228"/>
      <c r="V63" s="228"/>
      <c r="W63" s="228"/>
      <c r="X63" s="228"/>
      <c r="Y63" s="228"/>
      <c r="Z63" s="228"/>
      <c r="AA63" s="228"/>
      <c r="AB63" s="228"/>
      <c r="AC63" s="228"/>
      <c r="AD63" s="228"/>
      <c r="AE63" s="228"/>
      <c r="AF63" s="228"/>
      <c r="AG63" s="228"/>
      <c r="AH63" s="228"/>
      <c r="AI63" s="228"/>
      <c r="AJ63" s="178"/>
    </row>
    <row r="64" spans="1:36" x14ac:dyDescent="0.25">
      <c r="N64" s="226"/>
    </row>
    <row r="65" spans="14:14" x14ac:dyDescent="0.25">
      <c r="N65" s="226"/>
    </row>
    <row r="66" spans="14:14" x14ac:dyDescent="0.25">
      <c r="N66" s="226"/>
    </row>
    <row r="67" spans="14:14" x14ac:dyDescent="0.25">
      <c r="N67" s="226"/>
    </row>
    <row r="68" spans="14:14" x14ac:dyDescent="0.25">
      <c r="N68" s="226"/>
    </row>
    <row r="69" spans="14:14" x14ac:dyDescent="0.25">
      <c r="N69" s="226"/>
    </row>
    <row r="70" spans="14:14" x14ac:dyDescent="0.25">
      <c r="N70" s="226"/>
    </row>
    <row r="71" spans="14:14" x14ac:dyDescent="0.25">
      <c r="N71" s="226"/>
    </row>
    <row r="72" spans="14:14" x14ac:dyDescent="0.25">
      <c r="N72" s="226"/>
    </row>
    <row r="73" spans="14:14" x14ac:dyDescent="0.25">
      <c r="N73" s="226"/>
    </row>
    <row r="74" spans="14:14" x14ac:dyDescent="0.25">
      <c r="N74" s="226"/>
    </row>
    <row r="75" spans="14:14" x14ac:dyDescent="0.25">
      <c r="N75" s="226"/>
    </row>
    <row r="76" spans="14:14" x14ac:dyDescent="0.25">
      <c r="N76" s="226"/>
    </row>
    <row r="77" spans="14:14" x14ac:dyDescent="0.25">
      <c r="N77" s="226"/>
    </row>
    <row r="78" spans="14:14" x14ac:dyDescent="0.25">
      <c r="N78" s="226"/>
    </row>
    <row r="79" spans="14:14" x14ac:dyDescent="0.25">
      <c r="N79" s="226"/>
    </row>
    <row r="80" spans="14:14" x14ac:dyDescent="0.25">
      <c r="N80" s="226"/>
    </row>
    <row r="81" spans="14:14" x14ac:dyDescent="0.25">
      <c r="N81" s="226"/>
    </row>
    <row r="82" spans="14:14" x14ac:dyDescent="0.25">
      <c r="N82" s="226"/>
    </row>
    <row r="83" spans="14:14" x14ac:dyDescent="0.25">
      <c r="N83" s="226"/>
    </row>
    <row r="84" spans="14:14" x14ac:dyDescent="0.25">
      <c r="N84" s="226"/>
    </row>
    <row r="85" spans="14:14" x14ac:dyDescent="0.25">
      <c r="N85" s="226"/>
    </row>
    <row r="86" spans="14:14" x14ac:dyDescent="0.25">
      <c r="N86" s="226"/>
    </row>
    <row r="87" spans="14:14" x14ac:dyDescent="0.25">
      <c r="N87" s="226"/>
    </row>
    <row r="88" spans="14:14" x14ac:dyDescent="0.25">
      <c r="N88" s="226"/>
    </row>
    <row r="89" spans="14:14" x14ac:dyDescent="0.25">
      <c r="N89" s="226"/>
    </row>
    <row r="90" spans="14:14" x14ac:dyDescent="0.25">
      <c r="N90" s="226"/>
    </row>
    <row r="91" spans="14:14" x14ac:dyDescent="0.25">
      <c r="N91" s="226"/>
    </row>
    <row r="92" spans="14:14" x14ac:dyDescent="0.25">
      <c r="N92" s="226"/>
    </row>
    <row r="93" spans="14:14" x14ac:dyDescent="0.25">
      <c r="N93" s="226"/>
    </row>
    <row r="94" spans="14:14" x14ac:dyDescent="0.25">
      <c r="N94" s="226"/>
    </row>
    <row r="95" spans="14:14" x14ac:dyDescent="0.25">
      <c r="N95" s="226"/>
    </row>
    <row r="96" spans="14:14" x14ac:dyDescent="0.25">
      <c r="N96" s="226"/>
    </row>
    <row r="97" spans="14:14" x14ac:dyDescent="0.25">
      <c r="N97" s="226"/>
    </row>
    <row r="98" spans="14:14" x14ac:dyDescent="0.25">
      <c r="N98" s="226"/>
    </row>
    <row r="99" spans="14:14" x14ac:dyDescent="0.25">
      <c r="N99" s="226"/>
    </row>
    <row r="100" spans="14:14" x14ac:dyDescent="0.25">
      <c r="N100" s="226"/>
    </row>
    <row r="101" spans="14:14" x14ac:dyDescent="0.25">
      <c r="N101" s="226"/>
    </row>
    <row r="102" spans="14:14" x14ac:dyDescent="0.25">
      <c r="N102" s="226"/>
    </row>
    <row r="103" spans="14:14" x14ac:dyDescent="0.25">
      <c r="N103" s="226"/>
    </row>
    <row r="104" spans="14:14" x14ac:dyDescent="0.25">
      <c r="N104" s="226"/>
    </row>
    <row r="105" spans="14:14" x14ac:dyDescent="0.25">
      <c r="N105" s="226"/>
    </row>
    <row r="106" spans="14:14" x14ac:dyDescent="0.25">
      <c r="N106" s="226"/>
    </row>
    <row r="107" spans="14:14" x14ac:dyDescent="0.25">
      <c r="N107" s="226"/>
    </row>
    <row r="108" spans="14:14" x14ac:dyDescent="0.25">
      <c r="N108" s="226"/>
    </row>
    <row r="109" spans="14:14" x14ac:dyDescent="0.25">
      <c r="N109" s="226"/>
    </row>
    <row r="110" spans="14:14" x14ac:dyDescent="0.25">
      <c r="N110" s="226"/>
    </row>
    <row r="111" spans="14:14" x14ac:dyDescent="0.25">
      <c r="N111" s="226"/>
    </row>
    <row r="112" spans="14:14" x14ac:dyDescent="0.25">
      <c r="N112" s="226"/>
    </row>
    <row r="113" spans="14:14" x14ac:dyDescent="0.25">
      <c r="N113" s="226"/>
    </row>
    <row r="114" spans="14:14" x14ac:dyDescent="0.25">
      <c r="N114" s="226"/>
    </row>
    <row r="115" spans="14:14" x14ac:dyDescent="0.25">
      <c r="N115" s="226"/>
    </row>
    <row r="116" spans="14:14" x14ac:dyDescent="0.25">
      <c r="N116" s="226"/>
    </row>
    <row r="117" spans="14:14" x14ac:dyDescent="0.25">
      <c r="N117" s="226"/>
    </row>
    <row r="118" spans="14:14" x14ac:dyDescent="0.25">
      <c r="N118" s="226"/>
    </row>
    <row r="119" spans="14:14" x14ac:dyDescent="0.25">
      <c r="N119" s="226"/>
    </row>
    <row r="120" spans="14:14" x14ac:dyDescent="0.25">
      <c r="N120" s="226"/>
    </row>
    <row r="121" spans="14:14" x14ac:dyDescent="0.25">
      <c r="N121" s="226"/>
    </row>
    <row r="122" spans="14:14" x14ac:dyDescent="0.25">
      <c r="N122" s="226"/>
    </row>
    <row r="123" spans="14:14" x14ac:dyDescent="0.25">
      <c r="N123" s="226"/>
    </row>
    <row r="124" spans="14:14" x14ac:dyDescent="0.25">
      <c r="N124" s="226"/>
    </row>
    <row r="125" spans="14:14" x14ac:dyDescent="0.25">
      <c r="N125" s="226"/>
    </row>
    <row r="126" spans="14:14" x14ac:dyDescent="0.25">
      <c r="N126" s="226"/>
    </row>
    <row r="127" spans="14:14" x14ac:dyDescent="0.25">
      <c r="N127" s="226"/>
    </row>
    <row r="128" spans="14:14" x14ac:dyDescent="0.25">
      <c r="N128" s="226"/>
    </row>
    <row r="129" spans="14:14" x14ac:dyDescent="0.25">
      <c r="N129" s="226"/>
    </row>
    <row r="130" spans="14:14" x14ac:dyDescent="0.25">
      <c r="N130" s="226"/>
    </row>
    <row r="131" spans="14:14" x14ac:dyDescent="0.25">
      <c r="N131" s="226"/>
    </row>
    <row r="132" spans="14:14" x14ac:dyDescent="0.25">
      <c r="N132" s="226"/>
    </row>
    <row r="133" spans="14:14" x14ac:dyDescent="0.25">
      <c r="N133" s="226"/>
    </row>
    <row r="134" spans="14:14" x14ac:dyDescent="0.25">
      <c r="N134" s="226"/>
    </row>
    <row r="135" spans="14:14" x14ac:dyDescent="0.25">
      <c r="N135" s="226"/>
    </row>
    <row r="136" spans="14:14" x14ac:dyDescent="0.25">
      <c r="N136" s="226"/>
    </row>
    <row r="137" spans="14:14" x14ac:dyDescent="0.25">
      <c r="N137" s="226"/>
    </row>
    <row r="138" spans="14:14" x14ac:dyDescent="0.25">
      <c r="N138" s="226"/>
    </row>
    <row r="139" spans="14:14" x14ac:dyDescent="0.25">
      <c r="N139" s="226"/>
    </row>
    <row r="140" spans="14:14" x14ac:dyDescent="0.25">
      <c r="N140" s="226"/>
    </row>
    <row r="141" spans="14:14" x14ac:dyDescent="0.25">
      <c r="N141" s="226"/>
    </row>
    <row r="142" spans="14:14" x14ac:dyDescent="0.25">
      <c r="N142" s="226"/>
    </row>
    <row r="143" spans="14:14" x14ac:dyDescent="0.25">
      <c r="N143" s="226"/>
    </row>
    <row r="144" spans="14:14" x14ac:dyDescent="0.25">
      <c r="N144" s="226"/>
    </row>
    <row r="145" spans="14:14" x14ac:dyDescent="0.25">
      <c r="N145" s="226"/>
    </row>
    <row r="146" spans="14:14" x14ac:dyDescent="0.25">
      <c r="N146" s="226"/>
    </row>
    <row r="147" spans="14:14" x14ac:dyDescent="0.25">
      <c r="N147" s="226"/>
    </row>
    <row r="148" spans="14:14" x14ac:dyDescent="0.25">
      <c r="N148" s="226"/>
    </row>
    <row r="149" spans="14:14" x14ac:dyDescent="0.25">
      <c r="N149" s="226"/>
    </row>
    <row r="150" spans="14:14" x14ac:dyDescent="0.25">
      <c r="N150" s="226"/>
    </row>
    <row r="151" spans="14:14" x14ac:dyDescent="0.25">
      <c r="N151" s="226"/>
    </row>
    <row r="152" spans="14:14" x14ac:dyDescent="0.25">
      <c r="N152" s="226"/>
    </row>
    <row r="153" spans="14:14" x14ac:dyDescent="0.25">
      <c r="N153" s="226"/>
    </row>
    <row r="154" spans="14:14" x14ac:dyDescent="0.25">
      <c r="N154" s="226"/>
    </row>
    <row r="155" spans="14:14" x14ac:dyDescent="0.25">
      <c r="N155" s="226"/>
    </row>
    <row r="156" spans="14:14" x14ac:dyDescent="0.25">
      <c r="N156" s="226"/>
    </row>
    <row r="157" spans="14:14" x14ac:dyDescent="0.25">
      <c r="N157" s="226"/>
    </row>
    <row r="158" spans="14:14" x14ac:dyDescent="0.25">
      <c r="N158" s="226"/>
    </row>
    <row r="159" spans="14:14" x14ac:dyDescent="0.25">
      <c r="N159" s="226"/>
    </row>
    <row r="160" spans="14:14" x14ac:dyDescent="0.25">
      <c r="N160" s="226"/>
    </row>
    <row r="161" spans="14:14" x14ac:dyDescent="0.25">
      <c r="N161" s="226"/>
    </row>
    <row r="162" spans="14:14" x14ac:dyDescent="0.25">
      <c r="N162" s="226"/>
    </row>
    <row r="163" spans="14:14" x14ac:dyDescent="0.25">
      <c r="N163" s="226"/>
    </row>
    <row r="164" spans="14:14" x14ac:dyDescent="0.25">
      <c r="N164" s="226"/>
    </row>
    <row r="165" spans="14:14" x14ac:dyDescent="0.25">
      <c r="N165" s="226"/>
    </row>
    <row r="166" spans="14:14" x14ac:dyDescent="0.25">
      <c r="N166" s="226"/>
    </row>
    <row r="167" spans="14:14" x14ac:dyDescent="0.25">
      <c r="N167" s="226"/>
    </row>
    <row r="168" spans="14:14" x14ac:dyDescent="0.25">
      <c r="N168" s="226"/>
    </row>
    <row r="169" spans="14:14" x14ac:dyDescent="0.25">
      <c r="N169" s="226"/>
    </row>
    <row r="170" spans="14:14" x14ac:dyDescent="0.25">
      <c r="N170" s="226"/>
    </row>
    <row r="171" spans="14:14" x14ac:dyDescent="0.25">
      <c r="N171" s="226"/>
    </row>
    <row r="172" spans="14:14" x14ac:dyDescent="0.25">
      <c r="N172" s="226"/>
    </row>
    <row r="173" spans="14:14" x14ac:dyDescent="0.25">
      <c r="N173" s="226"/>
    </row>
    <row r="174" spans="14:14" x14ac:dyDescent="0.25">
      <c r="N174" s="226"/>
    </row>
    <row r="175" spans="14:14" x14ac:dyDescent="0.25">
      <c r="N175" s="226"/>
    </row>
    <row r="176" spans="14:14" x14ac:dyDescent="0.25">
      <c r="N176" s="226"/>
    </row>
    <row r="177" spans="14:14" x14ac:dyDescent="0.25">
      <c r="N177" s="226"/>
    </row>
    <row r="178" spans="14:14" x14ac:dyDescent="0.25">
      <c r="N178" s="226"/>
    </row>
    <row r="179" spans="14:14" x14ac:dyDescent="0.25">
      <c r="N179" s="226"/>
    </row>
    <row r="180" spans="14:14" x14ac:dyDescent="0.25">
      <c r="N180" s="226"/>
    </row>
  </sheetData>
  <sheetProtection algorithmName="SHA-512" hashValue="/f4HRCWDt/JJKoBGCcusF4c7kERuJW1YDd95aSpbiB6nI7EGFSECVYuz6R5wxpnlDTx8TX0YQTbiu7OJfFKKhA==" saltValue="ZX5+Eopn+0NTblcqHWuM0A==" spinCount="100000" sheet="1" objects="1" scenarios="1"/>
  <protectedRanges>
    <protectedRange sqref="A1:B3 C1:C3 D1:AI3 A4:B5 C4:C5 D4:AI5 A6:B7 C6:C7 D6:AI7 A8:B43 C8:C43 D8:AI43 C44:AI49 A44:B49 A50:AI124" name="Intervalo1"/>
  </protectedRanges>
  <mergeCells count="43">
    <mergeCell ref="AG9:AG10"/>
    <mergeCell ref="AH9:AH10"/>
    <mergeCell ref="AA9:AA10"/>
    <mergeCell ref="N8:X8"/>
    <mergeCell ref="AB9:AB10"/>
    <mergeCell ref="X9:X10"/>
    <mergeCell ref="Y9:Y10"/>
    <mergeCell ref="Z9:Z10"/>
    <mergeCell ref="N9:N10"/>
    <mergeCell ref="O9:O10"/>
    <mergeCell ref="P9:P10"/>
    <mergeCell ref="Q9:Q10"/>
    <mergeCell ref="AC9:AC10"/>
    <mergeCell ref="AD9:AD10"/>
    <mergeCell ref="AE9:AE10"/>
    <mergeCell ref="R9:R10"/>
    <mergeCell ref="S9:S10"/>
    <mergeCell ref="T9:T10"/>
    <mergeCell ref="U9:U10"/>
    <mergeCell ref="V9:V10"/>
    <mergeCell ref="W9:W10"/>
    <mergeCell ref="A8:M8"/>
    <mergeCell ref="A11:A33"/>
    <mergeCell ref="A34:A43"/>
    <mergeCell ref="A44:A49"/>
    <mergeCell ref="B9:B10"/>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s>
  <conditionalFormatting sqref="AN6:AN7">
    <cfRule type="cellIs" dxfId="43" priority="317" stopIfTrue="1" operator="equal">
      <formula>$AN$6</formula>
    </cfRule>
  </conditionalFormatting>
  <conditionalFormatting sqref="N11:N49">
    <cfRule type="cellIs" dxfId="42" priority="316" stopIfTrue="1" operator="equal">
      <formula>"x"</formula>
    </cfRule>
  </conditionalFormatting>
  <conditionalFormatting sqref="O11:O49">
    <cfRule type="cellIs" dxfId="41" priority="315" operator="equal">
      <formula>"x"</formula>
    </cfRule>
  </conditionalFormatting>
  <conditionalFormatting sqref="P11:P49">
    <cfRule type="cellIs" dxfId="40" priority="314" operator="equal">
      <formula>"x"</formula>
    </cfRule>
  </conditionalFormatting>
  <conditionalFormatting sqref="Q11:Q49">
    <cfRule type="cellIs" dxfId="39" priority="313" stopIfTrue="1" operator="equal">
      <formula>"x"</formula>
    </cfRule>
  </conditionalFormatting>
  <conditionalFormatting sqref="R11:R49">
    <cfRule type="cellIs" dxfId="38" priority="312" operator="equal">
      <formula>"x"</formula>
    </cfRule>
  </conditionalFormatting>
  <conditionalFormatting sqref="S11:S49">
    <cfRule type="cellIs" dxfId="37" priority="4" stopIfTrue="1" operator="equal">
      <formula>#REF!</formula>
    </cfRule>
    <cfRule type="cellIs" dxfId="36" priority="7" stopIfTrue="1" operator="equal">
      <formula>$AN$6</formula>
    </cfRule>
  </conditionalFormatting>
  <dataValidations count="1">
    <dataValidation type="list" allowBlank="1" showInputMessage="1" showErrorMessage="1" sqref="S11:S49" xr:uid="{00000000-0002-0000-0000-000000000000}">
      <formula1>$AN$6:$AN$6</formula1>
    </dataValidation>
  </dataValidations>
  <pageMargins left="0.511811024" right="0.511811024" top="0.78740157499999996" bottom="0.78740157499999996" header="0.31496062000000002" footer="0.31496062000000002"/>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29"/>
  <sheetViews>
    <sheetView showGridLines="0" tabSelected="1" topLeftCell="A10" zoomScaleNormal="100" zoomScalePageLayoutView="70" workbookViewId="0">
      <selection activeCell="D5" sqref="D5:I5"/>
    </sheetView>
  </sheetViews>
  <sheetFormatPr defaultColWidth="8.7109375" defaultRowHeight="15" x14ac:dyDescent="0.25"/>
  <cols>
    <col min="1" max="1" width="2.7109375" customWidth="1"/>
    <col min="2" max="2" width="3.7109375" customWidth="1"/>
    <col min="3" max="3" width="49.42578125" bestFit="1" customWidth="1"/>
    <col min="4" max="4" width="14.28515625" customWidth="1"/>
    <col min="5" max="7" width="9.42578125" customWidth="1"/>
    <col min="18" max="18" width="2.7109375" customWidth="1"/>
  </cols>
  <sheetData>
    <row r="1" spans="1:18" x14ac:dyDescent="0.25">
      <c r="A1" s="110"/>
      <c r="B1" s="110"/>
      <c r="C1" s="110"/>
      <c r="D1" s="110"/>
      <c r="E1" s="110"/>
      <c r="F1" s="110"/>
      <c r="G1" s="110"/>
      <c r="H1" s="110"/>
      <c r="I1" s="110"/>
      <c r="J1" s="110"/>
      <c r="K1" s="110"/>
      <c r="L1" s="110"/>
      <c r="M1" s="110"/>
      <c r="N1" s="110"/>
      <c r="O1" s="110"/>
      <c r="P1" s="110"/>
      <c r="Q1" s="110"/>
      <c r="R1" s="110"/>
    </row>
    <row r="2" spans="1:18" s="180" customFormat="1" ht="33.75" customHeight="1" x14ac:dyDescent="0.25">
      <c r="A2" s="111"/>
      <c r="B2" s="514" t="s">
        <v>0</v>
      </c>
      <c r="C2" s="514"/>
      <c r="D2" s="514"/>
      <c r="E2" s="514"/>
      <c r="F2" s="514"/>
      <c r="G2" s="514"/>
      <c r="H2" s="514"/>
      <c r="I2" s="514"/>
      <c r="J2" s="514"/>
      <c r="K2" s="514"/>
      <c r="L2" s="514"/>
      <c r="M2" s="514"/>
      <c r="N2" s="514"/>
      <c r="O2" s="514"/>
      <c r="P2" s="514"/>
      <c r="Q2" s="514"/>
      <c r="R2" s="111"/>
    </row>
    <row r="3" spans="1:18" ht="33.75" customHeight="1" x14ac:dyDescent="0.35">
      <c r="A3" s="110"/>
      <c r="B3" s="522" t="str">
        <f>'Monitoria Final'!A2</f>
        <v>PLANO DE AÇÃO NACIONAL PARA A CONSERVAÇÃO DAS AVES DA AMAZÔNIA</v>
      </c>
      <c r="C3" s="522"/>
      <c r="D3" s="522"/>
      <c r="E3" s="522"/>
      <c r="F3" s="522"/>
      <c r="G3" s="522"/>
      <c r="H3" s="522"/>
      <c r="I3" s="522"/>
      <c r="J3" s="522"/>
      <c r="K3" s="522"/>
      <c r="L3" s="522"/>
      <c r="M3" s="522"/>
      <c r="N3" s="522"/>
      <c r="O3" s="522"/>
      <c r="P3" s="522"/>
      <c r="Q3" s="522"/>
      <c r="R3" s="110"/>
    </row>
    <row r="4" spans="1:18" x14ac:dyDescent="0.25">
      <c r="A4" s="110"/>
      <c r="H4" s="197"/>
      <c r="I4" s="197"/>
      <c r="J4" s="197"/>
      <c r="K4" s="197"/>
      <c r="R4" s="110"/>
    </row>
    <row r="5" spans="1:18" s="1" customFormat="1" ht="48.75" customHeight="1" x14ac:dyDescent="0.25">
      <c r="A5" s="7"/>
      <c r="B5" s="523" t="s">
        <v>454</v>
      </c>
      <c r="C5" s="523"/>
      <c r="D5" s="524" t="str">
        <f>'Monitoria Final'!B4</f>
        <v>Reduzir a perda e degradação de hábitat e o declínio populacional das aves amazônicas ameaçadas de extinção até 2021.</v>
      </c>
      <c r="E5" s="524"/>
      <c r="F5" s="524"/>
      <c r="G5" s="524"/>
      <c r="H5" s="524"/>
      <c r="I5" s="525"/>
      <c r="J5" s="198"/>
      <c r="K5" s="198"/>
      <c r="L5" s="198"/>
      <c r="M5" s="198"/>
      <c r="N5" s="198"/>
      <c r="R5" s="7"/>
    </row>
    <row r="6" spans="1:18" x14ac:dyDescent="0.25">
      <c r="A6" s="110"/>
      <c r="H6" s="197"/>
      <c r="I6" s="197"/>
      <c r="J6" s="197"/>
      <c r="K6" s="197"/>
      <c r="R6" s="110"/>
    </row>
    <row r="7" spans="1:18" ht="26.25" customHeight="1" x14ac:dyDescent="0.25">
      <c r="A7" s="110"/>
      <c r="B7" s="523" t="s">
        <v>4</v>
      </c>
      <c r="C7" s="523"/>
      <c r="D7" s="599" t="str">
        <f>'Monitoria Final'!B6</f>
        <v>26 a 30 de abril de 2021</v>
      </c>
      <c r="E7" s="599"/>
      <c r="F7" s="599"/>
      <c r="G7" s="599"/>
      <c r="H7" s="599"/>
      <c r="I7" s="600"/>
      <c r="J7" s="201"/>
      <c r="K7" s="201"/>
      <c r="L7" s="201"/>
      <c r="M7" s="201"/>
      <c r="N7" s="201"/>
      <c r="O7" s="201"/>
      <c r="P7" s="201"/>
      <c r="Q7" s="201"/>
      <c r="R7" s="110"/>
    </row>
    <row r="8" spans="1:18" x14ac:dyDescent="0.25">
      <c r="A8" s="110"/>
      <c r="R8" s="110"/>
    </row>
    <row r="9" spans="1:18" ht="31.5" customHeight="1" x14ac:dyDescent="0.25">
      <c r="A9" s="110"/>
      <c r="B9" s="514" t="s">
        <v>455</v>
      </c>
      <c r="C9" s="514"/>
      <c r="D9" s="514"/>
      <c r="E9" s="514"/>
      <c r="F9" s="514"/>
      <c r="G9" s="514"/>
      <c r="H9" s="514"/>
      <c r="I9" s="514"/>
      <c r="J9" s="514"/>
      <c r="K9" s="514"/>
      <c r="L9" s="514"/>
      <c r="M9" s="514"/>
      <c r="N9" s="514"/>
      <c r="O9" s="514"/>
      <c r="P9" s="514"/>
      <c r="Q9" s="514"/>
      <c r="R9" s="110"/>
    </row>
    <row r="10" spans="1:18" x14ac:dyDescent="0.25">
      <c r="A10" s="110"/>
      <c r="F10" s="200"/>
      <c r="G10" s="200"/>
      <c r="R10" s="110"/>
    </row>
    <row r="11" spans="1:18" ht="18" customHeight="1" x14ac:dyDescent="0.25">
      <c r="A11" s="110"/>
      <c r="B11" s="512" t="s">
        <v>456</v>
      </c>
      <c r="C11" s="513"/>
      <c r="D11" s="201"/>
      <c r="E11" s="201"/>
      <c r="F11" s="201"/>
      <c r="G11" s="201"/>
      <c r="H11" s="201"/>
      <c r="I11" s="201"/>
      <c r="J11" s="201"/>
      <c r="K11" s="201"/>
      <c r="L11" s="201"/>
      <c r="M11" s="201"/>
      <c r="N11" s="201"/>
      <c r="O11" s="201"/>
      <c r="P11" s="201"/>
      <c r="Q11" s="201"/>
      <c r="R11" s="110"/>
    </row>
    <row r="12" spans="1:18" ht="15.75" thickBot="1" x14ac:dyDescent="0.3">
      <c r="A12" s="110"/>
      <c r="F12" s="422"/>
      <c r="R12" s="110"/>
    </row>
    <row r="13" spans="1:18" ht="60.75" customHeight="1" thickBot="1" x14ac:dyDescent="0.3">
      <c r="A13" s="110"/>
      <c r="C13" s="516" t="s">
        <v>1137</v>
      </c>
      <c r="D13" s="517"/>
      <c r="E13" s="518"/>
      <c r="F13" s="202"/>
      <c r="R13" s="110"/>
    </row>
    <row r="14" spans="1:18" s="1" customFormat="1" ht="31.9" customHeight="1" thickBot="1" x14ac:dyDescent="0.3">
      <c r="A14" s="7"/>
      <c r="C14" s="118" t="s">
        <v>458</v>
      </c>
      <c r="D14" s="119" t="s">
        <v>459</v>
      </c>
      <c r="E14" s="121" t="s">
        <v>460</v>
      </c>
      <c r="F14" s="203"/>
      <c r="R14" s="7"/>
    </row>
    <row r="15" spans="1:18" ht="15.75" x14ac:dyDescent="0.25">
      <c r="A15" s="110"/>
      <c r="C15" s="313" t="s">
        <v>1138</v>
      </c>
      <c r="D15" s="310">
        <f>COUNTA('Monitoria Final'!N11:N52)</f>
        <v>12</v>
      </c>
      <c r="E15" s="131">
        <f>D15/$D$18</f>
        <v>0.34285714285714286</v>
      </c>
      <c r="F15" s="128"/>
      <c r="R15" s="110"/>
    </row>
    <row r="16" spans="1:18" ht="15.75" x14ac:dyDescent="0.25">
      <c r="A16" s="110"/>
      <c r="C16" s="312" t="s">
        <v>1139</v>
      </c>
      <c r="D16" s="310">
        <f>COUNTA('Monitoria Final'!O11:O52)</f>
        <v>13</v>
      </c>
      <c r="E16" s="131">
        <f>D16/$D$18</f>
        <v>0.37142857142857144</v>
      </c>
      <c r="F16" s="128"/>
      <c r="R16" s="110"/>
    </row>
    <row r="17" spans="1:18" ht="16.5" thickBot="1" x14ac:dyDescent="0.3">
      <c r="A17" s="110"/>
      <c r="C17" s="311" t="s">
        <v>1140</v>
      </c>
      <c r="D17" s="310">
        <f>COUNTA('Monitoria Final'!P11:P52)</f>
        <v>10</v>
      </c>
      <c r="E17" s="131">
        <f>D17/$D$18</f>
        <v>0.2857142857142857</v>
      </c>
      <c r="F17" s="128"/>
      <c r="R17" s="110"/>
    </row>
    <row r="18" spans="1:18" ht="15.75" thickBot="1" x14ac:dyDescent="0.3">
      <c r="A18" s="110"/>
      <c r="C18" s="309" t="s">
        <v>1141</v>
      </c>
      <c r="D18" s="308">
        <f>SUM(D15:D17)</f>
        <v>35</v>
      </c>
      <c r="E18" s="144">
        <f>SUM(E15:E17)</f>
        <v>1</v>
      </c>
      <c r="F18" s="205"/>
      <c r="R18" s="110"/>
    </row>
    <row r="19" spans="1:18" x14ac:dyDescent="0.25">
      <c r="A19" s="110"/>
      <c r="R19" s="110"/>
    </row>
    <row r="20" spans="1:18" ht="15.75" x14ac:dyDescent="0.25">
      <c r="A20" s="110"/>
      <c r="B20" s="307" t="s">
        <v>472</v>
      </c>
      <c r="C20" s="306"/>
      <c r="D20" s="201"/>
      <c r="E20" s="201"/>
      <c r="F20" s="201"/>
      <c r="G20" s="201"/>
      <c r="H20" s="201"/>
      <c r="I20" s="201"/>
      <c r="J20" s="201"/>
      <c r="K20" s="201"/>
      <c r="L20" s="201"/>
      <c r="M20" s="201"/>
      <c r="N20" s="201"/>
      <c r="O20" s="201"/>
      <c r="P20" s="201"/>
      <c r="Q20" s="201"/>
      <c r="R20" s="110"/>
    </row>
    <row r="21" spans="1:18" ht="16.5" thickBot="1" x14ac:dyDescent="0.3">
      <c r="A21" s="110"/>
      <c r="B21" s="206"/>
      <c r="C21" s="206"/>
      <c r="D21" s="206"/>
      <c r="E21" s="206"/>
      <c r="F21" s="206"/>
      <c r="G21" s="206"/>
      <c r="H21" s="206"/>
      <c r="I21" s="206"/>
      <c r="J21" s="206"/>
      <c r="K21" s="206"/>
      <c r="L21" s="206"/>
      <c r="M21" s="206"/>
      <c r="N21" s="206"/>
      <c r="O21" s="206"/>
      <c r="P21" s="206"/>
      <c r="Q21" s="206"/>
      <c r="R21" s="110"/>
    </row>
    <row r="22" spans="1:18" ht="36" customHeight="1" thickBot="1" x14ac:dyDescent="0.3">
      <c r="A22" s="110"/>
      <c r="C22" s="151" t="s">
        <v>473</v>
      </c>
      <c r="D22" s="207">
        <f>COUNTA('Monitoria Final'!A11:A52)</f>
        <v>3</v>
      </c>
      <c r="R22" s="110"/>
    </row>
    <row r="23" spans="1:18" ht="15.75" thickBot="1" x14ac:dyDescent="0.3">
      <c r="A23" s="110"/>
      <c r="R23" s="110"/>
    </row>
    <row r="24" spans="1:18" ht="15.75" thickBot="1" x14ac:dyDescent="0.3">
      <c r="A24" s="110"/>
      <c r="C24" s="153" t="s">
        <v>474</v>
      </c>
      <c r="D24" s="153" t="s">
        <v>475</v>
      </c>
      <c r="E24" s="156"/>
      <c r="F24" s="305"/>
      <c r="G24" s="159"/>
      <c r="R24" s="110"/>
    </row>
    <row r="25" spans="1:18" x14ac:dyDescent="0.25">
      <c r="A25" s="110"/>
      <c r="C25" s="208" t="s">
        <v>476</v>
      </c>
      <c r="D25" s="209">
        <f>SUM(E25:G25)</f>
        <v>19</v>
      </c>
      <c r="E25" s="210">
        <f>COUNTA('Monitoria Final'!N11:N34)</f>
        <v>7</v>
      </c>
      <c r="F25" s="211">
        <f>COUNTA('Monitoria Final'!O11:O34)</f>
        <v>5</v>
      </c>
      <c r="G25" s="212">
        <f>COUNTA('Monitoria Final'!P11:P34)</f>
        <v>7</v>
      </c>
      <c r="R25" s="110"/>
    </row>
    <row r="26" spans="1:18" x14ac:dyDescent="0.25">
      <c r="A26" s="110"/>
      <c r="C26" s="213" t="s">
        <v>477</v>
      </c>
      <c r="D26" s="208">
        <f>SUM(E26:G26)</f>
        <v>9</v>
      </c>
      <c r="E26" s="214">
        <f>COUNTA('Monitoria Final'!N35:N45)</f>
        <v>1</v>
      </c>
      <c r="F26" s="215">
        <f>COUNTA('Monitoria Final'!O35:O45)</f>
        <v>7</v>
      </c>
      <c r="G26" s="216">
        <f>COUNTA('Monitoria Final'!P35:P45)</f>
        <v>1</v>
      </c>
      <c r="R26" s="110"/>
    </row>
    <row r="27" spans="1:18" x14ac:dyDescent="0.25">
      <c r="A27" s="110"/>
      <c r="C27" s="213" t="s">
        <v>478</v>
      </c>
      <c r="D27" s="208">
        <f>SUM(E27:G27)</f>
        <v>7</v>
      </c>
      <c r="E27" s="214">
        <f>COUNTA('Monitoria Final'!N46:N52)</f>
        <v>4</v>
      </c>
      <c r="F27" s="215">
        <f>COUNTA('Monitoria Final'!O46:O52)</f>
        <v>1</v>
      </c>
      <c r="G27" s="216">
        <f>COUNTA('Monitoria Final'!P46:P52)</f>
        <v>2</v>
      </c>
      <c r="R27" s="110"/>
    </row>
    <row r="28" spans="1:18" x14ac:dyDescent="0.25">
      <c r="A28" s="110"/>
      <c r="R28" s="110"/>
    </row>
    <row r="29" spans="1:18" x14ac:dyDescent="0.25">
      <c r="A29" s="110"/>
      <c r="B29" s="110"/>
      <c r="C29" s="110"/>
      <c r="D29" s="110"/>
      <c r="E29" s="110"/>
      <c r="F29" s="110"/>
      <c r="G29" s="110"/>
      <c r="H29" s="110"/>
      <c r="I29" s="110"/>
      <c r="J29" s="110"/>
      <c r="K29" s="110"/>
      <c r="L29" s="110"/>
      <c r="M29" s="110"/>
      <c r="N29" s="110"/>
      <c r="O29" s="110"/>
      <c r="P29" s="110"/>
      <c r="Q29" s="110"/>
      <c r="R29" s="110"/>
    </row>
  </sheetData>
  <sheetProtection algorithmName="SHA-512" hashValue="E4tKADRc9crQ5bhoxn6OUJp0zwJek8zn0AGrr4PAimXHUTNte1iRL8xzL+uykbFAnCDuQlVKofkT1wMs1cw4Ow==" saltValue="1bPfOB7gF6HttNRZmq2dEg==" spinCount="100000" sheet="1" objects="1" scenarios="1"/>
  <mergeCells count="9">
    <mergeCell ref="B9:Q9"/>
    <mergeCell ref="B11:C11"/>
    <mergeCell ref="C13:E13"/>
    <mergeCell ref="B2:Q2"/>
    <mergeCell ref="B3:Q3"/>
    <mergeCell ref="B5:C5"/>
    <mergeCell ref="D5:I5"/>
    <mergeCell ref="B7:C7"/>
    <mergeCell ref="D7:I7"/>
  </mergeCells>
  <conditionalFormatting sqref="F25:G27 E25">
    <cfRule type="cellIs" dxfId="0" priority="1"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0"/>
  <sheetViews>
    <sheetView showGridLines="0" zoomScale="60" zoomScaleNormal="60" zoomScalePageLayoutView="70" workbookViewId="0">
      <selection activeCell="D29" sqref="D29"/>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31" x14ac:dyDescent="0.25">
      <c r="A1" s="21"/>
      <c r="B1" s="480" t="s">
        <v>0</v>
      </c>
      <c r="C1" s="480"/>
      <c r="D1" s="480"/>
      <c r="E1" s="480"/>
      <c r="F1" s="480"/>
      <c r="G1" s="480"/>
      <c r="H1" s="480"/>
      <c r="I1" s="480"/>
      <c r="J1" s="480"/>
      <c r="K1" s="480"/>
      <c r="L1" s="480"/>
      <c r="M1" s="480"/>
      <c r="N1" s="480"/>
      <c r="O1" s="480"/>
      <c r="P1" s="480"/>
      <c r="Q1" s="480"/>
      <c r="R1" s="480"/>
      <c r="S1" s="480"/>
      <c r="T1" s="480"/>
      <c r="U1" s="480"/>
      <c r="V1" s="480"/>
      <c r="W1" s="480"/>
      <c r="X1" s="21"/>
      <c r="Y1" s="22"/>
      <c r="Z1" s="22"/>
      <c r="AA1" s="22"/>
      <c r="AB1" s="22"/>
      <c r="AC1" s="22"/>
      <c r="AD1" s="22"/>
      <c r="AE1" s="22"/>
    </row>
    <row r="2" spans="1:31" s="5" customFormat="1" ht="21" customHeight="1" x14ac:dyDescent="0.25">
      <c r="A2" s="23"/>
      <c r="B2" s="480"/>
      <c r="C2" s="480"/>
      <c r="D2" s="480"/>
      <c r="E2" s="480"/>
      <c r="F2" s="480"/>
      <c r="G2" s="480"/>
      <c r="H2" s="480"/>
      <c r="I2" s="480"/>
      <c r="J2" s="480"/>
      <c r="K2" s="480"/>
      <c r="L2" s="480"/>
      <c r="M2" s="480"/>
      <c r="N2" s="480"/>
      <c r="O2" s="480"/>
      <c r="P2" s="480"/>
      <c r="Q2" s="480"/>
      <c r="R2" s="480"/>
      <c r="S2" s="480"/>
      <c r="T2" s="480"/>
      <c r="U2" s="480"/>
      <c r="V2" s="480"/>
      <c r="W2" s="480"/>
      <c r="X2" s="23"/>
      <c r="Y2" s="24"/>
      <c r="Z2" s="24"/>
      <c r="AA2" s="24"/>
      <c r="AB2" s="24"/>
      <c r="AC2" s="24"/>
      <c r="AD2" s="24"/>
      <c r="AE2" s="24"/>
    </row>
    <row r="3" spans="1:31" s="6" customFormat="1" ht="33.75" customHeight="1" x14ac:dyDescent="0.35">
      <c r="A3" s="25"/>
      <c r="B3" s="486" t="str">
        <f>'Monitoria Anual - 1'!A2</f>
        <v>Plano de Ação Nacional para a Conservação das Aves da Amazônia</v>
      </c>
      <c r="C3" s="486"/>
      <c r="D3" s="486"/>
      <c r="E3" s="486"/>
      <c r="F3" s="486"/>
      <c r="G3" s="486"/>
      <c r="H3" s="486"/>
      <c r="I3" s="486"/>
      <c r="J3" s="486"/>
      <c r="K3" s="486"/>
      <c r="L3" s="486"/>
      <c r="M3" s="486"/>
      <c r="N3" s="486"/>
      <c r="O3" s="486"/>
      <c r="P3" s="486"/>
      <c r="Q3" s="486"/>
      <c r="R3" s="486"/>
      <c r="S3" s="486"/>
      <c r="T3" s="486"/>
      <c r="U3" s="486"/>
      <c r="V3" s="486"/>
      <c r="W3" s="486"/>
      <c r="X3" s="25"/>
      <c r="Y3" s="26"/>
      <c r="Z3" s="26"/>
      <c r="AA3" s="26"/>
      <c r="AB3" s="26"/>
      <c r="AC3" s="26"/>
      <c r="AD3" s="26"/>
      <c r="AE3" s="26"/>
    </row>
    <row r="4" spans="1:31" s="2" customFormat="1" x14ac:dyDescent="0.25">
      <c r="A4" s="21"/>
      <c r="B4" s="27"/>
      <c r="C4" s="27"/>
      <c r="D4" s="27"/>
      <c r="E4" s="27"/>
      <c r="F4" s="27"/>
      <c r="G4" s="27"/>
      <c r="H4" s="27"/>
      <c r="I4" s="27"/>
      <c r="J4" s="28"/>
      <c r="K4" s="28"/>
      <c r="L4" s="28"/>
      <c r="M4" s="28"/>
      <c r="N4" s="28"/>
      <c r="O4" s="28"/>
      <c r="P4" s="27"/>
      <c r="Q4" s="27"/>
      <c r="R4" s="27"/>
      <c r="S4" s="27"/>
      <c r="T4" s="27"/>
      <c r="U4" s="27"/>
      <c r="V4" s="27"/>
      <c r="W4" s="27"/>
      <c r="X4" s="21"/>
      <c r="Y4" s="27"/>
      <c r="Z4" s="27"/>
      <c r="AA4" s="27"/>
      <c r="AB4" s="27"/>
      <c r="AC4" s="27"/>
      <c r="AD4" s="27"/>
      <c r="AE4" s="27"/>
    </row>
    <row r="5" spans="1:31" s="3" customFormat="1" ht="45" customHeight="1" x14ac:dyDescent="0.25">
      <c r="A5" s="29"/>
      <c r="B5" s="492" t="s">
        <v>454</v>
      </c>
      <c r="C5" s="492"/>
      <c r="D5" s="493" t="str">
        <f>'Monitoria Anual - 1'!B4</f>
        <v>Reduzir a perda e degradação de hábitat e o declínio populacional das aves amazônicas ameaçadas de extinção até 2021.</v>
      </c>
      <c r="E5" s="493"/>
      <c r="F5" s="493"/>
      <c r="G5" s="493"/>
      <c r="H5" s="493"/>
      <c r="I5" s="493"/>
      <c r="J5" s="493"/>
      <c r="K5" s="493"/>
      <c r="L5" s="493"/>
      <c r="M5" s="494"/>
      <c r="N5" s="30"/>
      <c r="O5" s="30"/>
      <c r="P5" s="30"/>
      <c r="Q5" s="30"/>
      <c r="R5" s="30"/>
      <c r="S5" s="31"/>
      <c r="T5" s="31"/>
      <c r="U5" s="31"/>
      <c r="V5" s="31"/>
      <c r="W5" s="31"/>
      <c r="X5" s="29"/>
      <c r="Y5" s="31"/>
      <c r="Z5" s="31"/>
      <c r="AA5" s="31"/>
      <c r="AB5" s="31"/>
      <c r="AC5" s="31"/>
      <c r="AD5" s="31"/>
      <c r="AE5" s="31"/>
    </row>
    <row r="6" spans="1:31" s="2" customFormat="1" x14ac:dyDescent="0.25">
      <c r="A6" s="21"/>
      <c r="B6" s="27"/>
      <c r="C6" s="27"/>
      <c r="D6" s="27"/>
      <c r="E6" s="27"/>
      <c r="F6" s="27"/>
      <c r="G6" s="27"/>
      <c r="H6" s="27"/>
      <c r="I6" s="27"/>
      <c r="J6" s="28"/>
      <c r="K6" s="28"/>
      <c r="L6" s="28"/>
      <c r="M6" s="28"/>
      <c r="N6" s="28"/>
      <c r="O6" s="28"/>
      <c r="P6" s="27"/>
      <c r="Q6" s="27"/>
      <c r="R6" s="27"/>
      <c r="S6" s="27"/>
      <c r="T6" s="27"/>
      <c r="U6" s="27"/>
      <c r="V6" s="27"/>
      <c r="W6" s="27"/>
      <c r="X6" s="21"/>
      <c r="Y6" s="27"/>
      <c r="Z6" s="27"/>
      <c r="AA6" s="27"/>
      <c r="AB6" s="27"/>
      <c r="AC6" s="27"/>
      <c r="AD6" s="27"/>
      <c r="AE6" s="27"/>
    </row>
    <row r="7" spans="1:31" s="2" customFormat="1" ht="26.25" customHeight="1" x14ac:dyDescent="0.25">
      <c r="A7" s="21"/>
      <c r="B7" s="492" t="s">
        <v>4</v>
      </c>
      <c r="C7" s="492"/>
      <c r="D7" s="481" t="str">
        <f>'Monitoria Anual - 1'!B6</f>
        <v>29/06/2016 a 01/07/2016</v>
      </c>
      <c r="E7" s="481"/>
      <c r="F7" s="481"/>
      <c r="G7" s="482"/>
      <c r="H7" s="32"/>
      <c r="I7" s="33"/>
      <c r="J7" s="28"/>
      <c r="K7" s="28"/>
      <c r="L7" s="28"/>
      <c r="M7" s="28"/>
      <c r="N7" s="28"/>
      <c r="O7" s="28"/>
      <c r="P7" s="27"/>
      <c r="Q7" s="27"/>
      <c r="R7" s="27"/>
      <c r="S7" s="27"/>
      <c r="T7" s="27"/>
      <c r="U7" s="27"/>
      <c r="V7" s="27"/>
      <c r="W7" s="27"/>
      <c r="X7" s="21"/>
      <c r="Y7" s="27"/>
      <c r="Z7" s="27"/>
      <c r="AA7" s="27"/>
      <c r="AB7" s="27"/>
      <c r="AC7" s="27"/>
      <c r="AD7" s="27"/>
      <c r="AE7" s="27"/>
    </row>
    <row r="8" spans="1:31" x14ac:dyDescent="0.25">
      <c r="A8" s="21"/>
      <c r="B8" s="22"/>
      <c r="C8" s="22"/>
      <c r="D8" s="22"/>
      <c r="E8" s="22"/>
      <c r="F8" s="22"/>
      <c r="G8" s="22"/>
      <c r="H8" s="22"/>
      <c r="I8" s="22"/>
      <c r="J8" s="22"/>
      <c r="K8" s="22"/>
      <c r="L8" s="22"/>
      <c r="M8" s="22"/>
      <c r="N8" s="22"/>
      <c r="O8" s="22"/>
      <c r="P8" s="22"/>
      <c r="Q8" s="22"/>
      <c r="R8" s="22"/>
      <c r="S8" s="22"/>
      <c r="T8" s="22"/>
      <c r="U8" s="22"/>
      <c r="V8" s="22"/>
      <c r="W8" s="22"/>
      <c r="X8" s="21"/>
      <c r="Y8" s="22"/>
      <c r="Z8" s="22"/>
      <c r="AA8" s="22"/>
      <c r="AB8" s="22"/>
      <c r="AC8" s="22"/>
      <c r="AD8" s="22"/>
      <c r="AE8" s="22"/>
    </row>
    <row r="9" spans="1:31" ht="31.5" customHeight="1" x14ac:dyDescent="0.25">
      <c r="A9" s="21"/>
      <c r="B9" s="487" t="s">
        <v>455</v>
      </c>
      <c r="C9" s="487"/>
      <c r="D9" s="487"/>
      <c r="E9" s="487"/>
      <c r="F9" s="487"/>
      <c r="G9" s="487"/>
      <c r="H9" s="487"/>
      <c r="I9" s="487"/>
      <c r="J9" s="487"/>
      <c r="K9" s="487"/>
      <c r="L9" s="487"/>
      <c r="M9" s="487"/>
      <c r="N9" s="487"/>
      <c r="O9" s="487"/>
      <c r="P9" s="487"/>
      <c r="Q9" s="487"/>
      <c r="R9" s="487"/>
      <c r="S9" s="487"/>
      <c r="T9" s="487"/>
      <c r="U9" s="487"/>
      <c r="V9" s="487"/>
      <c r="W9" s="487"/>
      <c r="X9" s="21"/>
      <c r="Y9" s="22"/>
      <c r="Z9" s="22"/>
      <c r="AA9" s="22"/>
      <c r="AB9" s="22"/>
      <c r="AC9" s="22"/>
      <c r="AD9" s="22"/>
      <c r="AE9" s="22"/>
    </row>
    <row r="10" spans="1:31" x14ac:dyDescent="0.25">
      <c r="A10" s="21"/>
      <c r="B10" s="22"/>
      <c r="C10" s="22"/>
      <c r="D10" s="22"/>
      <c r="E10" s="22"/>
      <c r="F10" s="22"/>
      <c r="G10" s="34"/>
      <c r="H10" s="34"/>
      <c r="I10" s="34"/>
      <c r="J10" s="22"/>
      <c r="K10" s="22"/>
      <c r="L10" s="22"/>
      <c r="M10" s="22"/>
      <c r="N10" s="22"/>
      <c r="O10" s="22"/>
      <c r="P10" s="22"/>
      <c r="Q10" s="22"/>
      <c r="R10" s="22"/>
      <c r="S10" s="22"/>
      <c r="T10" s="22"/>
      <c r="U10" s="22"/>
      <c r="V10" s="22"/>
      <c r="W10" s="22"/>
      <c r="X10" s="21"/>
      <c r="Y10" s="22"/>
      <c r="Z10" s="22"/>
      <c r="AA10" s="22"/>
      <c r="AB10" s="22"/>
      <c r="AC10" s="22"/>
      <c r="AD10" s="22"/>
      <c r="AE10" s="22"/>
    </row>
    <row r="11" spans="1:31" ht="15.75" x14ac:dyDescent="0.25">
      <c r="A11" s="21"/>
      <c r="B11" s="481" t="s">
        <v>456</v>
      </c>
      <c r="C11" s="482"/>
      <c r="D11" s="35"/>
      <c r="E11" s="35"/>
      <c r="F11" s="35"/>
      <c r="G11" s="35"/>
      <c r="H11" s="35"/>
      <c r="I11" s="35"/>
      <c r="J11" s="35"/>
      <c r="K11" s="35"/>
      <c r="L11" s="35"/>
      <c r="M11" s="35"/>
      <c r="N11" s="35"/>
      <c r="O11" s="35"/>
      <c r="P11" s="35"/>
      <c r="Q11" s="35"/>
      <c r="R11" s="35"/>
      <c r="S11" s="35"/>
      <c r="T11" s="35"/>
      <c r="U11" s="35"/>
      <c r="V11" s="35"/>
      <c r="W11" s="35"/>
      <c r="X11" s="21"/>
      <c r="Y11" s="22"/>
      <c r="Z11" s="22"/>
      <c r="AA11" s="22"/>
      <c r="AB11" s="22"/>
      <c r="AC11" s="22"/>
      <c r="AD11" s="22"/>
      <c r="AE11" s="22"/>
    </row>
    <row r="12" spans="1:31" ht="15.75" thickBot="1" x14ac:dyDescent="0.3">
      <c r="A12" s="21"/>
      <c r="B12" s="22"/>
      <c r="C12" s="22"/>
      <c r="D12" s="22"/>
      <c r="E12" s="36"/>
      <c r="F12" s="488"/>
      <c r="G12" s="488"/>
      <c r="H12" s="413"/>
      <c r="I12" s="22"/>
      <c r="J12" s="22"/>
      <c r="K12" s="22"/>
      <c r="L12" s="22"/>
      <c r="M12" s="22"/>
      <c r="N12" s="22"/>
      <c r="O12" s="22"/>
      <c r="P12" s="22"/>
      <c r="Q12" s="22"/>
      <c r="R12" s="22"/>
      <c r="S12" s="22"/>
      <c r="T12" s="22"/>
      <c r="U12" s="22"/>
      <c r="V12" s="22"/>
      <c r="W12" s="22"/>
      <c r="X12" s="21"/>
      <c r="Y12" s="22"/>
      <c r="Z12" s="22"/>
      <c r="AA12" s="22"/>
      <c r="AB12" s="22"/>
      <c r="AC12" s="22"/>
      <c r="AD12" s="22"/>
      <c r="AE12" s="22"/>
    </row>
    <row r="13" spans="1:31" ht="33.75" customHeight="1" thickBot="1" x14ac:dyDescent="0.3">
      <c r="A13" s="21"/>
      <c r="B13" s="22"/>
      <c r="C13" s="489" t="s">
        <v>457</v>
      </c>
      <c r="D13" s="490"/>
      <c r="E13" s="490"/>
      <c r="F13" s="490"/>
      <c r="G13" s="491"/>
      <c r="H13" s="37"/>
      <c r="I13" s="22"/>
      <c r="J13" s="22"/>
      <c r="K13" s="22"/>
      <c r="L13" s="22"/>
      <c r="M13" s="22"/>
      <c r="N13" s="22"/>
      <c r="O13" s="22"/>
      <c r="P13" s="22"/>
      <c r="Q13" s="22"/>
      <c r="R13" s="22"/>
      <c r="S13" s="22"/>
      <c r="T13" s="22"/>
      <c r="U13" s="22"/>
      <c r="V13" s="22"/>
      <c r="W13" s="22"/>
      <c r="X13" s="21"/>
      <c r="Y13" s="22"/>
      <c r="Z13" s="22"/>
      <c r="AA13" s="22"/>
      <c r="AB13" s="22"/>
      <c r="AC13" s="22"/>
      <c r="AD13" s="22"/>
      <c r="AE13" s="22"/>
    </row>
    <row r="14" spans="1:31" s="1" customFormat="1" ht="34.5" customHeight="1" thickBot="1" x14ac:dyDescent="0.3">
      <c r="A14" s="29"/>
      <c r="B14" s="38"/>
      <c r="C14" s="39" t="s">
        <v>458</v>
      </c>
      <c r="D14" s="40" t="s">
        <v>459</v>
      </c>
      <c r="E14" s="41" t="s">
        <v>460</v>
      </c>
      <c r="F14" s="40" t="s">
        <v>461</v>
      </c>
      <c r="G14" s="42" t="s">
        <v>460</v>
      </c>
      <c r="H14" s="43"/>
      <c r="I14" s="38"/>
      <c r="J14" s="38"/>
      <c r="K14" s="38"/>
      <c r="L14" s="38"/>
      <c r="M14" s="38"/>
      <c r="N14" s="38"/>
      <c r="O14" s="38"/>
      <c r="P14" s="38"/>
      <c r="Q14" s="38"/>
      <c r="R14" s="38"/>
      <c r="S14" s="38"/>
      <c r="T14" s="38"/>
      <c r="U14" s="38"/>
      <c r="V14" s="38"/>
      <c r="W14" s="38"/>
      <c r="X14" s="29"/>
      <c r="Y14" s="38"/>
      <c r="Z14" s="38"/>
      <c r="AA14" s="38"/>
      <c r="AB14" s="38"/>
      <c r="AC14" s="38"/>
      <c r="AD14" s="38"/>
      <c r="AE14" s="38"/>
    </row>
    <row r="15" spans="1:31" ht="15.75" x14ac:dyDescent="0.25">
      <c r="A15" s="21"/>
      <c r="B15" s="22"/>
      <c r="C15" s="44" t="s">
        <v>462</v>
      </c>
      <c r="D15" s="45"/>
      <c r="E15" s="46"/>
      <c r="F15" s="47">
        <f>COUNTA('Monitoria Anual - 1'!S11:S846)</f>
        <v>6</v>
      </c>
      <c r="G15" s="48">
        <f t="shared" ref="G15:G21" si="0">F15/$F$22</f>
        <v>0.18181818181818182</v>
      </c>
      <c r="H15" s="49"/>
      <c r="I15" s="22"/>
      <c r="J15" s="22"/>
      <c r="K15" s="22"/>
      <c r="L15" s="22"/>
      <c r="M15" s="22"/>
      <c r="N15" s="22"/>
      <c r="O15" s="22"/>
      <c r="P15" s="22"/>
      <c r="Q15" s="22"/>
      <c r="R15" s="22"/>
      <c r="S15" s="22"/>
      <c r="T15" s="22"/>
      <c r="U15" s="22"/>
      <c r="V15" s="22"/>
      <c r="W15" s="22"/>
      <c r="X15" s="21"/>
      <c r="Y15" s="22"/>
      <c r="Z15" s="22"/>
      <c r="AA15" s="22"/>
      <c r="AB15" s="22"/>
      <c r="AC15" s="22"/>
      <c r="AD15" s="22"/>
      <c r="AE15" s="22"/>
    </row>
    <row r="16" spans="1:31" ht="15.75" x14ac:dyDescent="0.25">
      <c r="A16" s="21"/>
      <c r="B16" s="22"/>
      <c r="C16" s="50" t="s">
        <v>463</v>
      </c>
      <c r="D16" s="51">
        <f>COUNTA('Monitoria Anual - 1'!N11:N846)</f>
        <v>0</v>
      </c>
      <c r="E16" s="52">
        <f>D16/$D$22</f>
        <v>0</v>
      </c>
      <c r="F16" s="53">
        <f>D16-AB16</f>
        <v>0</v>
      </c>
      <c r="G16" s="52">
        <f t="shared" si="0"/>
        <v>0</v>
      </c>
      <c r="H16" s="49"/>
      <c r="I16" s="22"/>
      <c r="J16" s="22"/>
      <c r="K16" s="22"/>
      <c r="L16" s="22"/>
      <c r="M16" s="22"/>
      <c r="N16" s="22"/>
      <c r="O16" s="22"/>
      <c r="P16" s="22"/>
      <c r="Q16" s="22"/>
      <c r="R16" s="22"/>
      <c r="S16" s="22"/>
      <c r="T16" s="22"/>
      <c r="U16" s="22"/>
      <c r="V16" s="22"/>
      <c r="W16" s="22"/>
      <c r="X16" s="21"/>
      <c r="Y16" s="22"/>
      <c r="Z16" s="22">
        <f>COUNTIFS('Monitoria Anual - 1'!N:N,"x",'Monitoria Anual - 1'!S:S,"Excluída")</f>
        <v>0</v>
      </c>
      <c r="AA16" s="22">
        <f>COUNTIFS('Monitoria Anual - 1'!N:N,"x",'Monitoria Anual - 1'!S:S,"Agrupada")</f>
        <v>0</v>
      </c>
      <c r="AB16" s="22">
        <f>Z16+AA16</f>
        <v>0</v>
      </c>
      <c r="AC16" s="22"/>
      <c r="AD16" s="22"/>
      <c r="AE16" s="22"/>
    </row>
    <row r="17" spans="1:31" ht="15.75" x14ac:dyDescent="0.25">
      <c r="A17" s="21"/>
      <c r="B17" s="22"/>
      <c r="C17" s="54" t="s">
        <v>464</v>
      </c>
      <c r="D17" s="51">
        <f>COUNTA('Monitoria Anual - 1'!O11:O846)</f>
        <v>23</v>
      </c>
      <c r="E17" s="52">
        <f>D17/$D$22</f>
        <v>0.58974358974358976</v>
      </c>
      <c r="F17" s="53">
        <f>D17-AB17</f>
        <v>17</v>
      </c>
      <c r="G17" s="52">
        <f t="shared" si="0"/>
        <v>0.51515151515151514</v>
      </c>
      <c r="H17" s="49"/>
      <c r="I17" s="22"/>
      <c r="J17" s="22"/>
      <c r="K17" s="22"/>
      <c r="L17" s="22"/>
      <c r="M17" s="22"/>
      <c r="N17" s="22"/>
      <c r="O17" s="22"/>
      <c r="P17" s="22"/>
      <c r="Q17" s="22"/>
      <c r="R17" s="22"/>
      <c r="S17" s="22"/>
      <c r="T17" s="22"/>
      <c r="U17" s="22"/>
      <c r="V17" s="22"/>
      <c r="W17" s="22"/>
      <c r="X17" s="21"/>
      <c r="Y17" s="22"/>
      <c r="Z17" s="22">
        <f t="array" ref="Z17">COUNTIFS('Monitoria Anual - 1'!O:O,"x",'Monitoria Anual - 1'!S:S,"Excluída")</f>
        <v>6</v>
      </c>
      <c r="AA17" s="22">
        <f t="array" ref="AA17">COUNTIFS('Monitoria Anual - 1'!O:O,"x",'Monitoria Anual - 1'!S:S,"Agrupada")</f>
        <v>0</v>
      </c>
      <c r="AB17" s="22">
        <f>Z17+AA17</f>
        <v>6</v>
      </c>
      <c r="AC17" s="22"/>
      <c r="AD17" s="22"/>
      <c r="AE17" s="22"/>
    </row>
    <row r="18" spans="1:31" ht="15.75" x14ac:dyDescent="0.25">
      <c r="A18" s="21"/>
      <c r="B18" s="22"/>
      <c r="C18" s="55" t="s">
        <v>465</v>
      </c>
      <c r="D18" s="51">
        <f>COUNTA('Monitoria Anual - 1'!P11:P846)</f>
        <v>10</v>
      </c>
      <c r="E18" s="52">
        <f>D18/$D$22</f>
        <v>0.25641025641025639</v>
      </c>
      <c r="F18" s="53">
        <f>D18-AB18</f>
        <v>10</v>
      </c>
      <c r="G18" s="52">
        <f t="shared" si="0"/>
        <v>0.30303030303030304</v>
      </c>
      <c r="H18" s="49"/>
      <c r="I18" s="22"/>
      <c r="J18" s="22"/>
      <c r="K18" s="22"/>
      <c r="L18" s="22"/>
      <c r="M18" s="22"/>
      <c r="N18" s="22"/>
      <c r="O18" s="22"/>
      <c r="P18" s="22"/>
      <c r="Q18" s="22"/>
      <c r="R18" s="22"/>
      <c r="S18" s="22"/>
      <c r="T18" s="22"/>
      <c r="U18" s="22"/>
      <c r="V18" s="22"/>
      <c r="W18" s="22"/>
      <c r="X18" s="21"/>
      <c r="Y18" s="22"/>
      <c r="Z18" s="22">
        <f t="array" ref="Z18">COUNTIFS('Monitoria Anual - 1'!P:P,"x",'Monitoria Anual - 1'!S:S,"Excluída")</f>
        <v>0</v>
      </c>
      <c r="AA18" s="22">
        <f t="array" ref="AA18">COUNTIFS('Monitoria Anual - 1'!P:P,"x",'Monitoria Anual - 1'!S:S,"Agrupada")</f>
        <v>0</v>
      </c>
      <c r="AB18" s="22">
        <f>Z18+AA18</f>
        <v>0</v>
      </c>
      <c r="AC18" s="22"/>
      <c r="AD18" s="22"/>
      <c r="AE18" s="22"/>
    </row>
    <row r="19" spans="1:31" ht="15.75" x14ac:dyDescent="0.25">
      <c r="A19" s="21"/>
      <c r="B19" s="22"/>
      <c r="C19" s="56" t="s">
        <v>466</v>
      </c>
      <c r="D19" s="51">
        <f>COUNTA('Monitoria Anual - 1'!Q11:Q846)</f>
        <v>5</v>
      </c>
      <c r="E19" s="52">
        <f>D19/$D$22</f>
        <v>0.12820512820512819</v>
      </c>
      <c r="F19" s="53">
        <f t="shared" ref="F19:F20" si="1">D19-AB19</f>
        <v>5</v>
      </c>
      <c r="G19" s="52">
        <f t="shared" si="0"/>
        <v>0.15151515151515152</v>
      </c>
      <c r="H19" s="49"/>
      <c r="I19" s="22"/>
      <c r="J19" s="22"/>
      <c r="K19" s="22"/>
      <c r="L19" s="22"/>
      <c r="M19" s="22"/>
      <c r="N19" s="22"/>
      <c r="O19" s="22"/>
      <c r="P19" s="22"/>
      <c r="Q19" s="22"/>
      <c r="R19" s="22"/>
      <c r="S19" s="22"/>
      <c r="T19" s="22"/>
      <c r="U19" s="22"/>
      <c r="V19" s="22"/>
      <c r="W19" s="22"/>
      <c r="X19" s="21"/>
      <c r="Y19" s="22"/>
      <c r="Z19" s="22">
        <f t="array" ref="Z19">COUNTIFS('Monitoria Anual - 1'!Q:Q,"x",'Monitoria Anual - 1'!S:S,"Excluída")</f>
        <v>0</v>
      </c>
      <c r="AA19" s="22">
        <f t="array" ref="AA19">COUNTIFS('Monitoria Anual - 1'!Q:Q,"x",'Monitoria Anual - 1'!S:S,"Agrupada")</f>
        <v>0</v>
      </c>
      <c r="AB19" s="22">
        <f>Z19+AA19</f>
        <v>0</v>
      </c>
      <c r="AC19" s="22"/>
      <c r="AD19" s="22"/>
      <c r="AE19" s="22"/>
    </row>
    <row r="20" spans="1:31" ht="15.75" x14ac:dyDescent="0.25">
      <c r="A20" s="21"/>
      <c r="B20" s="22"/>
      <c r="C20" s="57" t="s">
        <v>467</v>
      </c>
      <c r="D20" s="51">
        <f>COUNTA('Monitoria Anual - 1'!R11:R846)</f>
        <v>1</v>
      </c>
      <c r="E20" s="52">
        <f>D20/$D$22</f>
        <v>2.564102564102564E-2</v>
      </c>
      <c r="F20" s="53">
        <f t="shared" si="1"/>
        <v>1</v>
      </c>
      <c r="G20" s="52">
        <f t="shared" si="0"/>
        <v>3.0303030303030304E-2</v>
      </c>
      <c r="H20" s="49"/>
      <c r="I20" s="22"/>
      <c r="J20" s="22"/>
      <c r="K20" s="22"/>
      <c r="L20" s="22"/>
      <c r="M20" s="22"/>
      <c r="N20" s="22"/>
      <c r="O20" s="22"/>
      <c r="P20" s="22"/>
      <c r="Q20" s="22"/>
      <c r="R20" s="22"/>
      <c r="S20" s="22"/>
      <c r="T20" s="22"/>
      <c r="U20" s="22"/>
      <c r="V20" s="22"/>
      <c r="W20" s="22"/>
      <c r="X20" s="21"/>
      <c r="Y20" s="22"/>
      <c r="Z20" s="22">
        <f t="array" ref="Z20">COUNTIFS('Monitoria Anual - 1'!R:R,"x",'Monitoria Anual - 1'!S:S,"Excluída")</f>
        <v>0</v>
      </c>
      <c r="AA20" s="22">
        <f t="array" ref="AA20">COUNTIFS('Monitoria Anual - 1'!R:R,"x",'Monitoria Anual - 1'!S:S,"Agrupada")</f>
        <v>0</v>
      </c>
      <c r="AB20" s="22">
        <f>Z20+AA20</f>
        <v>0</v>
      </c>
      <c r="AC20" s="22"/>
      <c r="AD20" s="22"/>
      <c r="AE20" s="22"/>
    </row>
    <row r="21" spans="1:31" ht="16.5" thickBot="1" x14ac:dyDescent="0.3">
      <c r="A21" s="21"/>
      <c r="B21" s="22"/>
      <c r="C21" s="58" t="s">
        <v>468</v>
      </c>
      <c r="D21" s="59"/>
      <c r="E21" s="60"/>
      <c r="F21" s="61">
        <f>'Monitoria Anual - 1'!C55</f>
        <v>0</v>
      </c>
      <c r="G21" s="62">
        <f t="shared" si="0"/>
        <v>0</v>
      </c>
      <c r="H21" s="49"/>
      <c r="I21" s="22"/>
      <c r="J21" s="22"/>
      <c r="K21" s="22"/>
      <c r="L21" s="22"/>
      <c r="M21" s="22"/>
      <c r="N21" s="22"/>
      <c r="O21" s="22"/>
      <c r="P21" s="22"/>
      <c r="Q21" s="22"/>
      <c r="R21" s="22"/>
      <c r="S21" s="22"/>
      <c r="T21" s="22"/>
      <c r="U21" s="22"/>
      <c r="V21" s="22"/>
      <c r="W21" s="22"/>
      <c r="X21" s="21"/>
      <c r="Y21" s="22"/>
      <c r="Z21" s="22"/>
      <c r="AA21" s="22"/>
      <c r="AB21" s="22"/>
      <c r="AC21" s="22"/>
      <c r="AD21" s="22"/>
      <c r="AE21" s="22"/>
    </row>
    <row r="22" spans="1:31" ht="16.5" thickBot="1" x14ac:dyDescent="0.3">
      <c r="A22" s="21"/>
      <c r="B22" s="22"/>
      <c r="C22" s="63" t="s">
        <v>469</v>
      </c>
      <c r="D22" s="64">
        <f>SUM(D16:D20)</f>
        <v>39</v>
      </c>
      <c r="E22" s="65">
        <f>SUM(E15:E21)</f>
        <v>1</v>
      </c>
      <c r="F22" s="66">
        <f>SUM(F16:F21)</f>
        <v>33</v>
      </c>
      <c r="G22" s="65">
        <f>SUM(G16:G21)</f>
        <v>0.99999999999999989</v>
      </c>
      <c r="H22" s="49"/>
      <c r="I22" s="22"/>
      <c r="J22" s="22"/>
      <c r="K22" s="22"/>
      <c r="L22" s="22"/>
      <c r="M22" s="22"/>
      <c r="N22" s="22"/>
      <c r="O22" s="22"/>
      <c r="P22" s="22"/>
      <c r="Q22" s="22"/>
      <c r="R22" s="22"/>
      <c r="S22" s="22"/>
      <c r="T22" s="22"/>
      <c r="U22" s="22"/>
      <c r="V22" s="22"/>
      <c r="W22" s="22"/>
      <c r="X22" s="21"/>
      <c r="Y22" s="22"/>
      <c r="Z22" s="22"/>
      <c r="AA22" s="22"/>
      <c r="AB22" s="22"/>
      <c r="AC22" s="22"/>
      <c r="AD22" s="22"/>
      <c r="AE22" s="22"/>
    </row>
    <row r="23" spans="1:31" ht="15.75" thickBot="1" x14ac:dyDescent="0.3">
      <c r="A23" s="21"/>
      <c r="B23" s="22"/>
      <c r="C23" s="67" t="s">
        <v>470</v>
      </c>
      <c r="D23" s="483">
        <f>COUNTIF('Monitoria Anual - 1'!S11:S846,"Agrupada")</f>
        <v>0</v>
      </c>
      <c r="E23" s="484"/>
      <c r="F23" s="484"/>
      <c r="G23" s="485"/>
      <c r="H23" s="68"/>
      <c r="I23" s="22"/>
      <c r="J23" s="22"/>
      <c r="K23" s="22"/>
      <c r="L23" s="22"/>
      <c r="M23" s="22"/>
      <c r="N23" s="22"/>
      <c r="O23" s="22"/>
      <c r="P23" s="22"/>
      <c r="Q23" s="22"/>
      <c r="R23" s="22"/>
      <c r="S23" s="22"/>
      <c r="T23" s="22"/>
      <c r="U23" s="22"/>
      <c r="V23" s="22"/>
      <c r="W23" s="22"/>
      <c r="X23" s="21"/>
      <c r="Y23" s="22"/>
      <c r="Z23" s="22"/>
      <c r="AA23" s="22"/>
      <c r="AB23" s="22"/>
      <c r="AC23" s="22"/>
      <c r="AD23" s="22"/>
      <c r="AE23" s="22"/>
    </row>
    <row r="24" spans="1:31" ht="15.75" thickBot="1" x14ac:dyDescent="0.3">
      <c r="A24" s="21"/>
      <c r="B24" s="22"/>
      <c r="C24" s="69" t="s">
        <v>471</v>
      </c>
      <c r="D24" s="483">
        <f>COUNTIF('Monitoria Anual - 1'!S11:S50,"Excluída")</f>
        <v>6</v>
      </c>
      <c r="E24" s="484"/>
      <c r="F24" s="484"/>
      <c r="G24" s="485"/>
      <c r="H24" s="36"/>
      <c r="I24" s="22"/>
      <c r="J24" s="22"/>
      <c r="K24" s="22"/>
      <c r="L24" s="22"/>
      <c r="M24" s="22"/>
      <c r="N24" s="22"/>
      <c r="O24" s="22"/>
      <c r="P24" s="22"/>
      <c r="Q24" s="22"/>
      <c r="R24" s="22"/>
      <c r="S24" s="22"/>
      <c r="T24" s="22"/>
      <c r="U24" s="22"/>
      <c r="V24" s="22"/>
      <c r="W24" s="22"/>
      <c r="X24" s="21"/>
      <c r="Y24" s="22"/>
      <c r="Z24" s="22"/>
      <c r="AA24" s="22"/>
      <c r="AB24" s="22"/>
      <c r="AC24" s="22"/>
      <c r="AD24" s="22"/>
      <c r="AE24" s="22"/>
    </row>
    <row r="25" spans="1:31" x14ac:dyDescent="0.25">
      <c r="A25" s="21"/>
      <c r="B25" s="22"/>
      <c r="C25" s="22"/>
      <c r="D25" s="22"/>
      <c r="E25" s="22"/>
      <c r="F25" s="22"/>
      <c r="G25" s="22"/>
      <c r="H25" s="36"/>
      <c r="I25" s="22"/>
      <c r="J25" s="22"/>
      <c r="K25" s="22"/>
      <c r="L25" s="22"/>
      <c r="M25" s="22"/>
      <c r="N25" s="22"/>
      <c r="O25" s="22"/>
      <c r="P25" s="22"/>
      <c r="Q25" s="22"/>
      <c r="R25" s="22"/>
      <c r="S25" s="22"/>
      <c r="T25" s="22"/>
      <c r="U25" s="22"/>
      <c r="V25" s="22"/>
      <c r="W25" s="22"/>
      <c r="X25" s="21"/>
      <c r="Y25" s="22"/>
      <c r="Z25" s="22"/>
      <c r="AA25" s="22"/>
      <c r="AB25" s="22"/>
      <c r="AC25" s="22"/>
      <c r="AD25" s="22"/>
      <c r="AE25" s="22"/>
    </row>
    <row r="26" spans="1:31" x14ac:dyDescent="0.25">
      <c r="A26" s="21"/>
      <c r="B26" s="22"/>
      <c r="C26" s="22"/>
      <c r="D26" s="22"/>
      <c r="E26" s="22"/>
      <c r="F26" s="22"/>
      <c r="G26" s="22"/>
      <c r="H26" s="36"/>
      <c r="I26" s="22"/>
      <c r="J26" s="22"/>
      <c r="K26" s="22"/>
      <c r="L26" s="22"/>
      <c r="M26" s="22"/>
      <c r="N26" s="22"/>
      <c r="O26" s="22"/>
      <c r="P26" s="22"/>
      <c r="Q26" s="22"/>
      <c r="R26" s="22"/>
      <c r="S26" s="22"/>
      <c r="T26" s="22"/>
      <c r="U26" s="22"/>
      <c r="V26" s="22"/>
      <c r="W26" s="22"/>
      <c r="X26" s="21"/>
      <c r="Y26" s="22"/>
      <c r="Z26" s="22"/>
      <c r="AA26" s="22"/>
      <c r="AB26" s="22"/>
      <c r="AC26" s="22"/>
      <c r="AD26" s="22"/>
      <c r="AE26" s="22"/>
    </row>
    <row r="27" spans="1:31" ht="15.75" x14ac:dyDescent="0.25">
      <c r="A27" s="21"/>
      <c r="B27" s="481" t="s">
        <v>472</v>
      </c>
      <c r="C27" s="482"/>
      <c r="D27" s="70"/>
      <c r="E27" s="70"/>
      <c r="F27" s="70"/>
      <c r="G27" s="70"/>
      <c r="H27" s="22"/>
      <c r="I27" s="22"/>
      <c r="J27" s="22"/>
      <c r="K27" s="22"/>
      <c r="L27" s="22"/>
      <c r="M27" s="22"/>
      <c r="N27" s="22"/>
      <c r="O27" s="22"/>
      <c r="P27" s="22"/>
      <c r="Q27" s="22"/>
      <c r="R27" s="22"/>
      <c r="S27" s="22"/>
      <c r="T27" s="22"/>
      <c r="U27" s="22"/>
      <c r="V27" s="22"/>
      <c r="W27" s="22"/>
      <c r="X27" s="21"/>
      <c r="Y27" s="22"/>
      <c r="Z27" s="22"/>
      <c r="AA27" s="22"/>
      <c r="AB27" s="22"/>
      <c r="AC27" s="22"/>
      <c r="AD27" s="22"/>
      <c r="AE27" s="22"/>
    </row>
    <row r="28" spans="1:31" ht="16.5" thickBot="1" x14ac:dyDescent="0.3">
      <c r="A28" s="21"/>
      <c r="B28" s="35"/>
      <c r="C28" s="71"/>
      <c r="D28" s="71"/>
      <c r="E28" s="71"/>
      <c r="F28" s="71"/>
      <c r="G28" s="71"/>
      <c r="H28" s="70"/>
      <c r="I28" s="70"/>
      <c r="J28" s="70"/>
      <c r="K28" s="70"/>
      <c r="L28" s="70"/>
      <c r="M28" s="70"/>
      <c r="N28" s="70"/>
      <c r="O28" s="70"/>
      <c r="P28" s="70"/>
      <c r="Q28" s="70"/>
      <c r="R28" s="70"/>
      <c r="S28" s="70"/>
      <c r="T28" s="70"/>
      <c r="U28" s="70"/>
      <c r="V28" s="70"/>
      <c r="W28" s="70"/>
      <c r="X28" s="21"/>
      <c r="Y28" s="22"/>
      <c r="Z28" s="22"/>
      <c r="AA28" s="22"/>
      <c r="AB28" s="22"/>
      <c r="AC28" s="22"/>
      <c r="AD28" s="22"/>
      <c r="AE28" s="22"/>
    </row>
    <row r="29" spans="1:31" s="2" customFormat="1" ht="16.5" thickBot="1" x14ac:dyDescent="0.3">
      <c r="A29" s="21"/>
      <c r="B29" s="71"/>
      <c r="C29" s="72" t="s">
        <v>473</v>
      </c>
      <c r="D29" s="73">
        <f>COUNTA('Monitoria Anual - 1'!A11:A49)</f>
        <v>3</v>
      </c>
      <c r="E29" s="22"/>
      <c r="F29" s="22"/>
      <c r="G29" s="22"/>
      <c r="H29" s="71"/>
      <c r="I29" s="71"/>
      <c r="J29" s="71"/>
      <c r="K29" s="71"/>
      <c r="L29" s="71"/>
      <c r="M29" s="71"/>
      <c r="N29" s="71"/>
      <c r="O29" s="71"/>
      <c r="P29" s="71"/>
      <c r="Q29" s="71"/>
      <c r="R29" s="71"/>
      <c r="S29" s="71"/>
      <c r="T29" s="71"/>
      <c r="U29" s="71"/>
      <c r="V29" s="71"/>
      <c r="W29" s="71"/>
      <c r="X29" s="21"/>
      <c r="Y29" s="27"/>
      <c r="Z29" s="27"/>
      <c r="AA29" s="27"/>
      <c r="AB29" s="27"/>
      <c r="AC29" s="27"/>
      <c r="AD29" s="27"/>
      <c r="AE29" s="27"/>
    </row>
    <row r="30" spans="1:31" ht="15.75" thickBot="1" x14ac:dyDescent="0.3">
      <c r="A30" s="21"/>
      <c r="B30" s="22"/>
      <c r="C30" s="22"/>
      <c r="D30" s="22"/>
      <c r="E30" s="22"/>
      <c r="F30" s="22"/>
      <c r="G30" s="22"/>
      <c r="H30" s="22"/>
      <c r="I30" s="22"/>
      <c r="J30" s="22"/>
      <c r="K30" s="22"/>
      <c r="L30" s="22"/>
      <c r="M30" s="22"/>
      <c r="N30" s="22"/>
      <c r="O30" s="22"/>
      <c r="P30" s="22"/>
      <c r="Q30" s="22"/>
      <c r="R30" s="22"/>
      <c r="S30" s="22"/>
      <c r="T30" s="22"/>
      <c r="U30" s="22"/>
      <c r="V30" s="22"/>
      <c r="W30" s="22"/>
      <c r="X30" s="21"/>
      <c r="Y30" s="22"/>
      <c r="Z30" s="22"/>
      <c r="AA30" s="22"/>
      <c r="AB30" s="22"/>
      <c r="AC30" s="22"/>
      <c r="AD30" s="22"/>
      <c r="AE30" s="22"/>
    </row>
    <row r="31" spans="1:31" ht="15.75" thickBot="1" x14ac:dyDescent="0.3">
      <c r="A31" s="21"/>
      <c r="B31" s="22"/>
      <c r="C31" s="74" t="s">
        <v>474</v>
      </c>
      <c r="D31" s="74" t="s">
        <v>475</v>
      </c>
      <c r="E31" s="75"/>
      <c r="F31" s="76"/>
      <c r="G31" s="77"/>
      <c r="H31" s="78"/>
      <c r="I31" s="79"/>
      <c r="J31" s="80"/>
      <c r="K31" s="22"/>
      <c r="L31" s="22"/>
      <c r="M31" s="22"/>
      <c r="N31" s="22"/>
      <c r="O31" s="22"/>
      <c r="P31" s="22"/>
      <c r="Q31" s="22"/>
      <c r="R31" s="22"/>
      <c r="S31" s="22"/>
      <c r="T31" s="22"/>
      <c r="U31" s="22"/>
      <c r="V31" s="22"/>
      <c r="W31" s="81"/>
      <c r="X31" s="21"/>
      <c r="Y31" s="22"/>
      <c r="Z31" s="22"/>
      <c r="AA31" s="22"/>
      <c r="AB31" s="22"/>
      <c r="AC31" s="22"/>
      <c r="AD31" s="22"/>
      <c r="AE31" s="22"/>
    </row>
    <row r="32" spans="1:31" x14ac:dyDescent="0.25">
      <c r="A32" s="21"/>
      <c r="B32" s="22"/>
      <c r="C32" s="82" t="s">
        <v>476</v>
      </c>
      <c r="D32" s="83">
        <f>SUM(F32:J32)</f>
        <v>23</v>
      </c>
      <c r="E32" s="84">
        <f>COUNTA('Monitoria Anual - 1'!S11:S33)</f>
        <v>4</v>
      </c>
      <c r="F32" s="85">
        <f>COUNTA('Monitoria Anual - 1'!N11:N33)</f>
        <v>0</v>
      </c>
      <c r="G32" s="85">
        <f>COUNTA('Monitoria Anual - 1'!O11:O33)</f>
        <v>13</v>
      </c>
      <c r="H32" s="85">
        <f>COUNTA('Monitoria Anual - 1'!P11:P33)</f>
        <v>5</v>
      </c>
      <c r="I32" s="85">
        <f>COUNTA('Monitoria Anual - 1'!Q11:Q33)</f>
        <v>4</v>
      </c>
      <c r="J32" s="86">
        <f>COUNTA('Monitoria Anual - 1'!R11:R33)</f>
        <v>1</v>
      </c>
      <c r="K32" s="22"/>
      <c r="L32" s="22"/>
      <c r="M32" s="22"/>
      <c r="N32" s="22"/>
      <c r="O32" s="22"/>
      <c r="P32" s="22"/>
      <c r="Q32" s="22"/>
      <c r="R32" s="22"/>
      <c r="S32" s="22"/>
      <c r="T32" s="22"/>
      <c r="U32" s="22"/>
      <c r="V32" s="22"/>
      <c r="W32" s="81"/>
      <c r="X32" s="21"/>
      <c r="Y32" s="22"/>
      <c r="Z32" s="22"/>
      <c r="AA32" s="22"/>
      <c r="AB32" s="22"/>
      <c r="AC32" s="22"/>
      <c r="AD32" s="22"/>
      <c r="AE32" s="22"/>
    </row>
    <row r="33" spans="1:31" x14ac:dyDescent="0.25">
      <c r="A33" s="21"/>
      <c r="B33" s="22"/>
      <c r="C33" s="87" t="s">
        <v>477</v>
      </c>
      <c r="D33" s="82">
        <f>SUM(F33:J33)</f>
        <v>10</v>
      </c>
      <c r="E33" s="88">
        <f>COUNTA('Monitoria Anual - 1'!S34:S43)</f>
        <v>2</v>
      </c>
      <c r="F33" s="89">
        <f>COUNTA('Monitoria Anual - 1'!N34:N43)</f>
        <v>0</v>
      </c>
      <c r="G33" s="89">
        <f>COUNTA('Monitoria Anual - 1'!O34:O43)</f>
        <v>5</v>
      </c>
      <c r="H33" s="89">
        <f>COUNTA('Monitoria Anual - 1'!P34:P43)</f>
        <v>5</v>
      </c>
      <c r="I33" s="89">
        <f>COUNTA('Monitoria Anual - 1'!Q34:Q43)</f>
        <v>0</v>
      </c>
      <c r="J33" s="90">
        <f>COUNTA('Monitoria Anual - 1'!R34:R43)</f>
        <v>0</v>
      </c>
      <c r="K33" s="22"/>
      <c r="L33" s="22"/>
      <c r="M33" s="22"/>
      <c r="N33" s="22"/>
      <c r="O33" s="22"/>
      <c r="P33" s="22"/>
      <c r="Q33" s="22"/>
      <c r="R33" s="22"/>
      <c r="S33" s="22"/>
      <c r="T33" s="22"/>
      <c r="U33" s="22"/>
      <c r="V33" s="22"/>
      <c r="W33" s="81"/>
      <c r="X33" s="21"/>
      <c r="Y33" s="22"/>
      <c r="Z33" s="22"/>
      <c r="AA33" s="22"/>
      <c r="AB33" s="22"/>
      <c r="AC33" s="22"/>
      <c r="AD33" s="22"/>
      <c r="AE33" s="22"/>
    </row>
    <row r="34" spans="1:31" ht="15.75" thickBot="1" x14ac:dyDescent="0.3">
      <c r="A34" s="21"/>
      <c r="B34" s="22"/>
      <c r="C34" s="91" t="s">
        <v>478</v>
      </c>
      <c r="D34" s="91">
        <f t="shared" ref="D34" si="2">SUM(F34:J34)</f>
        <v>6</v>
      </c>
      <c r="E34" s="92">
        <f>COUNTA('Monitoria Anual - 1'!S44:S49)</f>
        <v>0</v>
      </c>
      <c r="F34" s="93">
        <f>COUNTA('Monitoria Anual - 1'!N44:N49)</f>
        <v>0</v>
      </c>
      <c r="G34" s="93">
        <f>COUNTA('Monitoria Anual - 1'!O44:O49)</f>
        <v>5</v>
      </c>
      <c r="H34" s="93">
        <f>COUNTA('Monitoria Anual - 1'!P44:P49)</f>
        <v>0</v>
      </c>
      <c r="I34" s="93">
        <f>COUNTA('Monitoria Anual - 1'!Q44:Q49)</f>
        <v>1</v>
      </c>
      <c r="J34" s="94">
        <f>COUNTA('Monitoria Anual - 1'!R44:R49)</f>
        <v>0</v>
      </c>
      <c r="K34" s="22"/>
      <c r="L34" s="22"/>
      <c r="M34" s="22"/>
      <c r="N34" s="22"/>
      <c r="O34" s="22"/>
      <c r="P34" s="22"/>
      <c r="Q34" s="22"/>
      <c r="R34" s="22"/>
      <c r="S34" s="22"/>
      <c r="T34" s="22"/>
      <c r="U34" s="22"/>
      <c r="V34" s="22"/>
      <c r="W34" s="81"/>
      <c r="X34" s="21"/>
      <c r="Y34" s="22"/>
      <c r="Z34" s="22"/>
      <c r="AA34" s="22"/>
      <c r="AB34" s="22"/>
      <c r="AC34" s="22"/>
      <c r="AD34" s="22"/>
      <c r="AE34" s="22"/>
    </row>
    <row r="35" spans="1:31" x14ac:dyDescent="0.25">
      <c r="A35" s="21"/>
      <c r="B35" s="22"/>
      <c r="C35" s="22"/>
      <c r="D35" s="22"/>
      <c r="E35" s="22"/>
      <c r="F35" s="22"/>
      <c r="G35" s="22"/>
      <c r="H35" s="22"/>
      <c r="I35" s="22"/>
      <c r="J35" s="22"/>
      <c r="K35" s="22"/>
      <c r="L35" s="22"/>
      <c r="M35" s="22"/>
      <c r="N35" s="22"/>
      <c r="O35" s="22"/>
      <c r="P35" s="22"/>
      <c r="Q35" s="22"/>
      <c r="R35" s="22"/>
      <c r="S35" s="22"/>
      <c r="T35" s="22"/>
      <c r="U35" s="22"/>
      <c r="V35" s="22"/>
      <c r="W35" s="22"/>
      <c r="X35" s="21"/>
      <c r="Y35" s="22"/>
      <c r="Z35" s="22"/>
      <c r="AA35" s="22"/>
      <c r="AB35" s="22"/>
      <c r="AC35" s="22"/>
      <c r="AD35" s="22"/>
      <c r="AE35" s="22"/>
    </row>
    <row r="36" spans="1:31" x14ac:dyDescent="0.25">
      <c r="A36" s="21"/>
      <c r="B36" s="21"/>
      <c r="C36" s="21"/>
      <c r="D36" s="21"/>
      <c r="E36" s="21"/>
      <c r="F36" s="21"/>
      <c r="G36" s="21"/>
      <c r="H36" s="21"/>
      <c r="I36" s="21"/>
      <c r="J36" s="21"/>
      <c r="K36" s="21"/>
      <c r="L36" s="21"/>
      <c r="M36" s="21"/>
      <c r="N36" s="21"/>
      <c r="O36" s="21"/>
      <c r="P36" s="21"/>
      <c r="Q36" s="21"/>
      <c r="R36" s="21"/>
      <c r="S36" s="21"/>
      <c r="T36" s="21"/>
      <c r="U36" s="21"/>
      <c r="V36" s="21"/>
      <c r="W36" s="21"/>
      <c r="X36" s="21"/>
      <c r="Y36" s="22"/>
      <c r="Z36" s="22"/>
      <c r="AA36" s="22"/>
      <c r="AB36" s="22"/>
      <c r="AC36" s="22"/>
      <c r="AD36" s="22"/>
      <c r="AE36" s="22"/>
    </row>
    <row r="37" spans="1:31"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row>
    <row r="38" spans="1:3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row>
    <row r="39" spans="1:3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row>
    <row r="40" spans="1:3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row>
  </sheetData>
  <sheetProtection algorithmName="SHA-512" hashValue="P+bwRne+/J7B6pL8r/e1+JsrkR6HE+Fz1KnmDuZc7zXVA6a495t/rtw+O+bHWTRz3Usv6Kly0uTJdrA8MR0a+g==" saltValue="kGgWYCZnvAJ2pbl+213QRw==" spinCount="100000" sheet="1" objects="1" scenarios="1"/>
  <protectedRanges>
    <protectedRange password="ECFE" sqref="A35:AD40 A1:AD34"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4">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77"/>
  <sheetViews>
    <sheetView showGridLines="0" zoomScale="60" zoomScaleNormal="60" workbookViewId="0">
      <pane xSplit="1" ySplit="10" topLeftCell="B11" activePane="bottomRight" state="frozen"/>
      <selection pane="topRight" activeCell="D17" sqref="D17"/>
      <selection pane="bottomLeft" activeCell="D17" sqref="D17"/>
      <selection pane="bottomRight" sqref="A1:XFD1048576"/>
    </sheetView>
  </sheetViews>
  <sheetFormatPr defaultColWidth="8.7109375" defaultRowHeight="15" x14ac:dyDescent="0.25"/>
  <cols>
    <col min="1" max="1" width="71.42578125" style="17" customWidth="1"/>
    <col min="2" max="2" width="7.28515625" style="17" customWidth="1"/>
    <col min="3" max="3" width="73.42578125" style="230" customWidth="1"/>
    <col min="4" max="4" width="20" style="17" customWidth="1"/>
    <col min="5" max="5" width="19.42578125" style="17" customWidth="1"/>
    <col min="6" max="6" width="25.7109375" style="17" customWidth="1"/>
    <col min="7" max="7" width="27.42578125" style="17" customWidth="1"/>
    <col min="8" max="8" width="25.140625" style="17" customWidth="1"/>
    <col min="9" max="9" width="25.140625" style="251" customWidth="1"/>
    <col min="10" max="10" width="32.7109375" style="17" customWidth="1"/>
    <col min="11" max="12" width="25.140625" style="17" customWidth="1"/>
    <col min="13" max="13" width="27.7109375" style="17" bestFit="1" customWidth="1"/>
    <col min="14" max="19" width="26.7109375" style="219" customWidth="1"/>
    <col min="20" max="20" width="37.7109375" style="17" customWidth="1"/>
    <col min="21" max="21" width="28.7109375" style="17" customWidth="1"/>
    <col min="22" max="22" width="48.42578125" style="17" customWidth="1"/>
    <col min="23" max="24" width="26.7109375" style="17" customWidth="1"/>
    <col min="25" max="27" width="28.7109375" style="17" customWidth="1"/>
    <col min="28" max="31" width="18.7109375" style="17" customWidth="1"/>
    <col min="32" max="32" width="34.42578125" style="17" customWidth="1"/>
    <col min="33" max="33" width="28" style="17" customWidth="1"/>
    <col min="34" max="34" width="18.7109375" style="17" customWidth="1"/>
    <col min="35" max="35" width="59.7109375" style="17" customWidth="1"/>
    <col min="36" max="36" width="7" style="17" customWidth="1"/>
    <col min="37" max="39" width="8.7109375" style="17"/>
    <col min="40" max="40" width="8.7109375" style="17" hidden="1" customWidth="1"/>
    <col min="41" max="16384" width="8.7109375" style="17"/>
  </cols>
  <sheetData>
    <row r="1" spans="1:40" ht="45" customHeight="1" x14ac:dyDescent="0.25">
      <c r="A1" s="425" t="s">
        <v>0</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c r="AJ1" s="178"/>
    </row>
    <row r="2" spans="1:40" s="175" customFormat="1" ht="45" customHeight="1" thickBot="1" x14ac:dyDescent="0.3">
      <c r="A2" s="426" t="s">
        <v>479</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217"/>
    </row>
    <row r="3" spans="1:40" s="290" customFormat="1" ht="13.15" customHeight="1" thickTop="1" x14ac:dyDescent="0.25">
      <c r="A3" s="288"/>
      <c r="B3" s="288"/>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9"/>
    </row>
    <row r="4" spans="1:40" ht="45" customHeight="1" x14ac:dyDescent="0.25">
      <c r="A4" s="13" t="s">
        <v>2</v>
      </c>
      <c r="B4" s="440" t="s">
        <v>3</v>
      </c>
      <c r="C4" s="440"/>
      <c r="D4" s="440"/>
      <c r="E4" s="440"/>
      <c r="F4" s="440"/>
      <c r="G4" s="441"/>
      <c r="H4" s="218"/>
      <c r="I4" s="247"/>
      <c r="J4" s="218"/>
      <c r="K4" s="218"/>
      <c r="L4" s="218"/>
      <c r="M4" s="218"/>
      <c r="N4" s="218"/>
      <c r="O4" s="218"/>
      <c r="P4" s="218"/>
      <c r="Q4" s="218"/>
      <c r="R4" s="218"/>
      <c r="S4" s="175"/>
      <c r="AJ4" s="178"/>
    </row>
    <row r="5" spans="1:40" s="280" customFormat="1" ht="12" customHeight="1" x14ac:dyDescent="0.25">
      <c r="A5" s="122"/>
      <c r="B5" s="292"/>
      <c r="C5" s="292"/>
      <c r="D5" s="293"/>
      <c r="E5" s="293"/>
      <c r="F5" s="293"/>
      <c r="G5" s="293"/>
      <c r="H5" s="294"/>
      <c r="I5" s="295"/>
      <c r="J5" s="294"/>
      <c r="K5" s="294"/>
      <c r="L5" s="294"/>
      <c r="M5" s="294"/>
      <c r="N5" s="294"/>
      <c r="O5" s="294"/>
      <c r="P5" s="294"/>
      <c r="Q5" s="294"/>
      <c r="R5" s="294"/>
      <c r="S5" s="290"/>
    </row>
    <row r="6" spans="1:40" ht="32.65" customHeight="1" x14ac:dyDescent="0.25">
      <c r="A6" s="13" t="s">
        <v>4</v>
      </c>
      <c r="B6" s="442" t="s">
        <v>5</v>
      </c>
      <c r="C6" s="443"/>
      <c r="D6" s="175"/>
      <c r="E6" s="175"/>
      <c r="F6" s="175"/>
      <c r="G6" s="175"/>
      <c r="H6" s="175"/>
      <c r="I6" s="248"/>
      <c r="J6" s="175"/>
      <c r="K6" s="175"/>
      <c r="L6" s="175"/>
      <c r="M6" s="219"/>
      <c r="AJ6" s="178"/>
      <c r="AN6" s="17" t="s">
        <v>6</v>
      </c>
    </row>
    <row r="7" spans="1:40" ht="13.15" customHeight="1" thickBot="1" x14ac:dyDescent="0.3">
      <c r="A7" s="122"/>
      <c r="B7" s="291"/>
      <c r="C7" s="291"/>
      <c r="D7" s="175"/>
      <c r="E7" s="175"/>
      <c r="F7" s="175"/>
      <c r="G7" s="175"/>
      <c r="H7" s="175"/>
      <c r="I7" s="248"/>
      <c r="J7" s="175"/>
      <c r="K7" s="175"/>
      <c r="L7" s="175"/>
      <c r="M7" s="219"/>
      <c r="AJ7" s="178"/>
    </row>
    <row r="8" spans="1:40" ht="27" customHeight="1" thickBot="1" x14ac:dyDescent="0.3">
      <c r="A8" s="495" t="s">
        <v>7</v>
      </c>
      <c r="B8" s="496"/>
      <c r="C8" s="496"/>
      <c r="D8" s="496"/>
      <c r="E8" s="496"/>
      <c r="F8" s="496"/>
      <c r="G8" s="496"/>
      <c r="H8" s="496"/>
      <c r="I8" s="496"/>
      <c r="J8" s="496"/>
      <c r="K8" s="496"/>
      <c r="L8" s="496"/>
      <c r="M8" s="497"/>
      <c r="N8" s="463" t="s">
        <v>8</v>
      </c>
      <c r="O8" s="464"/>
      <c r="P8" s="464"/>
      <c r="Q8" s="464"/>
      <c r="R8" s="464"/>
      <c r="S8" s="464"/>
      <c r="T8" s="464"/>
      <c r="U8" s="464"/>
      <c r="V8" s="464"/>
      <c r="W8" s="464"/>
      <c r="X8" s="465"/>
      <c r="Y8" s="427" t="s">
        <v>9</v>
      </c>
      <c r="Z8" s="428"/>
      <c r="AA8" s="428"/>
      <c r="AB8" s="428"/>
      <c r="AC8" s="428"/>
      <c r="AD8" s="428"/>
      <c r="AE8" s="428"/>
      <c r="AF8" s="428"/>
      <c r="AG8" s="428"/>
      <c r="AH8" s="428"/>
      <c r="AI8" s="429"/>
      <c r="AJ8" s="178"/>
    </row>
    <row r="9" spans="1:40" ht="15.75" x14ac:dyDescent="0.25">
      <c r="A9" s="498" t="s">
        <v>10</v>
      </c>
      <c r="B9" s="499" t="s">
        <v>11</v>
      </c>
      <c r="C9" s="499" t="s">
        <v>12</v>
      </c>
      <c r="D9" s="499" t="s">
        <v>13</v>
      </c>
      <c r="E9" s="500" t="s">
        <v>14</v>
      </c>
      <c r="F9" s="499" t="s">
        <v>15</v>
      </c>
      <c r="G9" s="499"/>
      <c r="H9" s="499" t="s">
        <v>16</v>
      </c>
      <c r="I9" s="501" t="s">
        <v>17</v>
      </c>
      <c r="J9" s="499" t="s">
        <v>18</v>
      </c>
      <c r="K9" s="453" t="s">
        <v>19</v>
      </c>
      <c r="L9" s="454"/>
      <c r="M9" s="499" t="s">
        <v>20</v>
      </c>
      <c r="N9" s="470" t="s">
        <v>21</v>
      </c>
      <c r="O9" s="472" t="s">
        <v>22</v>
      </c>
      <c r="P9" s="474" t="s">
        <v>23</v>
      </c>
      <c r="Q9" s="476" t="s">
        <v>24</v>
      </c>
      <c r="R9" s="478" t="s">
        <v>25</v>
      </c>
      <c r="S9" s="455" t="s">
        <v>26</v>
      </c>
      <c r="T9" s="457" t="s">
        <v>27</v>
      </c>
      <c r="U9" s="457" t="s">
        <v>28</v>
      </c>
      <c r="V9" s="457" t="s">
        <v>29</v>
      </c>
      <c r="W9" s="457" t="s">
        <v>30</v>
      </c>
      <c r="X9" s="466" t="s">
        <v>31</v>
      </c>
      <c r="Y9" s="468" t="s">
        <v>32</v>
      </c>
      <c r="Z9" s="459" t="s">
        <v>33</v>
      </c>
      <c r="AA9" s="461" t="s">
        <v>34</v>
      </c>
      <c r="AB9" s="459" t="s">
        <v>35</v>
      </c>
      <c r="AC9" s="459" t="s">
        <v>36</v>
      </c>
      <c r="AD9" s="459" t="s">
        <v>37</v>
      </c>
      <c r="AE9" s="459" t="s">
        <v>38</v>
      </c>
      <c r="AF9" s="444" t="s">
        <v>39</v>
      </c>
      <c r="AG9" s="459" t="s">
        <v>40</v>
      </c>
      <c r="AH9" s="459" t="s">
        <v>41</v>
      </c>
      <c r="AI9" s="438" t="s">
        <v>42</v>
      </c>
      <c r="AJ9" s="178"/>
    </row>
    <row r="10" spans="1:40" ht="48" customHeight="1" thickBot="1" x14ac:dyDescent="0.3">
      <c r="A10" s="433"/>
      <c r="B10" s="431"/>
      <c r="C10" s="431"/>
      <c r="D10" s="431"/>
      <c r="E10" s="435"/>
      <c r="F10" s="12" t="s">
        <v>43</v>
      </c>
      <c r="G10" s="12" t="s">
        <v>44</v>
      </c>
      <c r="H10" s="431"/>
      <c r="I10" s="437"/>
      <c r="J10" s="431"/>
      <c r="K10" s="19" t="s">
        <v>45</v>
      </c>
      <c r="L10" s="19" t="s">
        <v>46</v>
      </c>
      <c r="M10" s="431"/>
      <c r="N10" s="471"/>
      <c r="O10" s="473"/>
      <c r="P10" s="475"/>
      <c r="Q10" s="477"/>
      <c r="R10" s="479"/>
      <c r="S10" s="456"/>
      <c r="T10" s="458"/>
      <c r="U10" s="458"/>
      <c r="V10" s="458"/>
      <c r="W10" s="458"/>
      <c r="X10" s="467"/>
      <c r="Y10" s="469"/>
      <c r="Z10" s="460"/>
      <c r="AA10" s="462"/>
      <c r="AB10" s="460"/>
      <c r="AC10" s="460"/>
      <c r="AD10" s="460"/>
      <c r="AE10" s="460"/>
      <c r="AF10" s="445"/>
      <c r="AG10" s="460"/>
      <c r="AH10" s="460"/>
      <c r="AI10" s="439"/>
      <c r="AJ10" s="178"/>
    </row>
    <row r="11" spans="1:40" s="280" customFormat="1" ht="35.1" customHeight="1" x14ac:dyDescent="0.25">
      <c r="A11" s="503" t="s">
        <v>47</v>
      </c>
      <c r="B11" s="421" t="s">
        <v>48</v>
      </c>
      <c r="C11" s="360" t="s">
        <v>480</v>
      </c>
      <c r="D11" s="359" t="s">
        <v>59</v>
      </c>
      <c r="E11" s="359"/>
      <c r="F11" s="277">
        <v>42552</v>
      </c>
      <c r="G11" s="277">
        <v>44256</v>
      </c>
      <c r="H11" s="359" t="s">
        <v>60</v>
      </c>
      <c r="I11" s="278">
        <v>1500000</v>
      </c>
      <c r="J11" s="359" t="s">
        <v>481</v>
      </c>
      <c r="K11" s="359"/>
      <c r="L11" s="421"/>
      <c r="M11" s="421"/>
      <c r="N11" s="421"/>
      <c r="O11" s="296"/>
      <c r="P11" s="421"/>
      <c r="Q11" s="421" t="s">
        <v>53</v>
      </c>
      <c r="R11" s="421"/>
      <c r="S11" s="421"/>
      <c r="T11" s="359" t="s">
        <v>482</v>
      </c>
      <c r="U11" s="359"/>
      <c r="V11" s="359"/>
      <c r="W11" s="359" t="s">
        <v>51</v>
      </c>
      <c r="X11" s="359"/>
      <c r="Y11" s="359"/>
      <c r="Z11" s="359"/>
      <c r="AA11" s="359"/>
      <c r="AB11" s="277"/>
      <c r="AC11" s="277"/>
      <c r="AD11" s="359"/>
      <c r="AE11" s="359"/>
      <c r="AF11" s="359" t="s">
        <v>483</v>
      </c>
      <c r="AG11" s="359"/>
      <c r="AH11" s="359"/>
      <c r="AI11" s="359" t="s">
        <v>484</v>
      </c>
      <c r="AJ11" s="279"/>
    </row>
    <row r="12" spans="1:40" s="280" customFormat="1" ht="35.1" customHeight="1" x14ac:dyDescent="0.25">
      <c r="A12" s="504"/>
      <c r="B12" s="271" t="s">
        <v>64</v>
      </c>
      <c r="C12" s="357" t="s">
        <v>485</v>
      </c>
      <c r="D12" s="358" t="s">
        <v>59</v>
      </c>
      <c r="E12" s="358"/>
      <c r="F12" s="282">
        <v>42552</v>
      </c>
      <c r="G12" s="282">
        <v>44256</v>
      </c>
      <c r="H12" s="358" t="s">
        <v>51</v>
      </c>
      <c r="I12" s="283">
        <v>1500000</v>
      </c>
      <c r="J12" s="358" t="s">
        <v>71</v>
      </c>
      <c r="K12" s="358"/>
      <c r="L12" s="271"/>
      <c r="M12" s="271"/>
      <c r="N12" s="421"/>
      <c r="O12" s="421"/>
      <c r="P12" s="421"/>
      <c r="Q12" s="421" t="s">
        <v>53</v>
      </c>
      <c r="R12" s="421"/>
      <c r="S12" s="421"/>
      <c r="T12" s="358" t="s">
        <v>486</v>
      </c>
      <c r="U12" s="358" t="s">
        <v>487</v>
      </c>
      <c r="V12" s="358" t="s">
        <v>488</v>
      </c>
      <c r="W12" s="358" t="s">
        <v>51</v>
      </c>
      <c r="X12" s="358" t="s">
        <v>489</v>
      </c>
      <c r="Y12" s="358"/>
      <c r="Z12" s="358"/>
      <c r="AA12" s="358"/>
      <c r="AB12" s="282"/>
      <c r="AC12" s="282"/>
      <c r="AD12" s="358"/>
      <c r="AE12" s="358"/>
      <c r="AF12" s="358"/>
      <c r="AG12" s="358"/>
      <c r="AH12" s="358"/>
      <c r="AI12" s="358" t="s">
        <v>490</v>
      </c>
      <c r="AJ12" s="279"/>
    </row>
    <row r="13" spans="1:40" s="280" customFormat="1" ht="35.1" customHeight="1" x14ac:dyDescent="0.25">
      <c r="A13" s="504"/>
      <c r="B13" s="271" t="s">
        <v>74</v>
      </c>
      <c r="C13" s="357" t="s">
        <v>491</v>
      </c>
      <c r="D13" s="358" t="s">
        <v>83</v>
      </c>
      <c r="E13" s="358"/>
      <c r="F13" s="282">
        <v>42552</v>
      </c>
      <c r="G13" s="282">
        <v>44228</v>
      </c>
      <c r="H13" s="358" t="s">
        <v>84</v>
      </c>
      <c r="I13" s="283">
        <v>2000000</v>
      </c>
      <c r="J13" s="358" t="s">
        <v>492</v>
      </c>
      <c r="K13" s="358"/>
      <c r="L13" s="271"/>
      <c r="M13" s="271"/>
      <c r="N13" s="421"/>
      <c r="O13" s="421"/>
      <c r="P13" s="421"/>
      <c r="Q13" s="421" t="s">
        <v>53</v>
      </c>
      <c r="R13" s="421"/>
      <c r="S13" s="421"/>
      <c r="T13" s="358" t="s">
        <v>493</v>
      </c>
      <c r="U13" s="358" t="s">
        <v>55</v>
      </c>
      <c r="V13" s="358" t="s">
        <v>494</v>
      </c>
      <c r="W13" s="358" t="s">
        <v>107</v>
      </c>
      <c r="X13" s="358" t="s">
        <v>495</v>
      </c>
      <c r="Y13" s="358"/>
      <c r="Z13" s="358"/>
      <c r="AA13" s="358"/>
      <c r="AB13" s="282"/>
      <c r="AC13" s="282"/>
      <c r="AD13" s="358"/>
      <c r="AE13" s="358"/>
      <c r="AF13" s="358"/>
      <c r="AG13" s="358"/>
      <c r="AH13" s="358"/>
      <c r="AI13" s="358" t="s">
        <v>496</v>
      </c>
      <c r="AJ13" s="279"/>
    </row>
    <row r="14" spans="1:40" s="280" customFormat="1" ht="35.1" customHeight="1" x14ac:dyDescent="0.25">
      <c r="A14" s="504"/>
      <c r="B14" s="271" t="s">
        <v>88</v>
      </c>
      <c r="C14" s="357" t="s">
        <v>497</v>
      </c>
      <c r="D14" s="358" t="s">
        <v>94</v>
      </c>
      <c r="E14" s="358"/>
      <c r="F14" s="282">
        <v>42552</v>
      </c>
      <c r="G14" s="282" t="s">
        <v>95</v>
      </c>
      <c r="H14" s="358" t="s">
        <v>96</v>
      </c>
      <c r="I14" s="283">
        <v>30000</v>
      </c>
      <c r="J14" s="358" t="s">
        <v>97</v>
      </c>
      <c r="K14" s="358"/>
      <c r="L14" s="271"/>
      <c r="M14" s="271"/>
      <c r="N14" s="421"/>
      <c r="O14" s="421"/>
      <c r="P14" s="421"/>
      <c r="Q14" s="421" t="s">
        <v>53</v>
      </c>
      <c r="R14" s="421"/>
      <c r="S14" s="421"/>
      <c r="T14" s="358" t="s">
        <v>498</v>
      </c>
      <c r="U14" s="358" t="s">
        <v>499</v>
      </c>
      <c r="V14" s="358"/>
      <c r="W14" s="358" t="s">
        <v>96</v>
      </c>
      <c r="X14" s="358" t="s">
        <v>500</v>
      </c>
      <c r="Y14" s="358"/>
      <c r="Z14" s="358"/>
      <c r="AA14" s="358"/>
      <c r="AB14" s="282"/>
      <c r="AC14" s="282"/>
      <c r="AD14" s="358"/>
      <c r="AE14" s="358"/>
      <c r="AF14" s="358"/>
      <c r="AG14" s="358"/>
      <c r="AH14" s="358"/>
      <c r="AI14" s="358" t="s">
        <v>501</v>
      </c>
      <c r="AJ14" s="279"/>
    </row>
    <row r="15" spans="1:40" s="280" customFormat="1" ht="35.1" customHeight="1" x14ac:dyDescent="0.25">
      <c r="A15" s="504"/>
      <c r="B15" s="271" t="s">
        <v>100</v>
      </c>
      <c r="C15" s="357" t="s">
        <v>502</v>
      </c>
      <c r="D15" s="358" t="s">
        <v>110</v>
      </c>
      <c r="E15" s="358"/>
      <c r="F15" s="282">
        <v>42552</v>
      </c>
      <c r="G15" s="282">
        <v>44378</v>
      </c>
      <c r="H15" s="358" t="s">
        <v>503</v>
      </c>
      <c r="I15" s="283">
        <v>200000</v>
      </c>
      <c r="J15" s="358" t="s">
        <v>112</v>
      </c>
      <c r="K15" s="358"/>
      <c r="L15" s="271"/>
      <c r="M15" s="271"/>
      <c r="N15" s="421"/>
      <c r="O15" s="421"/>
      <c r="P15" s="421" t="s">
        <v>53</v>
      </c>
      <c r="Q15" s="421"/>
      <c r="R15" s="421"/>
      <c r="S15" s="421"/>
      <c r="T15" s="358" t="s">
        <v>504</v>
      </c>
      <c r="U15" s="358" t="s">
        <v>505</v>
      </c>
      <c r="V15" s="358" t="s">
        <v>506</v>
      </c>
      <c r="W15" s="358" t="s">
        <v>507</v>
      </c>
      <c r="X15" s="358" t="s">
        <v>508</v>
      </c>
      <c r="Y15" s="358" t="s">
        <v>509</v>
      </c>
      <c r="Z15" s="358"/>
      <c r="AA15" s="358"/>
      <c r="AB15" s="282"/>
      <c r="AC15" s="282"/>
      <c r="AD15" s="358"/>
      <c r="AE15" s="358"/>
      <c r="AF15" s="358" t="s">
        <v>510</v>
      </c>
      <c r="AG15" s="358"/>
      <c r="AH15" s="358"/>
      <c r="AI15" s="358" t="s">
        <v>511</v>
      </c>
      <c r="AJ15" s="279"/>
    </row>
    <row r="16" spans="1:40" s="280" customFormat="1" ht="35.1" customHeight="1" x14ac:dyDescent="0.25">
      <c r="A16" s="504"/>
      <c r="B16" s="271" t="s">
        <v>115</v>
      </c>
      <c r="C16" s="357" t="s">
        <v>512</v>
      </c>
      <c r="D16" s="358" t="s">
        <v>110</v>
      </c>
      <c r="E16" s="358"/>
      <c r="F16" s="282">
        <v>42552</v>
      </c>
      <c r="G16" s="282">
        <v>44378</v>
      </c>
      <c r="H16" s="358" t="s">
        <v>117</v>
      </c>
      <c r="I16" s="283">
        <v>0</v>
      </c>
      <c r="J16" s="358" t="s">
        <v>122</v>
      </c>
      <c r="K16" s="358"/>
      <c r="L16" s="271"/>
      <c r="M16" s="271"/>
      <c r="N16" s="421"/>
      <c r="O16" s="421"/>
      <c r="P16" s="421" t="s">
        <v>53</v>
      </c>
      <c r="Q16" s="421"/>
      <c r="R16" s="421"/>
      <c r="S16" s="421"/>
      <c r="T16" s="358" t="s">
        <v>513</v>
      </c>
      <c r="U16" s="358" t="s">
        <v>55</v>
      </c>
      <c r="V16" s="358"/>
      <c r="W16" s="358" t="s">
        <v>117</v>
      </c>
      <c r="X16" s="358"/>
      <c r="Y16" s="358"/>
      <c r="Z16" s="358"/>
      <c r="AA16" s="358"/>
      <c r="AB16" s="282"/>
      <c r="AC16" s="282"/>
      <c r="AD16" s="358"/>
      <c r="AE16" s="358"/>
      <c r="AF16" s="358" t="s">
        <v>514</v>
      </c>
      <c r="AG16" s="358"/>
      <c r="AH16" s="358"/>
      <c r="AI16" s="358" t="s">
        <v>515</v>
      </c>
      <c r="AJ16" s="279"/>
    </row>
    <row r="17" spans="1:36" s="280" customFormat="1" ht="35.1" customHeight="1" x14ac:dyDescent="0.25">
      <c r="A17" s="504"/>
      <c r="B17" s="271" t="s">
        <v>125</v>
      </c>
      <c r="C17" s="357" t="s">
        <v>516</v>
      </c>
      <c r="D17" s="358" t="s">
        <v>133</v>
      </c>
      <c r="E17" s="358"/>
      <c r="F17" s="282">
        <v>42552</v>
      </c>
      <c r="G17" s="282">
        <v>44378</v>
      </c>
      <c r="H17" s="358" t="s">
        <v>117</v>
      </c>
      <c r="I17" s="283">
        <v>500000</v>
      </c>
      <c r="J17" s="358" t="s">
        <v>134</v>
      </c>
      <c r="K17" s="358"/>
      <c r="L17" s="271"/>
      <c r="M17" s="271"/>
      <c r="N17" s="421"/>
      <c r="O17" s="421" t="s">
        <v>53</v>
      </c>
      <c r="P17" s="421"/>
      <c r="Q17" s="421"/>
      <c r="R17" s="421"/>
      <c r="S17" s="421"/>
      <c r="T17" s="358" t="s">
        <v>517</v>
      </c>
      <c r="U17" s="358" t="s">
        <v>55</v>
      </c>
      <c r="V17" s="358"/>
      <c r="W17" s="358" t="s">
        <v>117</v>
      </c>
      <c r="X17" s="358"/>
      <c r="Y17" s="358"/>
      <c r="Z17" s="358"/>
      <c r="AA17" s="358"/>
      <c r="AB17" s="282"/>
      <c r="AC17" s="282"/>
      <c r="AD17" s="358"/>
      <c r="AE17" s="358"/>
      <c r="AF17" s="358" t="s">
        <v>514</v>
      </c>
      <c r="AG17" s="358"/>
      <c r="AH17" s="358"/>
      <c r="AI17" s="358" t="s">
        <v>515</v>
      </c>
      <c r="AJ17" s="279"/>
    </row>
    <row r="18" spans="1:36" s="280" customFormat="1" ht="35.1" customHeight="1" x14ac:dyDescent="0.25">
      <c r="A18" s="504"/>
      <c r="B18" s="271" t="s">
        <v>137</v>
      </c>
      <c r="C18" s="357" t="s">
        <v>138</v>
      </c>
      <c r="D18" s="358" t="s">
        <v>146</v>
      </c>
      <c r="E18" s="358"/>
      <c r="F18" s="282">
        <v>42552</v>
      </c>
      <c r="G18" s="282">
        <v>44378</v>
      </c>
      <c r="H18" s="358" t="s">
        <v>144</v>
      </c>
      <c r="I18" s="283">
        <v>0</v>
      </c>
      <c r="J18" s="358" t="s">
        <v>141</v>
      </c>
      <c r="K18" s="358"/>
      <c r="L18" s="271"/>
      <c r="M18" s="271"/>
      <c r="N18" s="421"/>
      <c r="O18" s="421"/>
      <c r="P18" s="421" t="s">
        <v>53</v>
      </c>
      <c r="Q18" s="421"/>
      <c r="R18" s="421"/>
      <c r="S18" s="421"/>
      <c r="T18" s="358" t="s">
        <v>518</v>
      </c>
      <c r="U18" s="358" t="s">
        <v>519</v>
      </c>
      <c r="V18" s="358" t="s">
        <v>520</v>
      </c>
      <c r="W18" s="358" t="s">
        <v>144</v>
      </c>
      <c r="X18" s="358"/>
      <c r="Y18" s="358"/>
      <c r="Z18" s="358"/>
      <c r="AA18" s="358"/>
      <c r="AB18" s="282"/>
      <c r="AC18" s="282"/>
      <c r="AD18" s="358"/>
      <c r="AE18" s="358"/>
      <c r="AF18" s="358" t="s">
        <v>521</v>
      </c>
      <c r="AG18" s="358"/>
      <c r="AH18" s="358"/>
      <c r="AI18" s="358" t="s">
        <v>522</v>
      </c>
      <c r="AJ18" s="279"/>
    </row>
    <row r="19" spans="1:36" s="280" customFormat="1" ht="35.1" customHeight="1" x14ac:dyDescent="0.25">
      <c r="A19" s="504"/>
      <c r="B19" s="271" t="s">
        <v>150</v>
      </c>
      <c r="C19" s="357" t="s">
        <v>151</v>
      </c>
      <c r="D19" s="358" t="s">
        <v>152</v>
      </c>
      <c r="E19" s="358"/>
      <c r="F19" s="282">
        <v>42552</v>
      </c>
      <c r="G19" s="282">
        <v>44378</v>
      </c>
      <c r="H19" s="358" t="s">
        <v>144</v>
      </c>
      <c r="I19" s="283">
        <v>300000</v>
      </c>
      <c r="J19" s="358" t="s">
        <v>523</v>
      </c>
      <c r="K19" s="358"/>
      <c r="L19" s="271"/>
      <c r="M19" s="271"/>
      <c r="N19" s="421"/>
      <c r="O19" s="421"/>
      <c r="P19" s="421"/>
      <c r="Q19" s="421" t="s">
        <v>53</v>
      </c>
      <c r="R19" s="421"/>
      <c r="S19" s="421"/>
      <c r="T19" s="358" t="s">
        <v>524</v>
      </c>
      <c r="U19" s="358"/>
      <c r="V19" s="358" t="s">
        <v>525</v>
      </c>
      <c r="W19" s="358" t="s">
        <v>144</v>
      </c>
      <c r="X19" s="358"/>
      <c r="Y19" s="358"/>
      <c r="Z19" s="358"/>
      <c r="AA19" s="358"/>
      <c r="AB19" s="282"/>
      <c r="AC19" s="282"/>
      <c r="AD19" s="358"/>
      <c r="AE19" s="358"/>
      <c r="AF19" s="358"/>
      <c r="AG19" s="358"/>
      <c r="AH19" s="358"/>
      <c r="AI19" s="358" t="s">
        <v>526</v>
      </c>
      <c r="AJ19" s="279"/>
    </row>
    <row r="20" spans="1:36" s="280" customFormat="1" ht="35.1" customHeight="1" x14ac:dyDescent="0.25">
      <c r="A20" s="504"/>
      <c r="B20" s="271" t="s">
        <v>170</v>
      </c>
      <c r="C20" s="357" t="s">
        <v>171</v>
      </c>
      <c r="D20" s="358" t="s">
        <v>172</v>
      </c>
      <c r="E20" s="358"/>
      <c r="F20" s="282">
        <v>41306</v>
      </c>
      <c r="G20" s="282">
        <v>43132</v>
      </c>
      <c r="H20" s="358" t="s">
        <v>173</v>
      </c>
      <c r="I20" s="283">
        <v>50000</v>
      </c>
      <c r="J20" s="358" t="s">
        <v>174</v>
      </c>
      <c r="K20" s="358"/>
      <c r="L20" s="271"/>
      <c r="M20" s="271"/>
      <c r="N20" s="421"/>
      <c r="O20" s="421"/>
      <c r="P20" s="421"/>
      <c r="Q20" s="421"/>
      <c r="R20" s="421" t="s">
        <v>53</v>
      </c>
      <c r="S20" s="421"/>
      <c r="T20" s="358"/>
      <c r="U20" s="358"/>
      <c r="V20" s="358"/>
      <c r="W20" s="358"/>
      <c r="X20" s="358"/>
      <c r="Y20" s="358"/>
      <c r="Z20" s="358"/>
      <c r="AA20" s="358"/>
      <c r="AB20" s="282"/>
      <c r="AC20" s="282"/>
      <c r="AD20" s="358"/>
      <c r="AE20" s="358"/>
      <c r="AF20" s="358"/>
      <c r="AG20" s="358"/>
      <c r="AH20" s="358"/>
      <c r="AI20" s="358" t="s">
        <v>527</v>
      </c>
      <c r="AJ20" s="279"/>
    </row>
    <row r="21" spans="1:36" s="280" customFormat="1" ht="35.1" customHeight="1" x14ac:dyDescent="0.25">
      <c r="A21" s="504"/>
      <c r="B21" s="271" t="s">
        <v>178</v>
      </c>
      <c r="C21" s="357" t="s">
        <v>179</v>
      </c>
      <c r="D21" s="358" t="s">
        <v>180</v>
      </c>
      <c r="E21" s="358"/>
      <c r="F21" s="282" t="s">
        <v>184</v>
      </c>
      <c r="G21" s="282" t="s">
        <v>185</v>
      </c>
      <c r="H21" s="358" t="s">
        <v>186</v>
      </c>
      <c r="I21" s="283">
        <v>250000</v>
      </c>
      <c r="J21" s="358" t="s">
        <v>187</v>
      </c>
      <c r="K21" s="358"/>
      <c r="L21" s="271"/>
      <c r="M21" s="271"/>
      <c r="N21" s="421"/>
      <c r="O21" s="421"/>
      <c r="P21" s="421"/>
      <c r="Q21" s="421" t="s">
        <v>53</v>
      </c>
      <c r="R21" s="421"/>
      <c r="S21" s="421"/>
      <c r="T21" s="358" t="s">
        <v>528</v>
      </c>
      <c r="U21" s="358" t="s">
        <v>529</v>
      </c>
      <c r="V21" s="358" t="s">
        <v>525</v>
      </c>
      <c r="W21" s="358" t="s">
        <v>186</v>
      </c>
      <c r="X21" s="358" t="s">
        <v>530</v>
      </c>
      <c r="Y21" s="358"/>
      <c r="Z21" s="358"/>
      <c r="AA21" s="358"/>
      <c r="AB21" s="282"/>
      <c r="AC21" s="282"/>
      <c r="AD21" s="358"/>
      <c r="AE21" s="358"/>
      <c r="AF21" s="358" t="s">
        <v>531</v>
      </c>
      <c r="AG21" s="358"/>
      <c r="AH21" s="358"/>
      <c r="AI21" s="358" t="s">
        <v>532</v>
      </c>
      <c r="AJ21" s="279"/>
    </row>
    <row r="22" spans="1:36" s="280" customFormat="1" ht="35.1" customHeight="1" x14ac:dyDescent="0.25">
      <c r="A22" s="504"/>
      <c r="B22" s="271" t="s">
        <v>190</v>
      </c>
      <c r="C22" s="357" t="s">
        <v>191</v>
      </c>
      <c r="D22" s="358" t="s">
        <v>192</v>
      </c>
      <c r="E22" s="358"/>
      <c r="F22" s="282" t="s">
        <v>184</v>
      </c>
      <c r="G22" s="282" t="s">
        <v>185</v>
      </c>
      <c r="H22" s="358" t="s">
        <v>533</v>
      </c>
      <c r="I22" s="283">
        <v>2000000</v>
      </c>
      <c r="J22" s="358" t="s">
        <v>534</v>
      </c>
      <c r="K22" s="358"/>
      <c r="L22" s="271"/>
      <c r="M22" s="271"/>
      <c r="N22" s="421"/>
      <c r="O22" s="421"/>
      <c r="P22" s="421" t="s">
        <v>53</v>
      </c>
      <c r="Q22" s="421"/>
      <c r="R22" s="421"/>
      <c r="S22" s="421"/>
      <c r="T22" s="358" t="s">
        <v>535</v>
      </c>
      <c r="U22" s="358" t="s">
        <v>55</v>
      </c>
      <c r="V22" s="358" t="s">
        <v>536</v>
      </c>
      <c r="W22" s="358" t="s">
        <v>537</v>
      </c>
      <c r="X22" s="358"/>
      <c r="Y22" s="358" t="s">
        <v>538</v>
      </c>
      <c r="Z22" s="358" t="s">
        <v>539</v>
      </c>
      <c r="AA22" s="358"/>
      <c r="AB22" s="282"/>
      <c r="AC22" s="282"/>
      <c r="AD22" s="358" t="s">
        <v>540</v>
      </c>
      <c r="AE22" s="358"/>
      <c r="AF22" s="358" t="s">
        <v>541</v>
      </c>
      <c r="AG22" s="358"/>
      <c r="AH22" s="358"/>
      <c r="AI22" s="358" t="s">
        <v>542</v>
      </c>
      <c r="AJ22" s="279"/>
    </row>
    <row r="23" spans="1:36" s="280" customFormat="1" ht="35.1" customHeight="1" x14ac:dyDescent="0.25">
      <c r="A23" s="504"/>
      <c r="B23" s="271" t="s">
        <v>198</v>
      </c>
      <c r="C23" s="357" t="s">
        <v>543</v>
      </c>
      <c r="D23" s="358" t="s">
        <v>207</v>
      </c>
      <c r="E23" s="358"/>
      <c r="F23" s="282" t="s">
        <v>184</v>
      </c>
      <c r="G23" s="282" t="s">
        <v>185</v>
      </c>
      <c r="H23" s="358" t="s">
        <v>544</v>
      </c>
      <c r="I23" s="283">
        <v>20000</v>
      </c>
      <c r="J23" s="358" t="s">
        <v>209</v>
      </c>
      <c r="K23" s="358"/>
      <c r="L23" s="271"/>
      <c r="M23" s="271"/>
      <c r="N23" s="421"/>
      <c r="O23" s="421"/>
      <c r="P23" s="421"/>
      <c r="Q23" s="421" t="s">
        <v>53</v>
      </c>
      <c r="R23" s="421"/>
      <c r="S23" s="421"/>
      <c r="T23" s="358" t="s">
        <v>545</v>
      </c>
      <c r="U23" s="358" t="s">
        <v>55</v>
      </c>
      <c r="V23" s="358" t="s">
        <v>546</v>
      </c>
      <c r="W23" s="358" t="s">
        <v>547</v>
      </c>
      <c r="X23" s="358" t="s">
        <v>548</v>
      </c>
      <c r="Y23" s="358"/>
      <c r="Z23" s="358" t="s">
        <v>549</v>
      </c>
      <c r="AA23" s="358"/>
      <c r="AB23" s="282"/>
      <c r="AC23" s="282"/>
      <c r="AD23" s="358" t="s">
        <v>550</v>
      </c>
      <c r="AE23" s="358"/>
      <c r="AF23" s="358"/>
      <c r="AG23" s="358"/>
      <c r="AH23" s="358"/>
      <c r="AI23" s="358" t="s">
        <v>551</v>
      </c>
      <c r="AJ23" s="279"/>
    </row>
    <row r="24" spans="1:36" s="280" customFormat="1" ht="35.1" customHeight="1" x14ac:dyDescent="0.25">
      <c r="A24" s="504"/>
      <c r="B24" s="271" t="s">
        <v>212</v>
      </c>
      <c r="C24" s="357" t="s">
        <v>552</v>
      </c>
      <c r="D24" s="358" t="s">
        <v>214</v>
      </c>
      <c r="E24" s="358"/>
      <c r="F24" s="282" t="s">
        <v>184</v>
      </c>
      <c r="G24" s="282" t="s">
        <v>95</v>
      </c>
      <c r="H24" s="358" t="s">
        <v>215</v>
      </c>
      <c r="I24" s="283">
        <v>15000</v>
      </c>
      <c r="J24" s="358" t="s">
        <v>553</v>
      </c>
      <c r="K24" s="358"/>
      <c r="L24" s="271"/>
      <c r="M24" s="271"/>
      <c r="N24" s="421"/>
      <c r="O24" s="421"/>
      <c r="P24" s="421" t="s">
        <v>53</v>
      </c>
      <c r="Q24" s="421"/>
      <c r="R24" s="421"/>
      <c r="S24" s="421"/>
      <c r="T24" s="358" t="s">
        <v>554</v>
      </c>
      <c r="U24" s="358" t="s">
        <v>555</v>
      </c>
      <c r="V24" s="358"/>
      <c r="W24" s="358" t="s">
        <v>556</v>
      </c>
      <c r="X24" s="358" t="s">
        <v>557</v>
      </c>
      <c r="Y24" s="358"/>
      <c r="Z24" s="358"/>
      <c r="AA24" s="358"/>
      <c r="AB24" s="282"/>
      <c r="AC24" s="282"/>
      <c r="AD24" s="358"/>
      <c r="AE24" s="358"/>
      <c r="AF24" s="358"/>
      <c r="AG24" s="358"/>
      <c r="AH24" s="358"/>
      <c r="AI24" s="358" t="s">
        <v>558</v>
      </c>
      <c r="AJ24" s="279"/>
    </row>
    <row r="25" spans="1:36" s="280" customFormat="1" ht="35.1" customHeight="1" x14ac:dyDescent="0.25">
      <c r="A25" s="504"/>
      <c r="B25" s="271" t="s">
        <v>239</v>
      </c>
      <c r="C25" s="357" t="s">
        <v>559</v>
      </c>
      <c r="D25" s="358" t="s">
        <v>241</v>
      </c>
      <c r="E25" s="358"/>
      <c r="F25" s="282">
        <v>41456</v>
      </c>
      <c r="G25" s="282" t="s">
        <v>246</v>
      </c>
      <c r="H25" s="358" t="s">
        <v>242</v>
      </c>
      <c r="I25" s="283">
        <v>3000000</v>
      </c>
      <c r="J25" s="358"/>
      <c r="K25" s="358"/>
      <c r="L25" s="271"/>
      <c r="M25" s="271"/>
      <c r="N25" s="421"/>
      <c r="O25" s="421" t="s">
        <v>53</v>
      </c>
      <c r="P25" s="421"/>
      <c r="Q25" s="421"/>
      <c r="R25" s="421"/>
      <c r="S25" s="421"/>
      <c r="T25" s="358" t="s">
        <v>560</v>
      </c>
      <c r="U25" s="358" t="s">
        <v>55</v>
      </c>
      <c r="V25" s="358" t="s">
        <v>561</v>
      </c>
      <c r="W25" s="358" t="s">
        <v>242</v>
      </c>
      <c r="X25" s="358" t="s">
        <v>562</v>
      </c>
      <c r="Y25" s="358"/>
      <c r="Z25" s="358"/>
      <c r="AA25" s="358"/>
      <c r="AB25" s="282"/>
      <c r="AC25" s="282" t="s">
        <v>563</v>
      </c>
      <c r="AD25" s="358" t="s">
        <v>564</v>
      </c>
      <c r="AE25" s="358">
        <v>0</v>
      </c>
      <c r="AF25" s="358" t="s">
        <v>565</v>
      </c>
      <c r="AG25" s="358"/>
      <c r="AH25" s="358"/>
      <c r="AI25" s="358" t="s">
        <v>566</v>
      </c>
      <c r="AJ25" s="279"/>
    </row>
    <row r="26" spans="1:36" s="280" customFormat="1" ht="35.1" customHeight="1" x14ac:dyDescent="0.25">
      <c r="A26" s="504"/>
      <c r="B26" s="271" t="s">
        <v>250</v>
      </c>
      <c r="C26" s="357" t="s">
        <v>567</v>
      </c>
      <c r="D26" s="358" t="s">
        <v>252</v>
      </c>
      <c r="E26" s="358"/>
      <c r="F26" s="282" t="s">
        <v>184</v>
      </c>
      <c r="G26" s="282" t="s">
        <v>185</v>
      </c>
      <c r="H26" s="358" t="s">
        <v>257</v>
      </c>
      <c r="I26" s="283">
        <v>2000000</v>
      </c>
      <c r="J26" s="358" t="s">
        <v>258</v>
      </c>
      <c r="K26" s="358"/>
      <c r="L26" s="271"/>
      <c r="M26" s="271"/>
      <c r="N26" s="421"/>
      <c r="O26" s="421"/>
      <c r="P26" s="421"/>
      <c r="Q26" s="421" t="s">
        <v>53</v>
      </c>
      <c r="R26" s="421"/>
      <c r="S26" s="421"/>
      <c r="T26" s="358" t="s">
        <v>568</v>
      </c>
      <c r="U26" s="358" t="s">
        <v>569</v>
      </c>
      <c r="V26" s="358" t="s">
        <v>570</v>
      </c>
      <c r="W26" s="358" t="s">
        <v>257</v>
      </c>
      <c r="X26" s="358" t="s">
        <v>571</v>
      </c>
      <c r="Y26" s="358"/>
      <c r="Z26" s="358"/>
      <c r="AA26" s="358"/>
      <c r="AB26" s="282"/>
      <c r="AC26" s="282"/>
      <c r="AD26" s="358"/>
      <c r="AE26" s="358"/>
      <c r="AF26" s="358"/>
      <c r="AG26" s="358"/>
      <c r="AH26" s="358"/>
      <c r="AI26" s="358"/>
      <c r="AJ26" s="279"/>
    </row>
    <row r="27" spans="1:36" s="261" customFormat="1" ht="35.1" customHeight="1" x14ac:dyDescent="0.25">
      <c r="A27" s="504"/>
      <c r="B27" s="95" t="s">
        <v>260</v>
      </c>
      <c r="C27" s="356" t="s">
        <v>572</v>
      </c>
      <c r="D27" s="347" t="s">
        <v>270</v>
      </c>
      <c r="E27" s="347"/>
      <c r="F27" s="108" t="s">
        <v>184</v>
      </c>
      <c r="G27" s="108" t="s">
        <v>185</v>
      </c>
      <c r="H27" s="347" t="s">
        <v>271</v>
      </c>
      <c r="I27" s="250" t="s">
        <v>277</v>
      </c>
      <c r="J27" s="347" t="s">
        <v>573</v>
      </c>
      <c r="K27" s="347"/>
      <c r="L27" s="95"/>
      <c r="M27" s="95"/>
      <c r="N27" s="411"/>
      <c r="O27" s="411"/>
      <c r="P27" s="411"/>
      <c r="Q27" s="411" t="s">
        <v>53</v>
      </c>
      <c r="R27" s="411"/>
      <c r="S27" s="411"/>
      <c r="T27" s="347" t="s">
        <v>574</v>
      </c>
      <c r="U27" s="347" t="s">
        <v>575</v>
      </c>
      <c r="V27" s="347" t="s">
        <v>576</v>
      </c>
      <c r="W27" s="347" t="s">
        <v>577</v>
      </c>
      <c r="X27" s="347" t="s">
        <v>578</v>
      </c>
      <c r="Y27" s="347"/>
      <c r="Z27" s="347"/>
      <c r="AA27" s="347"/>
      <c r="AB27" s="108"/>
      <c r="AC27" s="108"/>
      <c r="AD27" s="347"/>
      <c r="AE27" s="347"/>
      <c r="AF27" s="347"/>
      <c r="AG27" s="347"/>
      <c r="AH27" s="347"/>
      <c r="AI27" s="347" t="s">
        <v>579</v>
      </c>
      <c r="AJ27" s="275"/>
    </row>
    <row r="28" spans="1:36" s="261" customFormat="1" ht="35.1" customHeight="1" x14ac:dyDescent="0.25">
      <c r="A28" s="504"/>
      <c r="B28" s="95" t="s">
        <v>274</v>
      </c>
      <c r="C28" s="356" t="s">
        <v>580</v>
      </c>
      <c r="D28" s="347" t="s">
        <v>276</v>
      </c>
      <c r="E28" s="347"/>
      <c r="F28" s="108">
        <v>42917</v>
      </c>
      <c r="G28" s="108">
        <v>44378</v>
      </c>
      <c r="H28" s="347" t="s">
        <v>267</v>
      </c>
      <c r="I28" s="250" t="s">
        <v>277</v>
      </c>
      <c r="J28" s="347" t="s">
        <v>278</v>
      </c>
      <c r="K28" s="347"/>
      <c r="L28" s="95"/>
      <c r="M28" s="95"/>
      <c r="N28" s="411"/>
      <c r="O28" s="411"/>
      <c r="P28" s="411"/>
      <c r="Q28" s="411" t="s">
        <v>53</v>
      </c>
      <c r="R28" s="411"/>
      <c r="S28" s="411"/>
      <c r="T28" s="347" t="s">
        <v>581</v>
      </c>
      <c r="U28" s="347" t="s">
        <v>582</v>
      </c>
      <c r="V28" s="347" t="s">
        <v>583</v>
      </c>
      <c r="W28" s="347" t="s">
        <v>107</v>
      </c>
      <c r="X28" s="347" t="s">
        <v>584</v>
      </c>
      <c r="Y28" s="347"/>
      <c r="Z28" s="347"/>
      <c r="AA28" s="347"/>
      <c r="AB28" s="108"/>
      <c r="AC28" s="108"/>
      <c r="AD28" s="347"/>
      <c r="AE28" s="347"/>
      <c r="AF28" s="347"/>
      <c r="AG28" s="347"/>
      <c r="AH28" s="347"/>
      <c r="AI28" s="347"/>
      <c r="AJ28" s="275"/>
    </row>
    <row r="29" spans="1:36" s="261" customFormat="1" ht="35.1" customHeight="1" x14ac:dyDescent="0.25">
      <c r="A29" s="505"/>
      <c r="B29" s="95" t="s">
        <v>293</v>
      </c>
      <c r="C29" s="356" t="s">
        <v>585</v>
      </c>
      <c r="D29" s="347" t="s">
        <v>586</v>
      </c>
      <c r="E29" s="347"/>
      <c r="F29" s="108">
        <v>42917</v>
      </c>
      <c r="G29" s="108">
        <v>44378</v>
      </c>
      <c r="H29" s="347" t="s">
        <v>242</v>
      </c>
      <c r="I29" s="250">
        <v>0</v>
      </c>
      <c r="J29" s="347" t="s">
        <v>296</v>
      </c>
      <c r="K29" s="347"/>
      <c r="L29" s="95"/>
      <c r="M29" s="95"/>
      <c r="N29" s="411"/>
      <c r="O29" s="411" t="s">
        <v>53</v>
      </c>
      <c r="P29" s="411"/>
      <c r="Q29" s="411"/>
      <c r="R29" s="411"/>
      <c r="S29" s="411"/>
      <c r="T29" s="347"/>
      <c r="U29" s="347"/>
      <c r="V29" s="347"/>
      <c r="W29" s="347"/>
      <c r="X29" s="347" t="s">
        <v>587</v>
      </c>
      <c r="Y29" s="347"/>
      <c r="Z29" s="347"/>
      <c r="AA29" s="347"/>
      <c r="AB29" s="108"/>
      <c r="AC29" s="108"/>
      <c r="AD29" s="347"/>
      <c r="AE29" s="347"/>
      <c r="AF29" s="347"/>
      <c r="AG29" s="347"/>
      <c r="AH29" s="347"/>
      <c r="AI29" s="347"/>
      <c r="AJ29" s="275"/>
    </row>
    <row r="30" spans="1:36" s="261" customFormat="1" ht="35.1" customHeight="1" x14ac:dyDescent="0.25">
      <c r="A30" s="452" t="s">
        <v>302</v>
      </c>
      <c r="B30" s="95" t="s">
        <v>303</v>
      </c>
      <c r="C30" s="356" t="s">
        <v>588</v>
      </c>
      <c r="D30" s="347" t="s">
        <v>305</v>
      </c>
      <c r="E30" s="347"/>
      <c r="F30" s="108">
        <v>42552</v>
      </c>
      <c r="G30" s="108">
        <v>44378</v>
      </c>
      <c r="H30" s="347" t="s">
        <v>312</v>
      </c>
      <c r="I30" s="250">
        <v>10000</v>
      </c>
      <c r="J30" s="347" t="s">
        <v>589</v>
      </c>
      <c r="K30" s="347" t="s">
        <v>590</v>
      </c>
      <c r="L30" s="95"/>
      <c r="M30" s="95"/>
      <c r="N30" s="411"/>
      <c r="O30" s="411"/>
      <c r="P30" s="411"/>
      <c r="Q30" s="411" t="s">
        <v>53</v>
      </c>
      <c r="R30" s="411"/>
      <c r="S30" s="411"/>
      <c r="T30" s="347" t="s">
        <v>591</v>
      </c>
      <c r="U30" s="347" t="s">
        <v>592</v>
      </c>
      <c r="V30" s="347"/>
      <c r="W30" s="347" t="s">
        <v>593</v>
      </c>
      <c r="X30" s="347" t="s">
        <v>594</v>
      </c>
      <c r="Y30" s="347"/>
      <c r="Z30" s="347"/>
      <c r="AA30" s="347"/>
      <c r="AB30" s="108"/>
      <c r="AC30" s="108"/>
      <c r="AD30" s="347" t="s">
        <v>595</v>
      </c>
      <c r="AE30" s="347"/>
      <c r="AF30" s="347"/>
      <c r="AG30" s="347"/>
      <c r="AH30" s="347"/>
      <c r="AI30" s="347" t="s">
        <v>596</v>
      </c>
      <c r="AJ30" s="275"/>
    </row>
    <row r="31" spans="1:36" s="261" customFormat="1" ht="35.1" customHeight="1" x14ac:dyDescent="0.25">
      <c r="A31" s="450"/>
      <c r="B31" s="95" t="s">
        <v>316</v>
      </c>
      <c r="C31" s="356" t="s">
        <v>317</v>
      </c>
      <c r="D31" s="347" t="s">
        <v>324</v>
      </c>
      <c r="E31" s="347"/>
      <c r="F31" s="108">
        <v>42552</v>
      </c>
      <c r="G31" s="108">
        <v>44378</v>
      </c>
      <c r="H31" s="347" t="s">
        <v>263</v>
      </c>
      <c r="I31" s="250">
        <v>10000</v>
      </c>
      <c r="J31" s="347" t="s">
        <v>597</v>
      </c>
      <c r="K31" s="347" t="s">
        <v>598</v>
      </c>
      <c r="L31" s="95"/>
      <c r="M31" s="95"/>
      <c r="N31" s="411"/>
      <c r="O31" s="411" t="s">
        <v>53</v>
      </c>
      <c r="P31" s="411"/>
      <c r="Q31" s="411"/>
      <c r="R31" s="411"/>
      <c r="S31" s="411"/>
      <c r="T31" s="347"/>
      <c r="U31" s="347" t="s">
        <v>55</v>
      </c>
      <c r="V31" s="347" t="s">
        <v>599</v>
      </c>
      <c r="W31" s="347" t="s">
        <v>267</v>
      </c>
      <c r="X31" s="347" t="s">
        <v>548</v>
      </c>
      <c r="Y31" s="347"/>
      <c r="Z31" s="347"/>
      <c r="AA31" s="347"/>
      <c r="AB31" s="108"/>
      <c r="AC31" s="108"/>
      <c r="AD31" s="347" t="s">
        <v>267</v>
      </c>
      <c r="AE31" s="347"/>
      <c r="AF31" s="347" t="s">
        <v>600</v>
      </c>
      <c r="AG31" s="347"/>
      <c r="AH31" s="347"/>
      <c r="AI31" s="347" t="s">
        <v>601</v>
      </c>
      <c r="AJ31" s="275"/>
    </row>
    <row r="32" spans="1:36" s="261" customFormat="1" ht="35.1" customHeight="1" x14ac:dyDescent="0.25">
      <c r="A32" s="450"/>
      <c r="B32" s="95" t="s">
        <v>328</v>
      </c>
      <c r="C32" s="356" t="s">
        <v>602</v>
      </c>
      <c r="D32" s="355" t="s">
        <v>330</v>
      </c>
      <c r="E32" s="355"/>
      <c r="F32" s="107">
        <v>42552</v>
      </c>
      <c r="G32" s="107">
        <v>43282</v>
      </c>
      <c r="H32" s="355" t="s">
        <v>603</v>
      </c>
      <c r="I32" s="249">
        <v>15000</v>
      </c>
      <c r="J32" s="355" t="s">
        <v>331</v>
      </c>
      <c r="K32" s="355" t="s">
        <v>604</v>
      </c>
      <c r="L32" s="411"/>
      <c r="M32" s="411"/>
      <c r="N32" s="411"/>
      <c r="O32" s="411"/>
      <c r="P32" s="411" t="s">
        <v>53</v>
      </c>
      <c r="Q32" s="411"/>
      <c r="R32" s="411"/>
      <c r="S32" s="411"/>
      <c r="T32" s="355"/>
      <c r="U32" s="355"/>
      <c r="V32" s="355"/>
      <c r="W32" s="355"/>
      <c r="X32" s="355" t="s">
        <v>605</v>
      </c>
      <c r="Y32" s="355"/>
      <c r="Z32" s="355"/>
      <c r="AA32" s="355"/>
      <c r="AB32" s="107"/>
      <c r="AC32" s="107"/>
      <c r="AD32" s="355" t="s">
        <v>606</v>
      </c>
      <c r="AE32" s="355"/>
      <c r="AF32" s="355" t="s">
        <v>607</v>
      </c>
      <c r="AG32" s="355"/>
      <c r="AH32" s="355"/>
      <c r="AI32" s="355" t="s">
        <v>608</v>
      </c>
      <c r="AJ32" s="275"/>
    </row>
    <row r="33" spans="1:36" s="261" customFormat="1" ht="35.1" customHeight="1" x14ac:dyDescent="0.25">
      <c r="A33" s="450"/>
      <c r="B33" s="95" t="s">
        <v>337</v>
      </c>
      <c r="C33" s="354" t="s">
        <v>609</v>
      </c>
      <c r="D33" s="355" t="s">
        <v>339</v>
      </c>
      <c r="E33" s="355"/>
      <c r="F33" s="107">
        <v>42552</v>
      </c>
      <c r="G33" s="107">
        <v>44378</v>
      </c>
      <c r="H33" s="355" t="s">
        <v>603</v>
      </c>
      <c r="I33" s="249">
        <v>1000000</v>
      </c>
      <c r="J33" s="355" t="s">
        <v>340</v>
      </c>
      <c r="K33" s="355" t="s">
        <v>610</v>
      </c>
      <c r="L33" s="411"/>
      <c r="M33" s="411"/>
      <c r="N33" s="411"/>
      <c r="O33" s="411"/>
      <c r="P33" s="411" t="s">
        <v>53</v>
      </c>
      <c r="Q33" s="411"/>
      <c r="R33" s="411"/>
      <c r="S33" s="411"/>
      <c r="T33" s="355"/>
      <c r="U33" s="355"/>
      <c r="V33" s="355"/>
      <c r="W33" s="355"/>
      <c r="X33" s="355" t="s">
        <v>605</v>
      </c>
      <c r="Y33" s="355"/>
      <c r="Z33" s="355"/>
      <c r="AA33" s="355"/>
      <c r="AB33" s="107"/>
      <c r="AC33" s="107"/>
      <c r="AD33" s="355" t="s">
        <v>606</v>
      </c>
      <c r="AE33" s="355"/>
      <c r="AF33" s="355" t="s">
        <v>607</v>
      </c>
      <c r="AG33" s="355"/>
      <c r="AH33" s="355"/>
      <c r="AI33" s="355" t="s">
        <v>611</v>
      </c>
      <c r="AJ33" s="275"/>
    </row>
    <row r="34" spans="1:36" s="261" customFormat="1" ht="35.1" customHeight="1" x14ac:dyDescent="0.25">
      <c r="A34" s="450"/>
      <c r="B34" s="95" t="s">
        <v>345</v>
      </c>
      <c r="C34" s="354" t="s">
        <v>346</v>
      </c>
      <c r="D34" s="355" t="s">
        <v>192</v>
      </c>
      <c r="E34" s="355"/>
      <c r="F34" s="107">
        <v>42552</v>
      </c>
      <c r="G34" s="107">
        <v>44378</v>
      </c>
      <c r="H34" s="355" t="s">
        <v>242</v>
      </c>
      <c r="I34" s="249">
        <v>1500000</v>
      </c>
      <c r="J34" s="355" t="s">
        <v>347</v>
      </c>
      <c r="K34" s="355" t="s">
        <v>612</v>
      </c>
      <c r="L34" s="411"/>
      <c r="M34" s="411"/>
      <c r="N34" s="411"/>
      <c r="O34" s="411"/>
      <c r="P34" s="411"/>
      <c r="Q34" s="411" t="s">
        <v>53</v>
      </c>
      <c r="R34" s="411"/>
      <c r="S34" s="411"/>
      <c r="T34" s="355" t="s">
        <v>613</v>
      </c>
      <c r="U34" s="355" t="s">
        <v>614</v>
      </c>
      <c r="V34" s="355"/>
      <c r="W34" s="355"/>
      <c r="X34" s="355"/>
      <c r="Y34" s="355" t="s">
        <v>615</v>
      </c>
      <c r="Z34" s="355"/>
      <c r="AA34" s="355"/>
      <c r="AB34" s="107"/>
      <c r="AC34" s="107"/>
      <c r="AD34" s="355"/>
      <c r="AE34" s="355"/>
      <c r="AF34" s="355"/>
      <c r="AG34" s="355"/>
      <c r="AH34" s="355"/>
      <c r="AI34" s="355" t="s">
        <v>616</v>
      </c>
      <c r="AJ34" s="275"/>
    </row>
    <row r="35" spans="1:36" s="261" customFormat="1" ht="35.1" customHeight="1" x14ac:dyDescent="0.25">
      <c r="A35" s="450"/>
      <c r="B35" s="95" t="s">
        <v>351</v>
      </c>
      <c r="C35" s="354" t="s">
        <v>352</v>
      </c>
      <c r="D35" s="355" t="s">
        <v>353</v>
      </c>
      <c r="E35" s="355"/>
      <c r="F35" s="107">
        <v>42552</v>
      </c>
      <c r="G35" s="107">
        <v>43647</v>
      </c>
      <c r="H35" s="355" t="s">
        <v>242</v>
      </c>
      <c r="I35" s="249">
        <v>30000</v>
      </c>
      <c r="J35" s="355" t="s">
        <v>354</v>
      </c>
      <c r="K35" s="355" t="s">
        <v>358</v>
      </c>
      <c r="L35" s="411"/>
      <c r="M35" s="411"/>
      <c r="N35" s="411" t="s">
        <v>53</v>
      </c>
      <c r="O35" s="411"/>
      <c r="P35" s="411"/>
      <c r="Q35" s="411"/>
      <c r="R35" s="411"/>
      <c r="S35" s="411"/>
      <c r="T35" s="355" t="s">
        <v>617</v>
      </c>
      <c r="U35" s="355" t="s">
        <v>55</v>
      </c>
      <c r="V35" s="355"/>
      <c r="W35" s="355"/>
      <c r="X35" s="355"/>
      <c r="Y35" s="355"/>
      <c r="Z35" s="355"/>
      <c r="AA35" s="355"/>
      <c r="AB35" s="107">
        <v>43282</v>
      </c>
      <c r="AC35" s="107">
        <v>44378</v>
      </c>
      <c r="AD35" s="355"/>
      <c r="AE35" s="355"/>
      <c r="AF35" s="355"/>
      <c r="AG35" s="355"/>
      <c r="AH35" s="355"/>
      <c r="AI35" s="355" t="s">
        <v>618</v>
      </c>
      <c r="AJ35" s="275"/>
    </row>
    <row r="36" spans="1:36" s="261" customFormat="1" ht="35.1" customHeight="1" x14ac:dyDescent="0.25">
      <c r="A36" s="450"/>
      <c r="B36" s="95" t="s">
        <v>359</v>
      </c>
      <c r="C36" s="354" t="s">
        <v>619</v>
      </c>
      <c r="D36" s="355" t="s">
        <v>364</v>
      </c>
      <c r="E36" s="355"/>
      <c r="F36" s="107">
        <v>43101</v>
      </c>
      <c r="G36" s="107">
        <v>44378</v>
      </c>
      <c r="H36" s="355" t="s">
        <v>51</v>
      </c>
      <c r="I36" s="249">
        <v>100000</v>
      </c>
      <c r="J36" s="355" t="s">
        <v>362</v>
      </c>
      <c r="K36" s="355" t="s">
        <v>620</v>
      </c>
      <c r="L36" s="411"/>
      <c r="M36" s="411"/>
      <c r="N36" s="411" t="s">
        <v>53</v>
      </c>
      <c r="O36" s="411"/>
      <c r="P36" s="411"/>
      <c r="Q36" s="411"/>
      <c r="R36" s="411"/>
      <c r="S36" s="411"/>
      <c r="T36" s="355"/>
      <c r="U36" s="355"/>
      <c r="V36" s="355"/>
      <c r="W36" s="355"/>
      <c r="X36" s="355"/>
      <c r="Y36" s="355"/>
      <c r="Z36" s="355"/>
      <c r="AA36" s="355"/>
      <c r="AB36" s="107">
        <v>43678</v>
      </c>
      <c r="AC36" s="107"/>
      <c r="AD36" s="355"/>
      <c r="AE36" s="355"/>
      <c r="AF36" s="355"/>
      <c r="AG36" s="355"/>
      <c r="AH36" s="355"/>
      <c r="AI36" s="355"/>
      <c r="AJ36" s="275"/>
    </row>
    <row r="37" spans="1:36" s="261" customFormat="1" ht="35.1" customHeight="1" x14ac:dyDescent="0.25">
      <c r="A37" s="450"/>
      <c r="B37" s="95" t="s">
        <v>383</v>
      </c>
      <c r="C37" s="354" t="s">
        <v>384</v>
      </c>
      <c r="D37" s="355" t="s">
        <v>388</v>
      </c>
      <c r="E37" s="355"/>
      <c r="F37" s="107">
        <v>42552</v>
      </c>
      <c r="G37" s="107">
        <v>43282</v>
      </c>
      <c r="H37" s="355" t="s">
        <v>242</v>
      </c>
      <c r="I37" s="249">
        <v>0</v>
      </c>
      <c r="J37" s="355" t="s">
        <v>386</v>
      </c>
      <c r="K37" s="355" t="s">
        <v>621</v>
      </c>
      <c r="L37" s="411"/>
      <c r="M37" s="411"/>
      <c r="N37" s="411"/>
      <c r="O37" s="411"/>
      <c r="P37" s="411" t="s">
        <v>53</v>
      </c>
      <c r="Q37" s="411"/>
      <c r="R37" s="411"/>
      <c r="S37" s="411"/>
      <c r="T37" s="355" t="s">
        <v>387</v>
      </c>
      <c r="U37" s="355" t="s">
        <v>55</v>
      </c>
      <c r="V37" s="355"/>
      <c r="W37" s="355" t="s">
        <v>242</v>
      </c>
      <c r="X37" s="355" t="s">
        <v>548</v>
      </c>
      <c r="Y37" s="355"/>
      <c r="Z37" s="355"/>
      <c r="AA37" s="355"/>
      <c r="AB37" s="107"/>
      <c r="AC37" s="107"/>
      <c r="AD37" s="355"/>
      <c r="AE37" s="355"/>
      <c r="AF37" s="355" t="s">
        <v>507</v>
      </c>
      <c r="AG37" s="355"/>
      <c r="AH37" s="355"/>
      <c r="AI37" s="355" t="s">
        <v>622</v>
      </c>
      <c r="AJ37" s="275"/>
    </row>
    <row r="38" spans="1:36" s="261" customFormat="1" ht="35.1" customHeight="1" x14ac:dyDescent="0.25">
      <c r="A38" s="452" t="s">
        <v>391</v>
      </c>
      <c r="B38" s="95" t="s">
        <v>392</v>
      </c>
      <c r="C38" s="356" t="s">
        <v>623</v>
      </c>
      <c r="D38" s="347" t="s">
        <v>110</v>
      </c>
      <c r="E38" s="347"/>
      <c r="F38" s="108">
        <v>42552</v>
      </c>
      <c r="G38" s="108" t="s">
        <v>311</v>
      </c>
      <c r="H38" s="347" t="s">
        <v>267</v>
      </c>
      <c r="I38" s="250">
        <v>1000000</v>
      </c>
      <c r="J38" s="347" t="s">
        <v>395</v>
      </c>
      <c r="K38" s="347" t="s">
        <v>624</v>
      </c>
      <c r="L38" s="95"/>
      <c r="M38" s="95"/>
      <c r="N38" s="411"/>
      <c r="O38" s="411" t="s">
        <v>53</v>
      </c>
      <c r="P38" s="411"/>
      <c r="Q38" s="411"/>
      <c r="R38" s="411"/>
      <c r="S38" s="411"/>
      <c r="T38" s="347" t="s">
        <v>625</v>
      </c>
      <c r="U38" s="347" t="s">
        <v>626</v>
      </c>
      <c r="V38" s="347" t="s">
        <v>627</v>
      </c>
      <c r="W38" s="347" t="s">
        <v>628</v>
      </c>
      <c r="X38" s="347"/>
      <c r="Y38" s="347"/>
      <c r="Z38" s="347"/>
      <c r="AA38" s="347"/>
      <c r="AB38" s="108"/>
      <c r="AC38" s="108"/>
      <c r="AD38" s="347"/>
      <c r="AE38" s="347"/>
      <c r="AF38" s="347" t="s">
        <v>629</v>
      </c>
      <c r="AG38" s="347"/>
      <c r="AH38" s="347"/>
      <c r="AI38" s="347" t="s">
        <v>630</v>
      </c>
      <c r="AJ38" s="275"/>
    </row>
    <row r="39" spans="1:36" s="261" customFormat="1" ht="35.1" customHeight="1" x14ac:dyDescent="0.25">
      <c r="A39" s="450"/>
      <c r="B39" s="95" t="s">
        <v>404</v>
      </c>
      <c r="C39" s="356" t="s">
        <v>631</v>
      </c>
      <c r="D39" s="347" t="s">
        <v>406</v>
      </c>
      <c r="E39" s="347"/>
      <c r="F39" s="108">
        <v>42552</v>
      </c>
      <c r="G39" s="108" t="s">
        <v>311</v>
      </c>
      <c r="H39" s="347" t="s">
        <v>267</v>
      </c>
      <c r="I39" s="250">
        <v>0</v>
      </c>
      <c r="J39" s="347" t="s">
        <v>407</v>
      </c>
      <c r="K39" s="347" t="s">
        <v>632</v>
      </c>
      <c r="L39" s="95"/>
      <c r="M39" s="95"/>
      <c r="N39" s="411"/>
      <c r="O39" s="411" t="s">
        <v>53</v>
      </c>
      <c r="P39" s="411"/>
      <c r="Q39" s="411"/>
      <c r="R39" s="411"/>
      <c r="S39" s="411"/>
      <c r="T39" s="347"/>
      <c r="U39" s="347"/>
      <c r="V39" s="347"/>
      <c r="W39" s="347"/>
      <c r="X39" s="347"/>
      <c r="Y39" s="347"/>
      <c r="Z39" s="347"/>
      <c r="AA39" s="347"/>
      <c r="AB39" s="108"/>
      <c r="AC39" s="108"/>
      <c r="AD39" s="347"/>
      <c r="AE39" s="347"/>
      <c r="AF39" s="347" t="s">
        <v>629</v>
      </c>
      <c r="AG39" s="347"/>
      <c r="AH39" s="347"/>
      <c r="AI39" s="347" t="s">
        <v>630</v>
      </c>
      <c r="AJ39" s="275"/>
    </row>
    <row r="40" spans="1:36" s="261" customFormat="1" ht="35.1" customHeight="1" x14ac:dyDescent="0.25">
      <c r="A40" s="450"/>
      <c r="B40" s="95" t="s">
        <v>412</v>
      </c>
      <c r="C40" s="356" t="s">
        <v>633</v>
      </c>
      <c r="D40" s="347" t="s">
        <v>414</v>
      </c>
      <c r="E40" s="347"/>
      <c r="F40" s="108">
        <v>42552</v>
      </c>
      <c r="G40" s="108" t="s">
        <v>311</v>
      </c>
      <c r="H40" s="347" t="s">
        <v>267</v>
      </c>
      <c r="I40" s="250">
        <v>1000000</v>
      </c>
      <c r="J40" s="347" t="s">
        <v>415</v>
      </c>
      <c r="K40" s="347" t="s">
        <v>634</v>
      </c>
      <c r="L40" s="95"/>
      <c r="M40" s="95"/>
      <c r="N40" s="411"/>
      <c r="O40" s="411"/>
      <c r="P40" s="411" t="s">
        <v>53</v>
      </c>
      <c r="Q40" s="411"/>
      <c r="R40" s="411"/>
      <c r="S40" s="411"/>
      <c r="T40" s="347" t="s">
        <v>635</v>
      </c>
      <c r="U40" s="347" t="s">
        <v>636</v>
      </c>
      <c r="V40" s="347" t="s">
        <v>637</v>
      </c>
      <c r="W40" s="347" t="s">
        <v>638</v>
      </c>
      <c r="X40" s="347"/>
      <c r="Y40" s="347"/>
      <c r="Z40" s="347"/>
      <c r="AA40" s="347"/>
      <c r="AB40" s="108"/>
      <c r="AC40" s="108"/>
      <c r="AD40" s="347"/>
      <c r="AE40" s="347"/>
      <c r="AF40" s="347" t="s">
        <v>639</v>
      </c>
      <c r="AG40" s="347"/>
      <c r="AH40" s="347"/>
      <c r="AI40" s="347" t="s">
        <v>640</v>
      </c>
      <c r="AJ40" s="275"/>
    </row>
    <row r="41" spans="1:36" s="261" customFormat="1" ht="35.1" customHeight="1" x14ac:dyDescent="0.25">
      <c r="A41" s="450"/>
      <c r="B41" s="95" t="s">
        <v>421</v>
      </c>
      <c r="C41" s="356" t="s">
        <v>641</v>
      </c>
      <c r="D41" s="355" t="s">
        <v>426</v>
      </c>
      <c r="E41" s="355"/>
      <c r="F41" s="107">
        <v>42552</v>
      </c>
      <c r="G41" s="107">
        <v>42917</v>
      </c>
      <c r="H41" s="355" t="s">
        <v>503</v>
      </c>
      <c r="I41" s="249">
        <v>15000</v>
      </c>
      <c r="J41" s="355" t="s">
        <v>423</v>
      </c>
      <c r="K41" s="355" t="s">
        <v>428</v>
      </c>
      <c r="L41" s="411"/>
      <c r="M41" s="411"/>
      <c r="N41" s="411"/>
      <c r="O41" s="411"/>
      <c r="P41" s="411"/>
      <c r="Q41" s="411" t="s">
        <v>53</v>
      </c>
      <c r="R41" s="411"/>
      <c r="S41" s="411"/>
      <c r="T41" s="355" t="s">
        <v>642</v>
      </c>
      <c r="U41" s="355" t="s">
        <v>643</v>
      </c>
      <c r="V41" s="355" t="s">
        <v>644</v>
      </c>
      <c r="W41" s="355" t="s">
        <v>507</v>
      </c>
      <c r="X41" s="355" t="s">
        <v>645</v>
      </c>
      <c r="Y41" s="355"/>
      <c r="Z41" s="355"/>
      <c r="AA41" s="355"/>
      <c r="AB41" s="107"/>
      <c r="AC41" s="107">
        <v>43070</v>
      </c>
      <c r="AD41" s="355"/>
      <c r="AE41" s="355"/>
      <c r="AF41" s="355"/>
      <c r="AG41" s="355"/>
      <c r="AH41" s="355"/>
      <c r="AI41" s="355"/>
      <c r="AJ41" s="275"/>
    </row>
    <row r="42" spans="1:36" s="261" customFormat="1" ht="35.1" customHeight="1" x14ac:dyDescent="0.25">
      <c r="A42" s="450"/>
      <c r="B42" s="95" t="s">
        <v>430</v>
      </c>
      <c r="C42" s="356" t="s">
        <v>646</v>
      </c>
      <c r="D42" s="355" t="s">
        <v>432</v>
      </c>
      <c r="E42" s="355"/>
      <c r="F42" s="107">
        <v>42948</v>
      </c>
      <c r="G42" s="107">
        <v>44378</v>
      </c>
      <c r="H42" s="355" t="s">
        <v>111</v>
      </c>
      <c r="I42" s="249">
        <v>300000</v>
      </c>
      <c r="J42" s="355" t="s">
        <v>433</v>
      </c>
      <c r="K42" s="355" t="s">
        <v>647</v>
      </c>
      <c r="L42" s="411"/>
      <c r="M42" s="411"/>
      <c r="N42" s="411" t="s">
        <v>53</v>
      </c>
      <c r="O42" s="411"/>
      <c r="P42" s="411"/>
      <c r="Q42" s="411"/>
      <c r="R42" s="411"/>
      <c r="S42" s="411"/>
      <c r="T42" s="355"/>
      <c r="U42" s="355"/>
      <c r="V42" s="355"/>
      <c r="W42" s="355"/>
      <c r="X42" s="355"/>
      <c r="Y42" s="355"/>
      <c r="Z42" s="355"/>
      <c r="AA42" s="355"/>
      <c r="AB42" s="107">
        <v>43101</v>
      </c>
      <c r="AC42" s="107"/>
      <c r="AD42" s="355"/>
      <c r="AE42" s="355"/>
      <c r="AF42" s="355"/>
      <c r="AG42" s="355"/>
      <c r="AH42" s="355"/>
      <c r="AI42" s="355" t="s">
        <v>648</v>
      </c>
      <c r="AJ42" s="275"/>
    </row>
    <row r="43" spans="1:36" s="261" customFormat="1" ht="35.1" customHeight="1" x14ac:dyDescent="0.25">
      <c r="A43" s="451"/>
      <c r="B43" s="95" t="s">
        <v>441</v>
      </c>
      <c r="C43" s="356" t="s">
        <v>442</v>
      </c>
      <c r="D43" s="355" t="s">
        <v>443</v>
      </c>
      <c r="E43" s="355"/>
      <c r="F43" s="107">
        <v>41306</v>
      </c>
      <c r="G43" s="107">
        <v>43647</v>
      </c>
      <c r="H43" s="355" t="s">
        <v>444</v>
      </c>
      <c r="I43" s="249">
        <v>300000</v>
      </c>
      <c r="J43" s="355" t="s">
        <v>445</v>
      </c>
      <c r="K43" s="355" t="s">
        <v>649</v>
      </c>
      <c r="L43" s="411"/>
      <c r="M43" s="411"/>
      <c r="N43" s="411"/>
      <c r="O43" s="411"/>
      <c r="P43" s="411"/>
      <c r="Q43" s="411" t="s">
        <v>53</v>
      </c>
      <c r="R43" s="411"/>
      <c r="S43" s="411"/>
      <c r="T43" s="355" t="s">
        <v>650</v>
      </c>
      <c r="U43" s="355"/>
      <c r="V43" s="355"/>
      <c r="W43" s="355"/>
      <c r="X43" s="355"/>
      <c r="Y43" s="355"/>
      <c r="Z43" s="355"/>
      <c r="AA43" s="355"/>
      <c r="AB43" s="107"/>
      <c r="AC43" s="107"/>
      <c r="AD43" s="355"/>
      <c r="AE43" s="355"/>
      <c r="AF43" s="355" t="s">
        <v>651</v>
      </c>
      <c r="AG43" s="355"/>
      <c r="AH43" s="355"/>
      <c r="AI43" s="355" t="s">
        <v>652</v>
      </c>
      <c r="AJ43" s="275"/>
    </row>
    <row r="44" spans="1:36" x14ac:dyDescent="0.25">
      <c r="AJ44" s="178"/>
    </row>
    <row r="45" spans="1:36" x14ac:dyDescent="0.25">
      <c r="AJ45" s="178"/>
    </row>
    <row r="46" spans="1:36" ht="15.75" thickBot="1" x14ac:dyDescent="0.3">
      <c r="L46" s="220"/>
      <c r="AJ46" s="178"/>
    </row>
    <row r="47" spans="1:36" ht="21.75" thickBot="1" x14ac:dyDescent="0.3">
      <c r="A47" s="221" t="s">
        <v>451</v>
      </c>
      <c r="B47" s="176"/>
      <c r="C47" s="231"/>
      <c r="D47" s="176"/>
      <c r="E47" s="176"/>
      <c r="F47" s="176"/>
      <c r="G47" s="176"/>
      <c r="H47" s="176"/>
      <c r="I47" s="252"/>
      <c r="J47" s="176"/>
      <c r="K47" s="176"/>
      <c r="L47" s="222"/>
      <c r="M47" s="223"/>
      <c r="AJ47" s="178"/>
    </row>
    <row r="48" spans="1:36" ht="21.75" thickBot="1" x14ac:dyDescent="0.3">
      <c r="A48" s="224"/>
      <c r="B48" s="225"/>
      <c r="C48" s="232"/>
      <c r="D48" s="177"/>
      <c r="E48" s="177"/>
      <c r="F48" s="177"/>
      <c r="G48" s="177"/>
      <c r="H48" s="177"/>
      <c r="I48" s="253"/>
      <c r="J48" s="177"/>
      <c r="K48" s="177"/>
      <c r="L48" s="177"/>
      <c r="M48" s="177"/>
      <c r="N48" s="177"/>
      <c r="AJ48" s="178"/>
    </row>
    <row r="49" spans="1:40" ht="42" customHeight="1" thickBot="1" x14ac:dyDescent="0.3">
      <c r="A49" s="14" t="s">
        <v>452</v>
      </c>
      <c r="B49" s="15"/>
      <c r="C49" s="16">
        <f>COUNTA(C53:C53,C57:C57)</f>
        <v>2</v>
      </c>
      <c r="AJ49" s="178"/>
    </row>
    <row r="50" spans="1:40" x14ac:dyDescent="0.25">
      <c r="AJ50" s="178"/>
    </row>
    <row r="51" spans="1:40" ht="15.75" x14ac:dyDescent="0.25">
      <c r="A51" s="506" t="s">
        <v>453</v>
      </c>
      <c r="B51" s="502" t="s">
        <v>11</v>
      </c>
      <c r="C51" s="508" t="s">
        <v>12</v>
      </c>
      <c r="D51" s="502" t="s">
        <v>13</v>
      </c>
      <c r="E51" s="509" t="s">
        <v>14</v>
      </c>
      <c r="F51" s="502" t="s">
        <v>15</v>
      </c>
      <c r="G51" s="502"/>
      <c r="H51" s="502" t="s">
        <v>16</v>
      </c>
      <c r="I51" s="510" t="s">
        <v>17</v>
      </c>
      <c r="J51" s="511" t="s">
        <v>18</v>
      </c>
      <c r="K51" s="511" t="s">
        <v>19</v>
      </c>
      <c r="L51" s="511"/>
      <c r="M51" s="511" t="s">
        <v>20</v>
      </c>
      <c r="N51" s="10"/>
      <c r="AJ51" s="178"/>
    </row>
    <row r="52" spans="1:40" ht="15.75" x14ac:dyDescent="0.25">
      <c r="A52" s="507"/>
      <c r="B52" s="502"/>
      <c r="C52" s="508"/>
      <c r="D52" s="502"/>
      <c r="E52" s="509"/>
      <c r="F52" s="11" t="s">
        <v>43</v>
      </c>
      <c r="G52" s="11" t="s">
        <v>44</v>
      </c>
      <c r="H52" s="502"/>
      <c r="I52" s="510"/>
      <c r="J52" s="511"/>
      <c r="K52" s="18" t="s">
        <v>45</v>
      </c>
      <c r="L52" s="18" t="s">
        <v>46</v>
      </c>
      <c r="M52" s="511"/>
      <c r="N52" s="175"/>
      <c r="AJ52" s="178"/>
    </row>
    <row r="53" spans="1:40" s="280" customFormat="1" ht="30" x14ac:dyDescent="0.25">
      <c r="A53" s="271">
        <v>3</v>
      </c>
      <c r="B53" s="271" t="s">
        <v>653</v>
      </c>
      <c r="C53" s="281" t="s">
        <v>654</v>
      </c>
      <c r="D53" s="271" t="s">
        <v>655</v>
      </c>
      <c r="E53" s="271"/>
      <c r="F53" s="271" t="s">
        <v>656</v>
      </c>
      <c r="G53" s="271">
        <v>2021</v>
      </c>
      <c r="H53" s="271" t="s">
        <v>657</v>
      </c>
      <c r="I53" s="286">
        <v>0</v>
      </c>
      <c r="J53" s="421" t="s">
        <v>658</v>
      </c>
      <c r="K53" s="421"/>
      <c r="L53" s="421"/>
      <c r="M53" s="421" t="s">
        <v>659</v>
      </c>
      <c r="N53" s="290"/>
      <c r="O53" s="285"/>
      <c r="P53" s="285"/>
      <c r="Q53" s="285"/>
      <c r="R53" s="285"/>
      <c r="S53" s="285"/>
      <c r="AJ53" s="279"/>
    </row>
    <row r="54" spans="1:40" s="175" customFormat="1" ht="15.75" x14ac:dyDescent="0.25">
      <c r="A54" s="229"/>
      <c r="B54" s="229"/>
      <c r="C54" s="236"/>
      <c r="D54" s="229"/>
      <c r="E54" s="229"/>
      <c r="F54" s="229"/>
      <c r="G54" s="229"/>
      <c r="H54" s="229"/>
      <c r="I54" s="254"/>
      <c r="J54" s="229"/>
      <c r="K54" s="229"/>
      <c r="L54" s="229"/>
      <c r="M54" s="229"/>
      <c r="N54" s="226"/>
      <c r="O54" s="226"/>
      <c r="P54" s="226"/>
      <c r="Q54" s="226"/>
      <c r="R54" s="226"/>
      <c r="S54" s="226"/>
      <c r="AJ54" s="217"/>
    </row>
    <row r="55" spans="1:40" ht="15.75" x14ac:dyDescent="0.25">
      <c r="A55" s="506" t="s">
        <v>453</v>
      </c>
      <c r="B55" s="502" t="s">
        <v>11</v>
      </c>
      <c r="C55" s="508" t="s">
        <v>12</v>
      </c>
      <c r="D55" s="502" t="s">
        <v>13</v>
      </c>
      <c r="E55" s="509" t="s">
        <v>14</v>
      </c>
      <c r="F55" s="502" t="s">
        <v>15</v>
      </c>
      <c r="G55" s="502"/>
      <c r="H55" s="502" t="s">
        <v>16</v>
      </c>
      <c r="I55" s="510" t="s">
        <v>17</v>
      </c>
      <c r="J55" s="502" t="s">
        <v>18</v>
      </c>
      <c r="K55" s="511" t="s">
        <v>19</v>
      </c>
      <c r="L55" s="511"/>
      <c r="M55" s="502" t="s">
        <v>20</v>
      </c>
      <c r="N55" s="10"/>
      <c r="AJ55" s="178"/>
    </row>
    <row r="56" spans="1:40" ht="15.75" x14ac:dyDescent="0.25">
      <c r="A56" s="507"/>
      <c r="B56" s="502"/>
      <c r="C56" s="508"/>
      <c r="D56" s="502"/>
      <c r="E56" s="509"/>
      <c r="F56" s="414" t="s">
        <v>43</v>
      </c>
      <c r="G56" s="414" t="s">
        <v>44</v>
      </c>
      <c r="H56" s="502"/>
      <c r="I56" s="510"/>
      <c r="J56" s="502"/>
      <c r="K56" s="18" t="s">
        <v>45</v>
      </c>
      <c r="L56" s="18" t="s">
        <v>46</v>
      </c>
      <c r="M56" s="502"/>
      <c r="N56" s="175"/>
      <c r="AJ56" s="178"/>
    </row>
    <row r="57" spans="1:40" s="280" customFormat="1" ht="155.65" customHeight="1" x14ac:dyDescent="0.25">
      <c r="A57" s="270">
        <v>1</v>
      </c>
      <c r="B57" s="270" t="s">
        <v>660</v>
      </c>
      <c r="C57" s="281" t="s">
        <v>661</v>
      </c>
      <c r="D57" s="271" t="s">
        <v>662</v>
      </c>
      <c r="E57" s="270"/>
      <c r="F57" s="270" t="s">
        <v>663</v>
      </c>
      <c r="G57" s="270">
        <v>2021</v>
      </c>
      <c r="H57" s="271" t="s">
        <v>664</v>
      </c>
      <c r="I57" s="284">
        <v>0</v>
      </c>
      <c r="J57" s="276" t="s">
        <v>665</v>
      </c>
      <c r="K57" s="276"/>
      <c r="L57" s="276"/>
      <c r="M57" s="276"/>
      <c r="N57" s="290"/>
      <c r="O57" s="285"/>
      <c r="P57" s="285"/>
      <c r="Q57" s="285"/>
      <c r="R57" s="285"/>
      <c r="S57" s="285"/>
      <c r="AJ57" s="279"/>
    </row>
    <row r="58" spans="1:40" x14ac:dyDescent="0.25">
      <c r="A58" s="175"/>
      <c r="B58" s="175"/>
      <c r="C58" s="234"/>
      <c r="D58" s="175"/>
      <c r="E58" s="175"/>
      <c r="F58" s="175"/>
      <c r="G58" s="175"/>
      <c r="H58" s="175"/>
      <c r="I58" s="248"/>
      <c r="J58" s="175"/>
      <c r="K58" s="175"/>
      <c r="L58" s="175"/>
      <c r="M58" s="175"/>
      <c r="N58" s="226"/>
      <c r="AJ58" s="178"/>
    </row>
    <row r="59" spans="1:40" x14ac:dyDescent="0.25">
      <c r="A59" s="178"/>
      <c r="B59" s="178"/>
      <c r="C59" s="235"/>
      <c r="D59" s="178"/>
      <c r="E59" s="178"/>
      <c r="F59" s="178"/>
      <c r="G59" s="178"/>
      <c r="H59" s="178"/>
      <c r="I59" s="255"/>
      <c r="J59" s="178"/>
      <c r="K59" s="178"/>
      <c r="L59" s="178"/>
      <c r="M59" s="178"/>
      <c r="N59" s="227"/>
      <c r="O59" s="228"/>
      <c r="P59" s="228"/>
      <c r="Q59" s="228"/>
      <c r="R59" s="228"/>
      <c r="S59" s="228"/>
      <c r="T59" s="228"/>
      <c r="U59" s="228"/>
      <c r="V59" s="228"/>
      <c r="W59" s="228"/>
      <c r="X59" s="228"/>
      <c r="Y59" s="228"/>
      <c r="Z59" s="228"/>
      <c r="AA59" s="228"/>
      <c r="AB59" s="228"/>
      <c r="AC59" s="228"/>
      <c r="AD59" s="228"/>
      <c r="AE59" s="228"/>
      <c r="AF59" s="228"/>
      <c r="AG59" s="228"/>
      <c r="AH59" s="228"/>
      <c r="AI59" s="228"/>
      <c r="AJ59" s="178"/>
    </row>
    <row r="60" spans="1:40" x14ac:dyDescent="0.25">
      <c r="A60" s="178"/>
      <c r="B60" s="178"/>
      <c r="C60" s="235"/>
      <c r="D60" s="178"/>
      <c r="E60" s="178"/>
      <c r="F60" s="178"/>
      <c r="G60" s="178"/>
      <c r="H60" s="178"/>
      <c r="I60" s="255"/>
      <c r="J60" s="178"/>
      <c r="K60" s="178"/>
      <c r="L60" s="178"/>
      <c r="M60" s="178"/>
      <c r="N60" s="227"/>
      <c r="O60" s="228"/>
      <c r="P60" s="228"/>
      <c r="Q60" s="228"/>
      <c r="R60" s="228"/>
      <c r="S60" s="228"/>
      <c r="T60" s="228"/>
      <c r="U60" s="228"/>
      <c r="V60" s="228"/>
      <c r="W60" s="228"/>
      <c r="X60" s="228"/>
      <c r="Y60" s="228"/>
      <c r="Z60" s="228"/>
      <c r="AA60" s="228"/>
      <c r="AB60" s="228"/>
      <c r="AC60" s="228"/>
      <c r="AD60" s="228"/>
      <c r="AE60" s="228"/>
      <c r="AF60" s="228"/>
      <c r="AG60" s="228"/>
      <c r="AH60" s="228"/>
      <c r="AI60" s="228"/>
      <c r="AJ60" s="178"/>
    </row>
    <row r="61" spans="1:40" x14ac:dyDescent="0.25">
      <c r="N61" s="226"/>
    </row>
    <row r="62" spans="1:40" s="219" customFormat="1" x14ac:dyDescent="0.25">
      <c r="A62" s="17"/>
      <c r="B62" s="17"/>
      <c r="C62" s="230"/>
      <c r="D62" s="17"/>
      <c r="E62" s="17"/>
      <c r="F62" s="17"/>
      <c r="G62" s="17"/>
      <c r="H62" s="17"/>
      <c r="I62" s="251"/>
      <c r="J62" s="17"/>
      <c r="K62" s="17"/>
      <c r="L62" s="17"/>
      <c r="M62" s="17"/>
      <c r="N62" s="226"/>
      <c r="T62" s="17"/>
      <c r="U62" s="17"/>
      <c r="V62" s="17"/>
      <c r="W62" s="17"/>
      <c r="X62" s="17"/>
      <c r="Y62" s="17"/>
      <c r="Z62" s="17"/>
      <c r="AA62" s="17"/>
      <c r="AB62" s="17"/>
      <c r="AC62" s="17"/>
      <c r="AD62" s="17"/>
      <c r="AE62" s="17"/>
      <c r="AF62" s="17"/>
      <c r="AG62" s="17"/>
      <c r="AH62" s="17"/>
      <c r="AI62" s="17"/>
      <c r="AJ62" s="17"/>
      <c r="AK62" s="17"/>
      <c r="AL62" s="17"/>
      <c r="AM62" s="17"/>
      <c r="AN62" s="17"/>
    </row>
    <row r="63" spans="1:40" s="219" customFormat="1" x14ac:dyDescent="0.25">
      <c r="A63" s="17"/>
      <c r="B63" s="17"/>
      <c r="C63" s="230"/>
      <c r="D63" s="17"/>
      <c r="E63" s="17"/>
      <c r="F63" s="17"/>
      <c r="G63" s="17"/>
      <c r="H63" s="17"/>
      <c r="I63" s="251"/>
      <c r="J63" s="17"/>
      <c r="K63" s="17"/>
      <c r="L63" s="17"/>
      <c r="M63" s="17"/>
      <c r="N63" s="226"/>
      <c r="T63" s="17"/>
      <c r="U63" s="17"/>
      <c r="V63" s="17"/>
      <c r="W63" s="17"/>
      <c r="X63" s="17"/>
      <c r="Y63" s="17"/>
      <c r="Z63" s="17"/>
      <c r="AA63" s="17"/>
      <c r="AB63" s="17"/>
      <c r="AC63" s="17"/>
      <c r="AD63" s="17"/>
      <c r="AE63" s="17"/>
      <c r="AF63" s="17"/>
      <c r="AG63" s="17"/>
      <c r="AH63" s="17"/>
      <c r="AI63" s="17"/>
      <c r="AJ63" s="17"/>
      <c r="AK63" s="17"/>
      <c r="AL63" s="17"/>
      <c r="AM63" s="17"/>
      <c r="AN63" s="17"/>
    </row>
    <row r="64" spans="1:40" s="219" customFormat="1" x14ac:dyDescent="0.25">
      <c r="A64" s="17"/>
      <c r="B64" s="17"/>
      <c r="C64" s="230"/>
      <c r="D64" s="17"/>
      <c r="E64" s="17"/>
      <c r="F64" s="17"/>
      <c r="G64" s="17"/>
      <c r="H64" s="17"/>
      <c r="I64" s="251"/>
      <c r="J64" s="17"/>
      <c r="K64" s="17"/>
      <c r="L64" s="17"/>
      <c r="M64" s="17"/>
      <c r="N64" s="226"/>
      <c r="T64" s="17"/>
      <c r="U64" s="17"/>
      <c r="V64" s="17"/>
      <c r="W64" s="17"/>
      <c r="X64" s="17"/>
      <c r="Y64" s="17"/>
      <c r="Z64" s="17"/>
      <c r="AA64" s="17"/>
      <c r="AB64" s="17"/>
      <c r="AC64" s="17"/>
      <c r="AD64" s="17"/>
      <c r="AE64" s="17"/>
      <c r="AF64" s="17"/>
      <c r="AG64" s="17"/>
      <c r="AH64" s="17"/>
      <c r="AI64" s="17"/>
      <c r="AJ64" s="17"/>
      <c r="AK64" s="17"/>
      <c r="AL64" s="17"/>
      <c r="AM64" s="17"/>
      <c r="AN64" s="17"/>
    </row>
    <row r="65" spans="1:40" s="219" customFormat="1" x14ac:dyDescent="0.25">
      <c r="A65" s="17"/>
      <c r="B65" s="17"/>
      <c r="C65" s="230"/>
      <c r="D65" s="17"/>
      <c r="E65" s="17"/>
      <c r="F65" s="17"/>
      <c r="G65" s="17"/>
      <c r="H65" s="17"/>
      <c r="I65" s="251"/>
      <c r="J65" s="17"/>
      <c r="K65" s="17"/>
      <c r="L65" s="17"/>
      <c r="M65" s="17"/>
      <c r="N65" s="226"/>
      <c r="T65" s="17"/>
      <c r="U65" s="17"/>
      <c r="V65" s="17"/>
      <c r="W65" s="17"/>
      <c r="X65" s="17"/>
      <c r="Y65" s="17"/>
      <c r="Z65" s="17"/>
      <c r="AA65" s="17"/>
      <c r="AB65" s="17"/>
      <c r="AC65" s="17"/>
      <c r="AD65" s="17"/>
      <c r="AE65" s="17"/>
      <c r="AF65" s="17"/>
      <c r="AG65" s="17"/>
      <c r="AH65" s="17"/>
      <c r="AI65" s="17"/>
      <c r="AJ65" s="17"/>
      <c r="AK65" s="17"/>
      <c r="AL65" s="17"/>
      <c r="AM65" s="17"/>
      <c r="AN65" s="17"/>
    </row>
    <row r="66" spans="1:40" s="219" customFormat="1" x14ac:dyDescent="0.25">
      <c r="A66" s="17"/>
      <c r="B66" s="17"/>
      <c r="C66" s="230"/>
      <c r="D66" s="17"/>
      <c r="E66" s="17"/>
      <c r="F66" s="17"/>
      <c r="G66" s="17"/>
      <c r="H66" s="17"/>
      <c r="I66" s="251"/>
      <c r="J66" s="17"/>
      <c r="K66" s="17"/>
      <c r="L66" s="17"/>
      <c r="M66" s="17"/>
      <c r="N66" s="226"/>
      <c r="T66" s="17"/>
      <c r="U66" s="17"/>
      <c r="V66" s="17"/>
      <c r="W66" s="17"/>
      <c r="X66" s="17"/>
      <c r="Y66" s="17"/>
      <c r="Z66" s="17"/>
      <c r="AA66" s="17"/>
      <c r="AB66" s="17"/>
      <c r="AC66" s="17"/>
      <c r="AD66" s="17"/>
      <c r="AE66" s="17"/>
      <c r="AF66" s="17"/>
      <c r="AG66" s="17"/>
      <c r="AH66" s="17"/>
      <c r="AI66" s="17"/>
      <c r="AJ66" s="17"/>
      <c r="AK66" s="17"/>
      <c r="AL66" s="17"/>
      <c r="AM66" s="17"/>
      <c r="AN66" s="17"/>
    </row>
    <row r="67" spans="1:40" s="219" customFormat="1" x14ac:dyDescent="0.25">
      <c r="A67" s="17"/>
      <c r="B67" s="17"/>
      <c r="C67" s="230"/>
      <c r="D67" s="17"/>
      <c r="E67" s="17"/>
      <c r="F67" s="17"/>
      <c r="G67" s="17"/>
      <c r="H67" s="17"/>
      <c r="I67" s="251"/>
      <c r="J67" s="17"/>
      <c r="K67" s="17"/>
      <c r="L67" s="17"/>
      <c r="M67" s="17"/>
      <c r="N67" s="226"/>
      <c r="T67" s="17"/>
      <c r="U67" s="17"/>
      <c r="V67" s="17"/>
      <c r="W67" s="17"/>
      <c r="X67" s="17"/>
      <c r="Y67" s="17"/>
      <c r="Z67" s="17"/>
      <c r="AA67" s="17"/>
      <c r="AB67" s="17"/>
      <c r="AC67" s="17"/>
      <c r="AD67" s="17"/>
      <c r="AE67" s="17"/>
      <c r="AF67" s="17"/>
      <c r="AG67" s="17"/>
      <c r="AH67" s="17"/>
      <c r="AI67" s="17"/>
      <c r="AJ67" s="17"/>
      <c r="AK67" s="17"/>
      <c r="AL67" s="17"/>
      <c r="AM67" s="17"/>
      <c r="AN67" s="17"/>
    </row>
    <row r="68" spans="1:40" s="219" customFormat="1" x14ac:dyDescent="0.25">
      <c r="A68" s="17"/>
      <c r="B68" s="17"/>
      <c r="C68" s="230"/>
      <c r="D68" s="17"/>
      <c r="E68" s="17"/>
      <c r="F68" s="17"/>
      <c r="G68" s="17"/>
      <c r="H68" s="17"/>
      <c r="I68" s="251"/>
      <c r="J68" s="17"/>
      <c r="K68" s="17"/>
      <c r="L68" s="17"/>
      <c r="M68" s="17"/>
      <c r="N68" s="226"/>
      <c r="T68" s="17"/>
      <c r="U68" s="17"/>
      <c r="V68" s="17"/>
      <c r="W68" s="17"/>
      <c r="X68" s="17"/>
      <c r="Y68" s="17"/>
      <c r="Z68" s="17"/>
      <c r="AA68" s="17"/>
      <c r="AB68" s="17"/>
      <c r="AC68" s="17"/>
      <c r="AD68" s="17"/>
      <c r="AE68" s="17"/>
      <c r="AF68" s="17"/>
      <c r="AG68" s="17"/>
      <c r="AH68" s="17"/>
      <c r="AI68" s="17"/>
      <c r="AJ68" s="17"/>
      <c r="AK68" s="17"/>
      <c r="AL68" s="17"/>
      <c r="AM68" s="17"/>
      <c r="AN68" s="17"/>
    </row>
    <row r="69" spans="1:40" s="219" customFormat="1" x14ac:dyDescent="0.25">
      <c r="A69" s="17"/>
      <c r="B69" s="17"/>
      <c r="C69" s="230"/>
      <c r="D69" s="17"/>
      <c r="E69" s="17"/>
      <c r="F69" s="17"/>
      <c r="G69" s="17"/>
      <c r="H69" s="17"/>
      <c r="I69" s="251"/>
      <c r="J69" s="17"/>
      <c r="K69" s="17"/>
      <c r="L69" s="17"/>
      <c r="M69" s="17"/>
      <c r="N69" s="226"/>
      <c r="T69" s="17"/>
      <c r="U69" s="17"/>
      <c r="V69" s="17"/>
      <c r="W69" s="17"/>
      <c r="X69" s="17"/>
      <c r="Y69" s="17"/>
      <c r="Z69" s="17"/>
      <c r="AA69" s="17"/>
      <c r="AB69" s="17"/>
      <c r="AC69" s="17"/>
      <c r="AD69" s="17"/>
      <c r="AE69" s="17"/>
      <c r="AF69" s="17"/>
      <c r="AG69" s="17"/>
      <c r="AH69" s="17"/>
      <c r="AI69" s="17"/>
      <c r="AJ69" s="17"/>
      <c r="AK69" s="17"/>
      <c r="AL69" s="17"/>
      <c r="AM69" s="17"/>
      <c r="AN69" s="17"/>
    </row>
    <row r="70" spans="1:40" s="219" customFormat="1" x14ac:dyDescent="0.25">
      <c r="A70" s="17"/>
      <c r="B70" s="17"/>
      <c r="C70" s="230"/>
      <c r="D70" s="17"/>
      <c r="E70" s="17"/>
      <c r="F70" s="17"/>
      <c r="G70" s="17"/>
      <c r="H70" s="17"/>
      <c r="I70" s="251"/>
      <c r="J70" s="17"/>
      <c r="K70" s="17"/>
      <c r="L70" s="17"/>
      <c r="M70" s="17"/>
      <c r="N70" s="226"/>
      <c r="T70" s="17"/>
      <c r="U70" s="17"/>
      <c r="V70" s="17"/>
      <c r="W70" s="17"/>
      <c r="X70" s="17"/>
      <c r="Y70" s="17"/>
      <c r="Z70" s="17"/>
      <c r="AA70" s="17"/>
      <c r="AB70" s="17"/>
      <c r="AC70" s="17"/>
      <c r="AD70" s="17"/>
      <c r="AE70" s="17"/>
      <c r="AF70" s="17"/>
      <c r="AG70" s="17"/>
      <c r="AH70" s="17"/>
      <c r="AI70" s="17"/>
      <c r="AJ70" s="17"/>
      <c r="AK70" s="17"/>
      <c r="AL70" s="17"/>
      <c r="AM70" s="17"/>
      <c r="AN70" s="17"/>
    </row>
    <row r="71" spans="1:40" s="219" customFormat="1" x14ac:dyDescent="0.25">
      <c r="A71" s="17"/>
      <c r="B71" s="17"/>
      <c r="C71" s="230"/>
      <c r="D71" s="17"/>
      <c r="E71" s="17"/>
      <c r="F71" s="17"/>
      <c r="G71" s="17"/>
      <c r="H71" s="17"/>
      <c r="I71" s="251"/>
      <c r="J71" s="17"/>
      <c r="K71" s="17"/>
      <c r="L71" s="17"/>
      <c r="M71" s="17"/>
      <c r="N71" s="226"/>
      <c r="T71" s="17"/>
      <c r="U71" s="17"/>
      <c r="V71" s="17"/>
      <c r="W71" s="17"/>
      <c r="X71" s="17"/>
      <c r="Y71" s="17"/>
      <c r="Z71" s="17"/>
      <c r="AA71" s="17"/>
      <c r="AB71" s="17"/>
      <c r="AC71" s="17"/>
      <c r="AD71" s="17"/>
      <c r="AE71" s="17"/>
      <c r="AF71" s="17"/>
      <c r="AG71" s="17"/>
      <c r="AH71" s="17"/>
      <c r="AI71" s="17"/>
      <c r="AJ71" s="17"/>
      <c r="AK71" s="17"/>
      <c r="AL71" s="17"/>
      <c r="AM71" s="17"/>
      <c r="AN71" s="17"/>
    </row>
    <row r="72" spans="1:40" s="219" customFormat="1" x14ac:dyDescent="0.25">
      <c r="A72" s="17"/>
      <c r="B72" s="17"/>
      <c r="C72" s="230"/>
      <c r="D72" s="17"/>
      <c r="E72" s="17"/>
      <c r="F72" s="17"/>
      <c r="G72" s="17"/>
      <c r="H72" s="17"/>
      <c r="I72" s="251"/>
      <c r="J72" s="17"/>
      <c r="K72" s="17"/>
      <c r="L72" s="17"/>
      <c r="M72" s="17"/>
      <c r="N72" s="226"/>
      <c r="T72" s="17"/>
      <c r="U72" s="17"/>
      <c r="V72" s="17"/>
      <c r="W72" s="17"/>
      <c r="X72" s="17"/>
      <c r="Y72" s="17"/>
      <c r="Z72" s="17"/>
      <c r="AA72" s="17"/>
      <c r="AB72" s="17"/>
      <c r="AC72" s="17"/>
      <c r="AD72" s="17"/>
      <c r="AE72" s="17"/>
      <c r="AF72" s="17"/>
      <c r="AG72" s="17"/>
      <c r="AH72" s="17"/>
      <c r="AI72" s="17"/>
      <c r="AJ72" s="17"/>
      <c r="AK72" s="17"/>
      <c r="AL72" s="17"/>
      <c r="AM72" s="17"/>
      <c r="AN72" s="17"/>
    </row>
    <row r="73" spans="1:40" s="219" customFormat="1" x14ac:dyDescent="0.25">
      <c r="A73" s="17"/>
      <c r="B73" s="17"/>
      <c r="C73" s="230"/>
      <c r="D73" s="17"/>
      <c r="E73" s="17"/>
      <c r="F73" s="17"/>
      <c r="G73" s="17"/>
      <c r="H73" s="17"/>
      <c r="I73" s="251"/>
      <c r="J73" s="17"/>
      <c r="K73" s="17"/>
      <c r="L73" s="17"/>
      <c r="M73" s="17"/>
      <c r="N73" s="226"/>
      <c r="T73" s="17"/>
      <c r="U73" s="17"/>
      <c r="V73" s="17"/>
      <c r="W73" s="17"/>
      <c r="X73" s="17"/>
      <c r="Y73" s="17"/>
      <c r="Z73" s="17"/>
      <c r="AA73" s="17"/>
      <c r="AB73" s="17"/>
      <c r="AC73" s="17"/>
      <c r="AD73" s="17"/>
      <c r="AE73" s="17"/>
      <c r="AF73" s="17"/>
      <c r="AG73" s="17"/>
      <c r="AH73" s="17"/>
      <c r="AI73" s="17"/>
      <c r="AJ73" s="17"/>
      <c r="AK73" s="17"/>
      <c r="AL73" s="17"/>
      <c r="AM73" s="17"/>
      <c r="AN73" s="17"/>
    </row>
    <row r="74" spans="1:40" s="219" customFormat="1" x14ac:dyDescent="0.25">
      <c r="A74" s="17"/>
      <c r="B74" s="17"/>
      <c r="C74" s="230"/>
      <c r="D74" s="17"/>
      <c r="E74" s="17"/>
      <c r="F74" s="17"/>
      <c r="G74" s="17"/>
      <c r="H74" s="17"/>
      <c r="I74" s="251"/>
      <c r="J74" s="17"/>
      <c r="K74" s="17"/>
      <c r="L74" s="17"/>
      <c r="M74" s="17"/>
      <c r="N74" s="226"/>
      <c r="T74" s="17"/>
      <c r="U74" s="17"/>
      <c r="V74" s="17"/>
      <c r="W74" s="17"/>
      <c r="X74" s="17"/>
      <c r="Y74" s="17"/>
      <c r="Z74" s="17"/>
      <c r="AA74" s="17"/>
      <c r="AB74" s="17"/>
      <c r="AC74" s="17"/>
      <c r="AD74" s="17"/>
      <c r="AE74" s="17"/>
      <c r="AF74" s="17"/>
      <c r="AG74" s="17"/>
      <c r="AH74" s="17"/>
      <c r="AI74" s="17"/>
      <c r="AJ74" s="17"/>
      <c r="AK74" s="17"/>
      <c r="AL74" s="17"/>
      <c r="AM74" s="17"/>
      <c r="AN74" s="17"/>
    </row>
    <row r="75" spans="1:40" s="219" customFormat="1" x14ac:dyDescent="0.25">
      <c r="A75" s="17"/>
      <c r="B75" s="17"/>
      <c r="C75" s="230"/>
      <c r="D75" s="17"/>
      <c r="E75" s="17"/>
      <c r="F75" s="17"/>
      <c r="G75" s="17"/>
      <c r="H75" s="17"/>
      <c r="I75" s="251"/>
      <c r="J75" s="17"/>
      <c r="K75" s="17"/>
      <c r="L75" s="17"/>
      <c r="M75" s="17"/>
      <c r="N75" s="226"/>
      <c r="T75" s="17"/>
      <c r="U75" s="17"/>
      <c r="V75" s="17"/>
      <c r="W75" s="17"/>
      <c r="X75" s="17"/>
      <c r="Y75" s="17"/>
      <c r="Z75" s="17"/>
      <c r="AA75" s="17"/>
      <c r="AB75" s="17"/>
      <c r="AC75" s="17"/>
      <c r="AD75" s="17"/>
      <c r="AE75" s="17"/>
      <c r="AF75" s="17"/>
      <c r="AG75" s="17"/>
      <c r="AH75" s="17"/>
      <c r="AI75" s="17"/>
      <c r="AJ75" s="17"/>
      <c r="AK75" s="17"/>
      <c r="AL75" s="17"/>
      <c r="AM75" s="17"/>
      <c r="AN75" s="17"/>
    </row>
    <row r="76" spans="1:40" s="219" customFormat="1" x14ac:dyDescent="0.25">
      <c r="A76" s="17"/>
      <c r="B76" s="17"/>
      <c r="C76" s="230"/>
      <c r="D76" s="17"/>
      <c r="E76" s="17"/>
      <c r="F76" s="17"/>
      <c r="G76" s="17"/>
      <c r="H76" s="17"/>
      <c r="I76" s="251"/>
      <c r="J76" s="17"/>
      <c r="K76" s="17"/>
      <c r="L76" s="17"/>
      <c r="M76" s="17"/>
      <c r="N76" s="226"/>
      <c r="T76" s="17"/>
      <c r="U76" s="17"/>
      <c r="V76" s="17"/>
      <c r="W76" s="17"/>
      <c r="X76" s="17"/>
      <c r="Y76" s="17"/>
      <c r="Z76" s="17"/>
      <c r="AA76" s="17"/>
      <c r="AB76" s="17"/>
      <c r="AC76" s="17"/>
      <c r="AD76" s="17"/>
      <c r="AE76" s="17"/>
      <c r="AF76" s="17"/>
      <c r="AG76" s="17"/>
      <c r="AH76" s="17"/>
      <c r="AI76" s="17"/>
      <c r="AJ76" s="17"/>
      <c r="AK76" s="17"/>
      <c r="AL76" s="17"/>
      <c r="AM76" s="17"/>
      <c r="AN76" s="17"/>
    </row>
    <row r="77" spans="1:40" s="219" customFormat="1" x14ac:dyDescent="0.25">
      <c r="A77" s="17"/>
      <c r="B77" s="17"/>
      <c r="C77" s="230"/>
      <c r="D77" s="17"/>
      <c r="E77" s="17"/>
      <c r="F77" s="17"/>
      <c r="G77" s="17"/>
      <c r="H77" s="17"/>
      <c r="I77" s="251"/>
      <c r="J77" s="17"/>
      <c r="K77" s="17"/>
      <c r="L77" s="17"/>
      <c r="M77" s="17"/>
      <c r="N77" s="226"/>
      <c r="T77" s="17"/>
      <c r="U77" s="17"/>
      <c r="V77" s="17"/>
      <c r="W77" s="17"/>
      <c r="X77" s="17"/>
      <c r="Y77" s="17"/>
      <c r="Z77" s="17"/>
      <c r="AA77" s="17"/>
      <c r="AB77" s="17"/>
      <c r="AC77" s="17"/>
      <c r="AD77" s="17"/>
      <c r="AE77" s="17"/>
      <c r="AF77" s="17"/>
      <c r="AG77" s="17"/>
      <c r="AH77" s="17"/>
      <c r="AI77" s="17"/>
      <c r="AJ77" s="17"/>
      <c r="AK77" s="17"/>
      <c r="AL77" s="17"/>
      <c r="AM77" s="17"/>
      <c r="AN77" s="17"/>
    </row>
    <row r="78" spans="1:40" s="219" customFormat="1" x14ac:dyDescent="0.25">
      <c r="A78" s="17"/>
      <c r="B78" s="17"/>
      <c r="C78" s="230"/>
      <c r="D78" s="17"/>
      <c r="E78" s="17"/>
      <c r="F78" s="17"/>
      <c r="G78" s="17"/>
      <c r="H78" s="17"/>
      <c r="I78" s="251"/>
      <c r="J78" s="17"/>
      <c r="K78" s="17"/>
      <c r="L78" s="17"/>
      <c r="M78" s="17"/>
      <c r="N78" s="226"/>
      <c r="T78" s="17"/>
      <c r="U78" s="17"/>
      <c r="V78" s="17"/>
      <c r="W78" s="17"/>
      <c r="X78" s="17"/>
      <c r="Y78" s="17"/>
      <c r="Z78" s="17"/>
      <c r="AA78" s="17"/>
      <c r="AB78" s="17"/>
      <c r="AC78" s="17"/>
      <c r="AD78" s="17"/>
      <c r="AE78" s="17"/>
      <c r="AF78" s="17"/>
      <c r="AG78" s="17"/>
      <c r="AH78" s="17"/>
      <c r="AI78" s="17"/>
      <c r="AJ78" s="17"/>
      <c r="AK78" s="17"/>
      <c r="AL78" s="17"/>
      <c r="AM78" s="17"/>
      <c r="AN78" s="17"/>
    </row>
    <row r="79" spans="1:40" s="219" customFormat="1" x14ac:dyDescent="0.25">
      <c r="A79" s="17"/>
      <c r="B79" s="17"/>
      <c r="C79" s="230"/>
      <c r="D79" s="17"/>
      <c r="E79" s="17"/>
      <c r="F79" s="17"/>
      <c r="G79" s="17"/>
      <c r="H79" s="17"/>
      <c r="I79" s="251"/>
      <c r="J79" s="17"/>
      <c r="K79" s="17"/>
      <c r="L79" s="17"/>
      <c r="M79" s="17"/>
      <c r="N79" s="226"/>
      <c r="T79" s="17"/>
      <c r="U79" s="17"/>
      <c r="V79" s="17"/>
      <c r="W79" s="17"/>
      <c r="X79" s="17"/>
      <c r="Y79" s="17"/>
      <c r="Z79" s="17"/>
      <c r="AA79" s="17"/>
      <c r="AB79" s="17"/>
      <c r="AC79" s="17"/>
      <c r="AD79" s="17"/>
      <c r="AE79" s="17"/>
      <c r="AF79" s="17"/>
      <c r="AG79" s="17"/>
      <c r="AH79" s="17"/>
      <c r="AI79" s="17"/>
      <c r="AJ79" s="17"/>
      <c r="AK79" s="17"/>
      <c r="AL79" s="17"/>
      <c r="AM79" s="17"/>
      <c r="AN79" s="17"/>
    </row>
    <row r="80" spans="1:40" s="219" customFormat="1" x14ac:dyDescent="0.25">
      <c r="A80" s="17"/>
      <c r="B80" s="17"/>
      <c r="C80" s="230"/>
      <c r="D80" s="17"/>
      <c r="E80" s="17"/>
      <c r="F80" s="17"/>
      <c r="G80" s="17"/>
      <c r="H80" s="17"/>
      <c r="I80" s="251"/>
      <c r="J80" s="17"/>
      <c r="K80" s="17"/>
      <c r="L80" s="17"/>
      <c r="M80" s="17"/>
      <c r="N80" s="226"/>
      <c r="T80" s="17"/>
      <c r="U80" s="17"/>
      <c r="V80" s="17"/>
      <c r="W80" s="17"/>
      <c r="X80" s="17"/>
      <c r="Y80" s="17"/>
      <c r="Z80" s="17"/>
      <c r="AA80" s="17"/>
      <c r="AB80" s="17"/>
      <c r="AC80" s="17"/>
      <c r="AD80" s="17"/>
      <c r="AE80" s="17"/>
      <c r="AF80" s="17"/>
      <c r="AG80" s="17"/>
      <c r="AH80" s="17"/>
      <c r="AI80" s="17"/>
      <c r="AJ80" s="17"/>
      <c r="AK80" s="17"/>
      <c r="AL80" s="17"/>
      <c r="AM80" s="17"/>
      <c r="AN80" s="17"/>
    </row>
    <row r="81" spans="1:40" s="219" customFormat="1" x14ac:dyDescent="0.25">
      <c r="A81" s="17"/>
      <c r="B81" s="17"/>
      <c r="C81" s="230"/>
      <c r="D81" s="17"/>
      <c r="E81" s="17"/>
      <c r="F81" s="17"/>
      <c r="G81" s="17"/>
      <c r="H81" s="17"/>
      <c r="I81" s="251"/>
      <c r="J81" s="17"/>
      <c r="K81" s="17"/>
      <c r="L81" s="17"/>
      <c r="M81" s="17"/>
      <c r="N81" s="226"/>
      <c r="T81" s="17"/>
      <c r="U81" s="17"/>
      <c r="V81" s="17"/>
      <c r="W81" s="17"/>
      <c r="X81" s="17"/>
      <c r="Y81" s="17"/>
      <c r="Z81" s="17"/>
      <c r="AA81" s="17"/>
      <c r="AB81" s="17"/>
      <c r="AC81" s="17"/>
      <c r="AD81" s="17"/>
      <c r="AE81" s="17"/>
      <c r="AF81" s="17"/>
      <c r="AG81" s="17"/>
      <c r="AH81" s="17"/>
      <c r="AI81" s="17"/>
      <c r="AJ81" s="17"/>
      <c r="AK81" s="17"/>
      <c r="AL81" s="17"/>
      <c r="AM81" s="17"/>
      <c r="AN81" s="17"/>
    </row>
    <row r="82" spans="1:40" s="219" customFormat="1" x14ac:dyDescent="0.25">
      <c r="A82" s="17"/>
      <c r="B82" s="17"/>
      <c r="C82" s="230"/>
      <c r="D82" s="17"/>
      <c r="E82" s="17"/>
      <c r="F82" s="17"/>
      <c r="G82" s="17"/>
      <c r="H82" s="17"/>
      <c r="I82" s="251"/>
      <c r="J82" s="17"/>
      <c r="K82" s="17"/>
      <c r="L82" s="17"/>
      <c r="M82" s="17"/>
      <c r="N82" s="226"/>
      <c r="T82" s="17"/>
      <c r="U82" s="17"/>
      <c r="V82" s="17"/>
      <c r="W82" s="17"/>
      <c r="X82" s="17"/>
      <c r="Y82" s="17"/>
      <c r="Z82" s="17"/>
      <c r="AA82" s="17"/>
      <c r="AB82" s="17"/>
      <c r="AC82" s="17"/>
      <c r="AD82" s="17"/>
      <c r="AE82" s="17"/>
      <c r="AF82" s="17"/>
      <c r="AG82" s="17"/>
      <c r="AH82" s="17"/>
      <c r="AI82" s="17"/>
      <c r="AJ82" s="17"/>
      <c r="AK82" s="17"/>
      <c r="AL82" s="17"/>
      <c r="AM82" s="17"/>
      <c r="AN82" s="17"/>
    </row>
    <row r="83" spans="1:40" s="219" customFormat="1" x14ac:dyDescent="0.25">
      <c r="A83" s="17"/>
      <c r="B83" s="17"/>
      <c r="C83" s="230"/>
      <c r="D83" s="17"/>
      <c r="E83" s="17"/>
      <c r="F83" s="17"/>
      <c r="G83" s="17"/>
      <c r="H83" s="17"/>
      <c r="I83" s="251"/>
      <c r="J83" s="17"/>
      <c r="K83" s="17"/>
      <c r="L83" s="17"/>
      <c r="M83" s="17"/>
      <c r="N83" s="226"/>
      <c r="T83" s="17"/>
      <c r="U83" s="17"/>
      <c r="V83" s="17"/>
      <c r="W83" s="17"/>
      <c r="X83" s="17"/>
      <c r="Y83" s="17"/>
      <c r="Z83" s="17"/>
      <c r="AA83" s="17"/>
      <c r="AB83" s="17"/>
      <c r="AC83" s="17"/>
      <c r="AD83" s="17"/>
      <c r="AE83" s="17"/>
      <c r="AF83" s="17"/>
      <c r="AG83" s="17"/>
      <c r="AH83" s="17"/>
      <c r="AI83" s="17"/>
      <c r="AJ83" s="17"/>
      <c r="AK83" s="17"/>
      <c r="AL83" s="17"/>
      <c r="AM83" s="17"/>
      <c r="AN83" s="17"/>
    </row>
    <row r="84" spans="1:40" s="219" customFormat="1" x14ac:dyDescent="0.25">
      <c r="A84" s="17"/>
      <c r="B84" s="17"/>
      <c r="C84" s="230"/>
      <c r="D84" s="17"/>
      <c r="E84" s="17"/>
      <c r="F84" s="17"/>
      <c r="G84" s="17"/>
      <c r="H84" s="17"/>
      <c r="I84" s="251"/>
      <c r="J84" s="17"/>
      <c r="K84" s="17"/>
      <c r="L84" s="17"/>
      <c r="M84" s="17"/>
      <c r="N84" s="226"/>
      <c r="T84" s="17"/>
      <c r="U84" s="17"/>
      <c r="V84" s="17"/>
      <c r="W84" s="17"/>
      <c r="X84" s="17"/>
      <c r="Y84" s="17"/>
      <c r="Z84" s="17"/>
      <c r="AA84" s="17"/>
      <c r="AB84" s="17"/>
      <c r="AC84" s="17"/>
      <c r="AD84" s="17"/>
      <c r="AE84" s="17"/>
      <c r="AF84" s="17"/>
      <c r="AG84" s="17"/>
      <c r="AH84" s="17"/>
      <c r="AI84" s="17"/>
      <c r="AJ84" s="17"/>
      <c r="AK84" s="17"/>
      <c r="AL84" s="17"/>
      <c r="AM84" s="17"/>
      <c r="AN84" s="17"/>
    </row>
    <row r="85" spans="1:40" s="219" customFormat="1" x14ac:dyDescent="0.25">
      <c r="A85" s="17"/>
      <c r="B85" s="17"/>
      <c r="C85" s="230"/>
      <c r="D85" s="17"/>
      <c r="E85" s="17"/>
      <c r="F85" s="17"/>
      <c r="G85" s="17"/>
      <c r="H85" s="17"/>
      <c r="I85" s="251"/>
      <c r="J85" s="17"/>
      <c r="K85" s="17"/>
      <c r="L85" s="17"/>
      <c r="M85" s="17"/>
      <c r="N85" s="226"/>
      <c r="T85" s="17"/>
      <c r="U85" s="17"/>
      <c r="V85" s="17"/>
      <c r="W85" s="17"/>
      <c r="X85" s="17"/>
      <c r="Y85" s="17"/>
      <c r="Z85" s="17"/>
      <c r="AA85" s="17"/>
      <c r="AB85" s="17"/>
      <c r="AC85" s="17"/>
      <c r="AD85" s="17"/>
      <c r="AE85" s="17"/>
      <c r="AF85" s="17"/>
      <c r="AG85" s="17"/>
      <c r="AH85" s="17"/>
      <c r="AI85" s="17"/>
      <c r="AJ85" s="17"/>
      <c r="AK85" s="17"/>
      <c r="AL85" s="17"/>
      <c r="AM85" s="17"/>
      <c r="AN85" s="17"/>
    </row>
    <row r="86" spans="1:40" s="219" customFormat="1" x14ac:dyDescent="0.25">
      <c r="A86" s="17"/>
      <c r="B86" s="17"/>
      <c r="C86" s="230"/>
      <c r="D86" s="17"/>
      <c r="E86" s="17"/>
      <c r="F86" s="17"/>
      <c r="G86" s="17"/>
      <c r="H86" s="17"/>
      <c r="I86" s="251"/>
      <c r="J86" s="17"/>
      <c r="K86" s="17"/>
      <c r="L86" s="17"/>
      <c r="M86" s="17"/>
      <c r="N86" s="226"/>
      <c r="T86" s="17"/>
      <c r="U86" s="17"/>
      <c r="V86" s="17"/>
      <c r="W86" s="17"/>
      <c r="X86" s="17"/>
      <c r="Y86" s="17"/>
      <c r="Z86" s="17"/>
      <c r="AA86" s="17"/>
      <c r="AB86" s="17"/>
      <c r="AC86" s="17"/>
      <c r="AD86" s="17"/>
      <c r="AE86" s="17"/>
      <c r="AF86" s="17"/>
      <c r="AG86" s="17"/>
      <c r="AH86" s="17"/>
      <c r="AI86" s="17"/>
      <c r="AJ86" s="17"/>
      <c r="AK86" s="17"/>
      <c r="AL86" s="17"/>
      <c r="AM86" s="17"/>
      <c r="AN86" s="17"/>
    </row>
    <row r="87" spans="1:40" s="219" customFormat="1" x14ac:dyDescent="0.25">
      <c r="A87" s="17"/>
      <c r="B87" s="17"/>
      <c r="C87" s="230"/>
      <c r="D87" s="17"/>
      <c r="E87" s="17"/>
      <c r="F87" s="17"/>
      <c r="G87" s="17"/>
      <c r="H87" s="17"/>
      <c r="I87" s="251"/>
      <c r="J87" s="17"/>
      <c r="K87" s="17"/>
      <c r="L87" s="17"/>
      <c r="M87" s="17"/>
      <c r="N87" s="226"/>
      <c r="T87" s="17"/>
      <c r="U87" s="17"/>
      <c r="V87" s="17"/>
      <c r="W87" s="17"/>
      <c r="X87" s="17"/>
      <c r="Y87" s="17"/>
      <c r="Z87" s="17"/>
      <c r="AA87" s="17"/>
      <c r="AB87" s="17"/>
      <c r="AC87" s="17"/>
      <c r="AD87" s="17"/>
      <c r="AE87" s="17"/>
      <c r="AF87" s="17"/>
      <c r="AG87" s="17"/>
      <c r="AH87" s="17"/>
      <c r="AI87" s="17"/>
      <c r="AJ87" s="17"/>
      <c r="AK87" s="17"/>
      <c r="AL87" s="17"/>
      <c r="AM87" s="17"/>
      <c r="AN87" s="17"/>
    </row>
    <row r="88" spans="1:40" s="219" customFormat="1" x14ac:dyDescent="0.25">
      <c r="A88" s="17"/>
      <c r="B88" s="17"/>
      <c r="C88" s="230"/>
      <c r="D88" s="17"/>
      <c r="E88" s="17"/>
      <c r="F88" s="17"/>
      <c r="G88" s="17"/>
      <c r="H88" s="17"/>
      <c r="I88" s="251"/>
      <c r="J88" s="17"/>
      <c r="K88" s="17"/>
      <c r="L88" s="17"/>
      <c r="M88" s="17"/>
      <c r="N88" s="226"/>
      <c r="T88" s="17"/>
      <c r="U88" s="17"/>
      <c r="V88" s="17"/>
      <c r="W88" s="17"/>
      <c r="X88" s="17"/>
      <c r="Y88" s="17"/>
      <c r="Z88" s="17"/>
      <c r="AA88" s="17"/>
      <c r="AB88" s="17"/>
      <c r="AC88" s="17"/>
      <c r="AD88" s="17"/>
      <c r="AE88" s="17"/>
      <c r="AF88" s="17"/>
      <c r="AG88" s="17"/>
      <c r="AH88" s="17"/>
      <c r="AI88" s="17"/>
      <c r="AJ88" s="17"/>
      <c r="AK88" s="17"/>
      <c r="AL88" s="17"/>
      <c r="AM88" s="17"/>
      <c r="AN88" s="17"/>
    </row>
    <row r="89" spans="1:40" s="219" customFormat="1" x14ac:dyDescent="0.25">
      <c r="A89" s="17"/>
      <c r="B89" s="17"/>
      <c r="C89" s="230"/>
      <c r="D89" s="17"/>
      <c r="E89" s="17"/>
      <c r="F89" s="17"/>
      <c r="G89" s="17"/>
      <c r="H89" s="17"/>
      <c r="I89" s="251"/>
      <c r="J89" s="17"/>
      <c r="K89" s="17"/>
      <c r="L89" s="17"/>
      <c r="M89" s="17"/>
      <c r="N89" s="226"/>
      <c r="T89" s="17"/>
      <c r="U89" s="17"/>
      <c r="V89" s="17"/>
      <c r="W89" s="17"/>
      <c r="X89" s="17"/>
      <c r="Y89" s="17"/>
      <c r="Z89" s="17"/>
      <c r="AA89" s="17"/>
      <c r="AB89" s="17"/>
      <c r="AC89" s="17"/>
      <c r="AD89" s="17"/>
      <c r="AE89" s="17"/>
      <c r="AF89" s="17"/>
      <c r="AG89" s="17"/>
      <c r="AH89" s="17"/>
      <c r="AI89" s="17"/>
      <c r="AJ89" s="17"/>
      <c r="AK89" s="17"/>
      <c r="AL89" s="17"/>
      <c r="AM89" s="17"/>
      <c r="AN89" s="17"/>
    </row>
    <row r="90" spans="1:40" s="219" customFormat="1" x14ac:dyDescent="0.25">
      <c r="A90" s="17"/>
      <c r="B90" s="17"/>
      <c r="C90" s="230"/>
      <c r="D90" s="17"/>
      <c r="E90" s="17"/>
      <c r="F90" s="17"/>
      <c r="G90" s="17"/>
      <c r="H90" s="17"/>
      <c r="I90" s="251"/>
      <c r="J90" s="17"/>
      <c r="K90" s="17"/>
      <c r="L90" s="17"/>
      <c r="M90" s="17"/>
      <c r="N90" s="226"/>
      <c r="T90" s="17"/>
      <c r="U90" s="17"/>
      <c r="V90" s="17"/>
      <c r="W90" s="17"/>
      <c r="X90" s="17"/>
      <c r="Y90" s="17"/>
      <c r="Z90" s="17"/>
      <c r="AA90" s="17"/>
      <c r="AB90" s="17"/>
      <c r="AC90" s="17"/>
      <c r="AD90" s="17"/>
      <c r="AE90" s="17"/>
      <c r="AF90" s="17"/>
      <c r="AG90" s="17"/>
      <c r="AH90" s="17"/>
      <c r="AI90" s="17"/>
      <c r="AJ90" s="17"/>
      <c r="AK90" s="17"/>
      <c r="AL90" s="17"/>
      <c r="AM90" s="17"/>
      <c r="AN90" s="17"/>
    </row>
    <row r="91" spans="1:40" s="219" customFormat="1" x14ac:dyDescent="0.25">
      <c r="A91" s="17"/>
      <c r="B91" s="17"/>
      <c r="C91" s="230"/>
      <c r="D91" s="17"/>
      <c r="E91" s="17"/>
      <c r="F91" s="17"/>
      <c r="G91" s="17"/>
      <c r="H91" s="17"/>
      <c r="I91" s="251"/>
      <c r="J91" s="17"/>
      <c r="K91" s="17"/>
      <c r="L91" s="17"/>
      <c r="M91" s="17"/>
      <c r="N91" s="226"/>
      <c r="T91" s="17"/>
      <c r="U91" s="17"/>
      <c r="V91" s="17"/>
      <c r="W91" s="17"/>
      <c r="X91" s="17"/>
      <c r="Y91" s="17"/>
      <c r="Z91" s="17"/>
      <c r="AA91" s="17"/>
      <c r="AB91" s="17"/>
      <c r="AC91" s="17"/>
      <c r="AD91" s="17"/>
      <c r="AE91" s="17"/>
      <c r="AF91" s="17"/>
      <c r="AG91" s="17"/>
      <c r="AH91" s="17"/>
      <c r="AI91" s="17"/>
      <c r="AJ91" s="17"/>
      <c r="AK91" s="17"/>
      <c r="AL91" s="17"/>
      <c r="AM91" s="17"/>
      <c r="AN91" s="17"/>
    </row>
    <row r="92" spans="1:40" s="219" customFormat="1" x14ac:dyDescent="0.25">
      <c r="A92" s="17"/>
      <c r="B92" s="17"/>
      <c r="C92" s="230"/>
      <c r="D92" s="17"/>
      <c r="E92" s="17"/>
      <c r="F92" s="17"/>
      <c r="G92" s="17"/>
      <c r="H92" s="17"/>
      <c r="I92" s="251"/>
      <c r="J92" s="17"/>
      <c r="K92" s="17"/>
      <c r="L92" s="17"/>
      <c r="M92" s="17"/>
      <c r="N92" s="226"/>
      <c r="T92" s="17"/>
      <c r="U92" s="17"/>
      <c r="V92" s="17"/>
      <c r="W92" s="17"/>
      <c r="X92" s="17"/>
      <c r="Y92" s="17"/>
      <c r="Z92" s="17"/>
      <c r="AA92" s="17"/>
      <c r="AB92" s="17"/>
      <c r="AC92" s="17"/>
      <c r="AD92" s="17"/>
      <c r="AE92" s="17"/>
      <c r="AF92" s="17"/>
      <c r="AG92" s="17"/>
      <c r="AH92" s="17"/>
      <c r="AI92" s="17"/>
      <c r="AJ92" s="17"/>
      <c r="AK92" s="17"/>
      <c r="AL92" s="17"/>
      <c r="AM92" s="17"/>
      <c r="AN92" s="17"/>
    </row>
    <row r="93" spans="1:40" s="219" customFormat="1" x14ac:dyDescent="0.25">
      <c r="A93" s="17"/>
      <c r="B93" s="17"/>
      <c r="C93" s="230"/>
      <c r="D93" s="17"/>
      <c r="E93" s="17"/>
      <c r="F93" s="17"/>
      <c r="G93" s="17"/>
      <c r="H93" s="17"/>
      <c r="I93" s="251"/>
      <c r="J93" s="17"/>
      <c r="K93" s="17"/>
      <c r="L93" s="17"/>
      <c r="M93" s="17"/>
      <c r="N93" s="226"/>
      <c r="T93" s="17"/>
      <c r="U93" s="17"/>
      <c r="V93" s="17"/>
      <c r="W93" s="17"/>
      <c r="X93" s="17"/>
      <c r="Y93" s="17"/>
      <c r="Z93" s="17"/>
      <c r="AA93" s="17"/>
      <c r="AB93" s="17"/>
      <c r="AC93" s="17"/>
      <c r="AD93" s="17"/>
      <c r="AE93" s="17"/>
      <c r="AF93" s="17"/>
      <c r="AG93" s="17"/>
      <c r="AH93" s="17"/>
      <c r="AI93" s="17"/>
      <c r="AJ93" s="17"/>
      <c r="AK93" s="17"/>
      <c r="AL93" s="17"/>
      <c r="AM93" s="17"/>
      <c r="AN93" s="17"/>
    </row>
    <row r="94" spans="1:40" s="219" customFormat="1" x14ac:dyDescent="0.25">
      <c r="A94" s="17"/>
      <c r="B94" s="17"/>
      <c r="C94" s="230"/>
      <c r="D94" s="17"/>
      <c r="E94" s="17"/>
      <c r="F94" s="17"/>
      <c r="G94" s="17"/>
      <c r="H94" s="17"/>
      <c r="I94" s="251"/>
      <c r="J94" s="17"/>
      <c r="K94" s="17"/>
      <c r="L94" s="17"/>
      <c r="M94" s="17"/>
      <c r="N94" s="226"/>
      <c r="T94" s="17"/>
      <c r="U94" s="17"/>
      <c r="V94" s="17"/>
      <c r="W94" s="17"/>
      <c r="X94" s="17"/>
      <c r="Y94" s="17"/>
      <c r="Z94" s="17"/>
      <c r="AA94" s="17"/>
      <c r="AB94" s="17"/>
      <c r="AC94" s="17"/>
      <c r="AD94" s="17"/>
      <c r="AE94" s="17"/>
      <c r="AF94" s="17"/>
      <c r="AG94" s="17"/>
      <c r="AH94" s="17"/>
      <c r="AI94" s="17"/>
      <c r="AJ94" s="17"/>
      <c r="AK94" s="17"/>
      <c r="AL94" s="17"/>
      <c r="AM94" s="17"/>
      <c r="AN94" s="17"/>
    </row>
    <row r="95" spans="1:40" s="219" customFormat="1" x14ac:dyDescent="0.25">
      <c r="A95" s="17"/>
      <c r="B95" s="17"/>
      <c r="C95" s="230"/>
      <c r="D95" s="17"/>
      <c r="E95" s="17"/>
      <c r="F95" s="17"/>
      <c r="G95" s="17"/>
      <c r="H95" s="17"/>
      <c r="I95" s="251"/>
      <c r="J95" s="17"/>
      <c r="K95" s="17"/>
      <c r="L95" s="17"/>
      <c r="M95" s="17"/>
      <c r="N95" s="226"/>
      <c r="T95" s="17"/>
      <c r="U95" s="17"/>
      <c r="V95" s="17"/>
      <c r="W95" s="17"/>
      <c r="X95" s="17"/>
      <c r="Y95" s="17"/>
      <c r="Z95" s="17"/>
      <c r="AA95" s="17"/>
      <c r="AB95" s="17"/>
      <c r="AC95" s="17"/>
      <c r="AD95" s="17"/>
      <c r="AE95" s="17"/>
      <c r="AF95" s="17"/>
      <c r="AG95" s="17"/>
      <c r="AH95" s="17"/>
      <c r="AI95" s="17"/>
      <c r="AJ95" s="17"/>
      <c r="AK95" s="17"/>
      <c r="AL95" s="17"/>
      <c r="AM95" s="17"/>
      <c r="AN95" s="17"/>
    </row>
    <row r="96" spans="1:40" s="219" customFormat="1" x14ac:dyDescent="0.25">
      <c r="A96" s="17"/>
      <c r="B96" s="17"/>
      <c r="C96" s="230"/>
      <c r="D96" s="17"/>
      <c r="E96" s="17"/>
      <c r="F96" s="17"/>
      <c r="G96" s="17"/>
      <c r="H96" s="17"/>
      <c r="I96" s="251"/>
      <c r="J96" s="17"/>
      <c r="K96" s="17"/>
      <c r="L96" s="17"/>
      <c r="M96" s="17"/>
      <c r="N96" s="226"/>
      <c r="T96" s="17"/>
      <c r="U96" s="17"/>
      <c r="V96" s="17"/>
      <c r="W96" s="17"/>
      <c r="X96" s="17"/>
      <c r="Y96" s="17"/>
      <c r="Z96" s="17"/>
      <c r="AA96" s="17"/>
      <c r="AB96" s="17"/>
      <c r="AC96" s="17"/>
      <c r="AD96" s="17"/>
      <c r="AE96" s="17"/>
      <c r="AF96" s="17"/>
      <c r="AG96" s="17"/>
      <c r="AH96" s="17"/>
      <c r="AI96" s="17"/>
      <c r="AJ96" s="17"/>
      <c r="AK96" s="17"/>
      <c r="AL96" s="17"/>
      <c r="AM96" s="17"/>
      <c r="AN96" s="17"/>
    </row>
    <row r="97" spans="1:40" s="219" customFormat="1" x14ac:dyDescent="0.25">
      <c r="A97" s="17"/>
      <c r="B97" s="17"/>
      <c r="C97" s="230"/>
      <c r="D97" s="17"/>
      <c r="E97" s="17"/>
      <c r="F97" s="17"/>
      <c r="G97" s="17"/>
      <c r="H97" s="17"/>
      <c r="I97" s="251"/>
      <c r="J97" s="17"/>
      <c r="K97" s="17"/>
      <c r="L97" s="17"/>
      <c r="M97" s="17"/>
      <c r="N97" s="226"/>
      <c r="T97" s="17"/>
      <c r="U97" s="17"/>
      <c r="V97" s="17"/>
      <c r="W97" s="17"/>
      <c r="X97" s="17"/>
      <c r="Y97" s="17"/>
      <c r="Z97" s="17"/>
      <c r="AA97" s="17"/>
      <c r="AB97" s="17"/>
      <c r="AC97" s="17"/>
      <c r="AD97" s="17"/>
      <c r="AE97" s="17"/>
      <c r="AF97" s="17"/>
      <c r="AG97" s="17"/>
      <c r="AH97" s="17"/>
      <c r="AI97" s="17"/>
      <c r="AJ97" s="17"/>
      <c r="AK97" s="17"/>
      <c r="AL97" s="17"/>
      <c r="AM97" s="17"/>
      <c r="AN97" s="17"/>
    </row>
    <row r="98" spans="1:40" s="219" customFormat="1" x14ac:dyDescent="0.25">
      <c r="A98" s="17"/>
      <c r="B98" s="17"/>
      <c r="C98" s="230"/>
      <c r="D98" s="17"/>
      <c r="E98" s="17"/>
      <c r="F98" s="17"/>
      <c r="G98" s="17"/>
      <c r="H98" s="17"/>
      <c r="I98" s="251"/>
      <c r="J98" s="17"/>
      <c r="K98" s="17"/>
      <c r="L98" s="17"/>
      <c r="M98" s="17"/>
      <c r="N98" s="226"/>
      <c r="T98" s="17"/>
      <c r="U98" s="17"/>
      <c r="V98" s="17"/>
      <c r="W98" s="17"/>
      <c r="X98" s="17"/>
      <c r="Y98" s="17"/>
      <c r="Z98" s="17"/>
      <c r="AA98" s="17"/>
      <c r="AB98" s="17"/>
      <c r="AC98" s="17"/>
      <c r="AD98" s="17"/>
      <c r="AE98" s="17"/>
      <c r="AF98" s="17"/>
      <c r="AG98" s="17"/>
      <c r="AH98" s="17"/>
      <c r="AI98" s="17"/>
      <c r="AJ98" s="17"/>
      <c r="AK98" s="17"/>
      <c r="AL98" s="17"/>
      <c r="AM98" s="17"/>
      <c r="AN98" s="17"/>
    </row>
    <row r="99" spans="1:40" s="219" customFormat="1" x14ac:dyDescent="0.25">
      <c r="A99" s="17"/>
      <c r="B99" s="17"/>
      <c r="C99" s="230"/>
      <c r="D99" s="17"/>
      <c r="E99" s="17"/>
      <c r="F99" s="17"/>
      <c r="G99" s="17"/>
      <c r="H99" s="17"/>
      <c r="I99" s="251"/>
      <c r="J99" s="17"/>
      <c r="K99" s="17"/>
      <c r="L99" s="17"/>
      <c r="M99" s="17"/>
      <c r="N99" s="226"/>
      <c r="T99" s="17"/>
      <c r="U99" s="17"/>
      <c r="V99" s="17"/>
      <c r="W99" s="17"/>
      <c r="X99" s="17"/>
      <c r="Y99" s="17"/>
      <c r="Z99" s="17"/>
      <c r="AA99" s="17"/>
      <c r="AB99" s="17"/>
      <c r="AC99" s="17"/>
      <c r="AD99" s="17"/>
      <c r="AE99" s="17"/>
      <c r="AF99" s="17"/>
      <c r="AG99" s="17"/>
      <c r="AH99" s="17"/>
      <c r="AI99" s="17"/>
      <c r="AJ99" s="17"/>
      <c r="AK99" s="17"/>
      <c r="AL99" s="17"/>
      <c r="AM99" s="17"/>
      <c r="AN99" s="17"/>
    </row>
    <row r="100" spans="1:40" s="219" customFormat="1" x14ac:dyDescent="0.25">
      <c r="A100" s="17"/>
      <c r="B100" s="17"/>
      <c r="C100" s="230"/>
      <c r="D100" s="17"/>
      <c r="E100" s="17"/>
      <c r="F100" s="17"/>
      <c r="G100" s="17"/>
      <c r="H100" s="17"/>
      <c r="I100" s="251"/>
      <c r="J100" s="17"/>
      <c r="K100" s="17"/>
      <c r="L100" s="17"/>
      <c r="M100" s="17"/>
      <c r="N100" s="226"/>
      <c r="T100" s="17"/>
      <c r="U100" s="17"/>
      <c r="V100" s="17"/>
      <c r="W100" s="17"/>
      <c r="X100" s="17"/>
      <c r="Y100" s="17"/>
      <c r="Z100" s="17"/>
      <c r="AA100" s="17"/>
      <c r="AB100" s="17"/>
      <c r="AC100" s="17"/>
      <c r="AD100" s="17"/>
      <c r="AE100" s="17"/>
      <c r="AF100" s="17"/>
      <c r="AG100" s="17"/>
      <c r="AH100" s="17"/>
      <c r="AI100" s="17"/>
      <c r="AJ100" s="17"/>
      <c r="AK100" s="17"/>
      <c r="AL100" s="17"/>
      <c r="AM100" s="17"/>
      <c r="AN100" s="17"/>
    </row>
    <row r="101" spans="1:40" s="219" customFormat="1" x14ac:dyDescent="0.25">
      <c r="A101" s="17"/>
      <c r="B101" s="17"/>
      <c r="C101" s="230"/>
      <c r="D101" s="17"/>
      <c r="E101" s="17"/>
      <c r="F101" s="17"/>
      <c r="G101" s="17"/>
      <c r="H101" s="17"/>
      <c r="I101" s="251"/>
      <c r="J101" s="17"/>
      <c r="K101" s="17"/>
      <c r="L101" s="17"/>
      <c r="M101" s="17"/>
      <c r="N101" s="226"/>
      <c r="T101" s="17"/>
      <c r="U101" s="17"/>
      <c r="V101" s="17"/>
      <c r="W101" s="17"/>
      <c r="X101" s="17"/>
      <c r="Y101" s="17"/>
      <c r="Z101" s="17"/>
      <c r="AA101" s="17"/>
      <c r="AB101" s="17"/>
      <c r="AC101" s="17"/>
      <c r="AD101" s="17"/>
      <c r="AE101" s="17"/>
      <c r="AF101" s="17"/>
      <c r="AG101" s="17"/>
      <c r="AH101" s="17"/>
      <c r="AI101" s="17"/>
      <c r="AJ101" s="17"/>
      <c r="AK101" s="17"/>
      <c r="AL101" s="17"/>
      <c r="AM101" s="17"/>
      <c r="AN101" s="17"/>
    </row>
    <row r="102" spans="1:40" s="219" customFormat="1" x14ac:dyDescent="0.25">
      <c r="A102" s="17"/>
      <c r="B102" s="17"/>
      <c r="C102" s="230"/>
      <c r="D102" s="17"/>
      <c r="E102" s="17"/>
      <c r="F102" s="17"/>
      <c r="G102" s="17"/>
      <c r="H102" s="17"/>
      <c r="I102" s="251"/>
      <c r="J102" s="17"/>
      <c r="K102" s="17"/>
      <c r="L102" s="17"/>
      <c r="M102" s="17"/>
      <c r="N102" s="226"/>
      <c r="T102" s="17"/>
      <c r="U102" s="17"/>
      <c r="V102" s="17"/>
      <c r="W102" s="17"/>
      <c r="X102" s="17"/>
      <c r="Y102" s="17"/>
      <c r="Z102" s="17"/>
      <c r="AA102" s="17"/>
      <c r="AB102" s="17"/>
      <c r="AC102" s="17"/>
      <c r="AD102" s="17"/>
      <c r="AE102" s="17"/>
      <c r="AF102" s="17"/>
      <c r="AG102" s="17"/>
      <c r="AH102" s="17"/>
      <c r="AI102" s="17"/>
      <c r="AJ102" s="17"/>
      <c r="AK102" s="17"/>
      <c r="AL102" s="17"/>
      <c r="AM102" s="17"/>
      <c r="AN102" s="17"/>
    </row>
    <row r="103" spans="1:40" s="219" customFormat="1" x14ac:dyDescent="0.25">
      <c r="A103" s="17"/>
      <c r="B103" s="17"/>
      <c r="C103" s="230"/>
      <c r="D103" s="17"/>
      <c r="E103" s="17"/>
      <c r="F103" s="17"/>
      <c r="G103" s="17"/>
      <c r="H103" s="17"/>
      <c r="I103" s="251"/>
      <c r="J103" s="17"/>
      <c r="K103" s="17"/>
      <c r="L103" s="17"/>
      <c r="M103" s="17"/>
      <c r="N103" s="226"/>
      <c r="T103" s="17"/>
      <c r="U103" s="17"/>
      <c r="V103" s="17"/>
      <c r="W103" s="17"/>
      <c r="X103" s="17"/>
      <c r="Y103" s="17"/>
      <c r="Z103" s="17"/>
      <c r="AA103" s="17"/>
      <c r="AB103" s="17"/>
      <c r="AC103" s="17"/>
      <c r="AD103" s="17"/>
      <c r="AE103" s="17"/>
      <c r="AF103" s="17"/>
      <c r="AG103" s="17"/>
      <c r="AH103" s="17"/>
      <c r="AI103" s="17"/>
      <c r="AJ103" s="17"/>
      <c r="AK103" s="17"/>
      <c r="AL103" s="17"/>
      <c r="AM103" s="17"/>
      <c r="AN103" s="17"/>
    </row>
    <row r="104" spans="1:40" s="219" customFormat="1" x14ac:dyDescent="0.25">
      <c r="A104" s="17"/>
      <c r="B104" s="17"/>
      <c r="C104" s="230"/>
      <c r="D104" s="17"/>
      <c r="E104" s="17"/>
      <c r="F104" s="17"/>
      <c r="G104" s="17"/>
      <c r="H104" s="17"/>
      <c r="I104" s="251"/>
      <c r="J104" s="17"/>
      <c r="K104" s="17"/>
      <c r="L104" s="17"/>
      <c r="M104" s="17"/>
      <c r="N104" s="226"/>
      <c r="T104" s="17"/>
      <c r="U104" s="17"/>
      <c r="V104" s="17"/>
      <c r="W104" s="17"/>
      <c r="X104" s="17"/>
      <c r="Y104" s="17"/>
      <c r="Z104" s="17"/>
      <c r="AA104" s="17"/>
      <c r="AB104" s="17"/>
      <c r="AC104" s="17"/>
      <c r="AD104" s="17"/>
      <c r="AE104" s="17"/>
      <c r="AF104" s="17"/>
      <c r="AG104" s="17"/>
      <c r="AH104" s="17"/>
      <c r="AI104" s="17"/>
      <c r="AJ104" s="17"/>
      <c r="AK104" s="17"/>
      <c r="AL104" s="17"/>
      <c r="AM104" s="17"/>
      <c r="AN104" s="17"/>
    </row>
    <row r="105" spans="1:40" s="219" customFormat="1" x14ac:dyDescent="0.25">
      <c r="A105" s="17"/>
      <c r="B105" s="17"/>
      <c r="C105" s="230"/>
      <c r="D105" s="17"/>
      <c r="E105" s="17"/>
      <c r="F105" s="17"/>
      <c r="G105" s="17"/>
      <c r="H105" s="17"/>
      <c r="I105" s="251"/>
      <c r="J105" s="17"/>
      <c r="K105" s="17"/>
      <c r="L105" s="17"/>
      <c r="M105" s="17"/>
      <c r="N105" s="226"/>
      <c r="T105" s="17"/>
      <c r="U105" s="17"/>
      <c r="V105" s="17"/>
      <c r="W105" s="17"/>
      <c r="X105" s="17"/>
      <c r="Y105" s="17"/>
      <c r="Z105" s="17"/>
      <c r="AA105" s="17"/>
      <c r="AB105" s="17"/>
      <c r="AC105" s="17"/>
      <c r="AD105" s="17"/>
      <c r="AE105" s="17"/>
      <c r="AF105" s="17"/>
      <c r="AG105" s="17"/>
      <c r="AH105" s="17"/>
      <c r="AI105" s="17"/>
      <c r="AJ105" s="17"/>
      <c r="AK105" s="17"/>
      <c r="AL105" s="17"/>
      <c r="AM105" s="17"/>
      <c r="AN105" s="17"/>
    </row>
    <row r="106" spans="1:40" s="219" customFormat="1" x14ac:dyDescent="0.25">
      <c r="A106" s="17"/>
      <c r="B106" s="17"/>
      <c r="C106" s="230"/>
      <c r="D106" s="17"/>
      <c r="E106" s="17"/>
      <c r="F106" s="17"/>
      <c r="G106" s="17"/>
      <c r="H106" s="17"/>
      <c r="I106" s="251"/>
      <c r="J106" s="17"/>
      <c r="K106" s="17"/>
      <c r="L106" s="17"/>
      <c r="M106" s="17"/>
      <c r="N106" s="226"/>
      <c r="T106" s="17"/>
      <c r="U106" s="17"/>
      <c r="V106" s="17"/>
      <c r="W106" s="17"/>
      <c r="X106" s="17"/>
      <c r="Y106" s="17"/>
      <c r="Z106" s="17"/>
      <c r="AA106" s="17"/>
      <c r="AB106" s="17"/>
      <c r="AC106" s="17"/>
      <c r="AD106" s="17"/>
      <c r="AE106" s="17"/>
      <c r="AF106" s="17"/>
      <c r="AG106" s="17"/>
      <c r="AH106" s="17"/>
      <c r="AI106" s="17"/>
      <c r="AJ106" s="17"/>
      <c r="AK106" s="17"/>
      <c r="AL106" s="17"/>
      <c r="AM106" s="17"/>
      <c r="AN106" s="17"/>
    </row>
    <row r="107" spans="1:40" s="219" customFormat="1" x14ac:dyDescent="0.25">
      <c r="A107" s="17"/>
      <c r="B107" s="17"/>
      <c r="C107" s="230"/>
      <c r="D107" s="17"/>
      <c r="E107" s="17"/>
      <c r="F107" s="17"/>
      <c r="G107" s="17"/>
      <c r="H107" s="17"/>
      <c r="I107" s="251"/>
      <c r="J107" s="17"/>
      <c r="K107" s="17"/>
      <c r="L107" s="17"/>
      <c r="M107" s="17"/>
      <c r="N107" s="226"/>
      <c r="T107" s="17"/>
      <c r="U107" s="17"/>
      <c r="V107" s="17"/>
      <c r="W107" s="17"/>
      <c r="X107" s="17"/>
      <c r="Y107" s="17"/>
      <c r="Z107" s="17"/>
      <c r="AA107" s="17"/>
      <c r="AB107" s="17"/>
      <c r="AC107" s="17"/>
      <c r="AD107" s="17"/>
      <c r="AE107" s="17"/>
      <c r="AF107" s="17"/>
      <c r="AG107" s="17"/>
      <c r="AH107" s="17"/>
      <c r="AI107" s="17"/>
      <c r="AJ107" s="17"/>
      <c r="AK107" s="17"/>
      <c r="AL107" s="17"/>
      <c r="AM107" s="17"/>
      <c r="AN107" s="17"/>
    </row>
    <row r="108" spans="1:40" s="219" customFormat="1" x14ac:dyDescent="0.25">
      <c r="A108" s="17"/>
      <c r="B108" s="17"/>
      <c r="C108" s="230"/>
      <c r="D108" s="17"/>
      <c r="E108" s="17"/>
      <c r="F108" s="17"/>
      <c r="G108" s="17"/>
      <c r="H108" s="17"/>
      <c r="I108" s="251"/>
      <c r="J108" s="17"/>
      <c r="K108" s="17"/>
      <c r="L108" s="17"/>
      <c r="M108" s="17"/>
      <c r="N108" s="226"/>
      <c r="T108" s="17"/>
      <c r="U108" s="17"/>
      <c r="V108" s="17"/>
      <c r="W108" s="17"/>
      <c r="X108" s="17"/>
      <c r="Y108" s="17"/>
      <c r="Z108" s="17"/>
      <c r="AA108" s="17"/>
      <c r="AB108" s="17"/>
      <c r="AC108" s="17"/>
      <c r="AD108" s="17"/>
      <c r="AE108" s="17"/>
      <c r="AF108" s="17"/>
      <c r="AG108" s="17"/>
      <c r="AH108" s="17"/>
      <c r="AI108" s="17"/>
      <c r="AJ108" s="17"/>
      <c r="AK108" s="17"/>
      <c r="AL108" s="17"/>
      <c r="AM108" s="17"/>
      <c r="AN108" s="17"/>
    </row>
    <row r="109" spans="1:40" s="219" customFormat="1" x14ac:dyDescent="0.25">
      <c r="A109" s="17"/>
      <c r="B109" s="17"/>
      <c r="C109" s="230"/>
      <c r="D109" s="17"/>
      <c r="E109" s="17"/>
      <c r="F109" s="17"/>
      <c r="G109" s="17"/>
      <c r="H109" s="17"/>
      <c r="I109" s="251"/>
      <c r="J109" s="17"/>
      <c r="K109" s="17"/>
      <c r="L109" s="17"/>
      <c r="M109" s="17"/>
      <c r="N109" s="226"/>
      <c r="T109" s="17"/>
      <c r="U109" s="17"/>
      <c r="V109" s="17"/>
      <c r="W109" s="17"/>
      <c r="X109" s="17"/>
      <c r="Y109" s="17"/>
      <c r="Z109" s="17"/>
      <c r="AA109" s="17"/>
      <c r="AB109" s="17"/>
      <c r="AC109" s="17"/>
      <c r="AD109" s="17"/>
      <c r="AE109" s="17"/>
      <c r="AF109" s="17"/>
      <c r="AG109" s="17"/>
      <c r="AH109" s="17"/>
      <c r="AI109" s="17"/>
      <c r="AJ109" s="17"/>
      <c r="AK109" s="17"/>
      <c r="AL109" s="17"/>
      <c r="AM109" s="17"/>
      <c r="AN109" s="17"/>
    </row>
    <row r="110" spans="1:40" s="219" customFormat="1" x14ac:dyDescent="0.25">
      <c r="A110" s="17"/>
      <c r="B110" s="17"/>
      <c r="C110" s="230"/>
      <c r="D110" s="17"/>
      <c r="E110" s="17"/>
      <c r="F110" s="17"/>
      <c r="G110" s="17"/>
      <c r="H110" s="17"/>
      <c r="I110" s="251"/>
      <c r="J110" s="17"/>
      <c r="K110" s="17"/>
      <c r="L110" s="17"/>
      <c r="M110" s="17"/>
      <c r="N110" s="226"/>
      <c r="T110" s="17"/>
      <c r="U110" s="17"/>
      <c r="V110" s="17"/>
      <c r="W110" s="17"/>
      <c r="X110" s="17"/>
      <c r="Y110" s="17"/>
      <c r="Z110" s="17"/>
      <c r="AA110" s="17"/>
      <c r="AB110" s="17"/>
      <c r="AC110" s="17"/>
      <c r="AD110" s="17"/>
      <c r="AE110" s="17"/>
      <c r="AF110" s="17"/>
      <c r="AG110" s="17"/>
      <c r="AH110" s="17"/>
      <c r="AI110" s="17"/>
      <c r="AJ110" s="17"/>
      <c r="AK110" s="17"/>
      <c r="AL110" s="17"/>
      <c r="AM110" s="17"/>
      <c r="AN110" s="17"/>
    </row>
    <row r="111" spans="1:40" s="219" customFormat="1" x14ac:dyDescent="0.25">
      <c r="A111" s="17"/>
      <c r="B111" s="17"/>
      <c r="C111" s="230"/>
      <c r="D111" s="17"/>
      <c r="E111" s="17"/>
      <c r="F111" s="17"/>
      <c r="G111" s="17"/>
      <c r="H111" s="17"/>
      <c r="I111" s="251"/>
      <c r="J111" s="17"/>
      <c r="K111" s="17"/>
      <c r="L111" s="17"/>
      <c r="M111" s="17"/>
      <c r="N111" s="226"/>
      <c r="T111" s="17"/>
      <c r="U111" s="17"/>
      <c r="V111" s="17"/>
      <c r="W111" s="17"/>
      <c r="X111" s="17"/>
      <c r="Y111" s="17"/>
      <c r="Z111" s="17"/>
      <c r="AA111" s="17"/>
      <c r="AB111" s="17"/>
      <c r="AC111" s="17"/>
      <c r="AD111" s="17"/>
      <c r="AE111" s="17"/>
      <c r="AF111" s="17"/>
      <c r="AG111" s="17"/>
      <c r="AH111" s="17"/>
      <c r="AI111" s="17"/>
      <c r="AJ111" s="17"/>
      <c r="AK111" s="17"/>
      <c r="AL111" s="17"/>
      <c r="AM111" s="17"/>
      <c r="AN111" s="17"/>
    </row>
    <row r="112" spans="1:40" s="219" customFormat="1" x14ac:dyDescent="0.25">
      <c r="A112" s="17"/>
      <c r="B112" s="17"/>
      <c r="C112" s="230"/>
      <c r="D112" s="17"/>
      <c r="E112" s="17"/>
      <c r="F112" s="17"/>
      <c r="G112" s="17"/>
      <c r="H112" s="17"/>
      <c r="I112" s="251"/>
      <c r="J112" s="17"/>
      <c r="K112" s="17"/>
      <c r="L112" s="17"/>
      <c r="M112" s="17"/>
      <c r="N112" s="226"/>
      <c r="T112" s="17"/>
      <c r="U112" s="17"/>
      <c r="V112" s="17"/>
      <c r="W112" s="17"/>
      <c r="X112" s="17"/>
      <c r="Y112" s="17"/>
      <c r="Z112" s="17"/>
      <c r="AA112" s="17"/>
      <c r="AB112" s="17"/>
      <c r="AC112" s="17"/>
      <c r="AD112" s="17"/>
      <c r="AE112" s="17"/>
      <c r="AF112" s="17"/>
      <c r="AG112" s="17"/>
      <c r="AH112" s="17"/>
      <c r="AI112" s="17"/>
      <c r="AJ112" s="17"/>
      <c r="AK112" s="17"/>
      <c r="AL112" s="17"/>
      <c r="AM112" s="17"/>
      <c r="AN112" s="17"/>
    </row>
    <row r="113" spans="1:40" s="219" customFormat="1" x14ac:dyDescent="0.25">
      <c r="A113" s="17"/>
      <c r="B113" s="17"/>
      <c r="C113" s="230"/>
      <c r="D113" s="17"/>
      <c r="E113" s="17"/>
      <c r="F113" s="17"/>
      <c r="G113" s="17"/>
      <c r="H113" s="17"/>
      <c r="I113" s="251"/>
      <c r="J113" s="17"/>
      <c r="K113" s="17"/>
      <c r="L113" s="17"/>
      <c r="M113" s="17"/>
      <c r="N113" s="226"/>
      <c r="T113" s="17"/>
      <c r="U113" s="17"/>
      <c r="V113" s="17"/>
      <c r="W113" s="17"/>
      <c r="X113" s="17"/>
      <c r="Y113" s="17"/>
      <c r="Z113" s="17"/>
      <c r="AA113" s="17"/>
      <c r="AB113" s="17"/>
      <c r="AC113" s="17"/>
      <c r="AD113" s="17"/>
      <c r="AE113" s="17"/>
      <c r="AF113" s="17"/>
      <c r="AG113" s="17"/>
      <c r="AH113" s="17"/>
      <c r="AI113" s="17"/>
      <c r="AJ113" s="17"/>
      <c r="AK113" s="17"/>
      <c r="AL113" s="17"/>
      <c r="AM113" s="17"/>
      <c r="AN113" s="17"/>
    </row>
    <row r="114" spans="1:40" s="219" customFormat="1" x14ac:dyDescent="0.25">
      <c r="A114" s="17"/>
      <c r="B114" s="17"/>
      <c r="C114" s="230"/>
      <c r="D114" s="17"/>
      <c r="E114" s="17"/>
      <c r="F114" s="17"/>
      <c r="G114" s="17"/>
      <c r="H114" s="17"/>
      <c r="I114" s="251"/>
      <c r="J114" s="17"/>
      <c r="K114" s="17"/>
      <c r="L114" s="17"/>
      <c r="M114" s="17"/>
      <c r="N114" s="226"/>
      <c r="T114" s="17"/>
      <c r="U114" s="17"/>
      <c r="V114" s="17"/>
      <c r="W114" s="17"/>
      <c r="X114" s="17"/>
      <c r="Y114" s="17"/>
      <c r="Z114" s="17"/>
      <c r="AA114" s="17"/>
      <c r="AB114" s="17"/>
      <c r="AC114" s="17"/>
      <c r="AD114" s="17"/>
      <c r="AE114" s="17"/>
      <c r="AF114" s="17"/>
      <c r="AG114" s="17"/>
      <c r="AH114" s="17"/>
      <c r="AI114" s="17"/>
      <c r="AJ114" s="17"/>
      <c r="AK114" s="17"/>
      <c r="AL114" s="17"/>
      <c r="AM114" s="17"/>
      <c r="AN114" s="17"/>
    </row>
    <row r="115" spans="1:40" s="219" customFormat="1" x14ac:dyDescent="0.25">
      <c r="A115" s="17"/>
      <c r="B115" s="17"/>
      <c r="C115" s="230"/>
      <c r="D115" s="17"/>
      <c r="E115" s="17"/>
      <c r="F115" s="17"/>
      <c r="G115" s="17"/>
      <c r="H115" s="17"/>
      <c r="I115" s="251"/>
      <c r="J115" s="17"/>
      <c r="K115" s="17"/>
      <c r="L115" s="17"/>
      <c r="M115" s="17"/>
      <c r="N115" s="226"/>
      <c r="T115" s="17"/>
      <c r="U115" s="17"/>
      <c r="V115" s="17"/>
      <c r="W115" s="17"/>
      <c r="X115" s="17"/>
      <c r="Y115" s="17"/>
      <c r="Z115" s="17"/>
      <c r="AA115" s="17"/>
      <c r="AB115" s="17"/>
      <c r="AC115" s="17"/>
      <c r="AD115" s="17"/>
      <c r="AE115" s="17"/>
      <c r="AF115" s="17"/>
      <c r="AG115" s="17"/>
      <c r="AH115" s="17"/>
      <c r="AI115" s="17"/>
      <c r="AJ115" s="17"/>
      <c r="AK115" s="17"/>
      <c r="AL115" s="17"/>
      <c r="AM115" s="17"/>
      <c r="AN115" s="17"/>
    </row>
    <row r="116" spans="1:40" s="219" customFormat="1" x14ac:dyDescent="0.25">
      <c r="A116" s="17"/>
      <c r="B116" s="17"/>
      <c r="C116" s="230"/>
      <c r="D116" s="17"/>
      <c r="E116" s="17"/>
      <c r="F116" s="17"/>
      <c r="G116" s="17"/>
      <c r="H116" s="17"/>
      <c r="I116" s="251"/>
      <c r="J116" s="17"/>
      <c r="K116" s="17"/>
      <c r="L116" s="17"/>
      <c r="M116" s="17"/>
      <c r="N116" s="226"/>
      <c r="T116" s="17"/>
      <c r="U116" s="17"/>
      <c r="V116" s="17"/>
      <c r="W116" s="17"/>
      <c r="X116" s="17"/>
      <c r="Y116" s="17"/>
      <c r="Z116" s="17"/>
      <c r="AA116" s="17"/>
      <c r="AB116" s="17"/>
      <c r="AC116" s="17"/>
      <c r="AD116" s="17"/>
      <c r="AE116" s="17"/>
      <c r="AF116" s="17"/>
      <c r="AG116" s="17"/>
      <c r="AH116" s="17"/>
      <c r="AI116" s="17"/>
      <c r="AJ116" s="17"/>
      <c r="AK116" s="17"/>
      <c r="AL116" s="17"/>
      <c r="AM116" s="17"/>
      <c r="AN116" s="17"/>
    </row>
    <row r="117" spans="1:40" s="219" customFormat="1" x14ac:dyDescent="0.25">
      <c r="A117" s="17"/>
      <c r="B117" s="17"/>
      <c r="C117" s="230"/>
      <c r="D117" s="17"/>
      <c r="E117" s="17"/>
      <c r="F117" s="17"/>
      <c r="G117" s="17"/>
      <c r="H117" s="17"/>
      <c r="I117" s="251"/>
      <c r="J117" s="17"/>
      <c r="K117" s="17"/>
      <c r="L117" s="17"/>
      <c r="M117" s="17"/>
      <c r="N117" s="226"/>
      <c r="T117" s="17"/>
      <c r="U117" s="17"/>
      <c r="V117" s="17"/>
      <c r="W117" s="17"/>
      <c r="X117" s="17"/>
      <c r="Y117" s="17"/>
      <c r="Z117" s="17"/>
      <c r="AA117" s="17"/>
      <c r="AB117" s="17"/>
      <c r="AC117" s="17"/>
      <c r="AD117" s="17"/>
      <c r="AE117" s="17"/>
      <c r="AF117" s="17"/>
      <c r="AG117" s="17"/>
      <c r="AH117" s="17"/>
      <c r="AI117" s="17"/>
      <c r="AJ117" s="17"/>
      <c r="AK117" s="17"/>
      <c r="AL117" s="17"/>
      <c r="AM117" s="17"/>
      <c r="AN117" s="17"/>
    </row>
    <row r="118" spans="1:40" s="219" customFormat="1" x14ac:dyDescent="0.25">
      <c r="A118" s="17"/>
      <c r="B118" s="17"/>
      <c r="C118" s="230"/>
      <c r="D118" s="17"/>
      <c r="E118" s="17"/>
      <c r="F118" s="17"/>
      <c r="G118" s="17"/>
      <c r="H118" s="17"/>
      <c r="I118" s="251"/>
      <c r="J118" s="17"/>
      <c r="K118" s="17"/>
      <c r="L118" s="17"/>
      <c r="M118" s="17"/>
      <c r="N118" s="226"/>
      <c r="T118" s="17"/>
      <c r="U118" s="17"/>
      <c r="V118" s="17"/>
      <c r="W118" s="17"/>
      <c r="X118" s="17"/>
      <c r="Y118" s="17"/>
      <c r="Z118" s="17"/>
      <c r="AA118" s="17"/>
      <c r="AB118" s="17"/>
      <c r="AC118" s="17"/>
      <c r="AD118" s="17"/>
      <c r="AE118" s="17"/>
      <c r="AF118" s="17"/>
      <c r="AG118" s="17"/>
      <c r="AH118" s="17"/>
      <c r="AI118" s="17"/>
      <c r="AJ118" s="17"/>
      <c r="AK118" s="17"/>
      <c r="AL118" s="17"/>
      <c r="AM118" s="17"/>
      <c r="AN118" s="17"/>
    </row>
    <row r="119" spans="1:40" s="219" customFormat="1" x14ac:dyDescent="0.25">
      <c r="A119" s="17"/>
      <c r="B119" s="17"/>
      <c r="C119" s="230"/>
      <c r="D119" s="17"/>
      <c r="E119" s="17"/>
      <c r="F119" s="17"/>
      <c r="G119" s="17"/>
      <c r="H119" s="17"/>
      <c r="I119" s="251"/>
      <c r="J119" s="17"/>
      <c r="K119" s="17"/>
      <c r="L119" s="17"/>
      <c r="M119" s="17"/>
      <c r="N119" s="226"/>
      <c r="T119" s="17"/>
      <c r="U119" s="17"/>
      <c r="V119" s="17"/>
      <c r="W119" s="17"/>
      <c r="X119" s="17"/>
      <c r="Y119" s="17"/>
      <c r="Z119" s="17"/>
      <c r="AA119" s="17"/>
      <c r="AB119" s="17"/>
      <c r="AC119" s="17"/>
      <c r="AD119" s="17"/>
      <c r="AE119" s="17"/>
      <c r="AF119" s="17"/>
      <c r="AG119" s="17"/>
      <c r="AH119" s="17"/>
      <c r="AI119" s="17"/>
      <c r="AJ119" s="17"/>
      <c r="AK119" s="17"/>
      <c r="AL119" s="17"/>
      <c r="AM119" s="17"/>
      <c r="AN119" s="17"/>
    </row>
    <row r="120" spans="1:40" s="219" customFormat="1" x14ac:dyDescent="0.25">
      <c r="A120" s="17"/>
      <c r="B120" s="17"/>
      <c r="C120" s="230"/>
      <c r="D120" s="17"/>
      <c r="E120" s="17"/>
      <c r="F120" s="17"/>
      <c r="G120" s="17"/>
      <c r="H120" s="17"/>
      <c r="I120" s="251"/>
      <c r="J120" s="17"/>
      <c r="K120" s="17"/>
      <c r="L120" s="17"/>
      <c r="M120" s="17"/>
      <c r="N120" s="226"/>
      <c r="T120" s="17"/>
      <c r="U120" s="17"/>
      <c r="V120" s="17"/>
      <c r="W120" s="17"/>
      <c r="X120" s="17"/>
      <c r="Y120" s="17"/>
      <c r="Z120" s="17"/>
      <c r="AA120" s="17"/>
      <c r="AB120" s="17"/>
      <c r="AC120" s="17"/>
      <c r="AD120" s="17"/>
      <c r="AE120" s="17"/>
      <c r="AF120" s="17"/>
      <c r="AG120" s="17"/>
      <c r="AH120" s="17"/>
      <c r="AI120" s="17"/>
      <c r="AJ120" s="17"/>
      <c r="AK120" s="17"/>
      <c r="AL120" s="17"/>
      <c r="AM120" s="17"/>
      <c r="AN120" s="17"/>
    </row>
    <row r="121" spans="1:40" s="219" customFormat="1" x14ac:dyDescent="0.25">
      <c r="A121" s="17"/>
      <c r="B121" s="17"/>
      <c r="C121" s="230"/>
      <c r="D121" s="17"/>
      <c r="E121" s="17"/>
      <c r="F121" s="17"/>
      <c r="G121" s="17"/>
      <c r="H121" s="17"/>
      <c r="I121" s="251"/>
      <c r="J121" s="17"/>
      <c r="K121" s="17"/>
      <c r="L121" s="17"/>
      <c r="M121" s="17"/>
      <c r="N121" s="226"/>
      <c r="T121" s="17"/>
      <c r="U121" s="17"/>
      <c r="V121" s="17"/>
      <c r="W121" s="17"/>
      <c r="X121" s="17"/>
      <c r="Y121" s="17"/>
      <c r="Z121" s="17"/>
      <c r="AA121" s="17"/>
      <c r="AB121" s="17"/>
      <c r="AC121" s="17"/>
      <c r="AD121" s="17"/>
      <c r="AE121" s="17"/>
      <c r="AF121" s="17"/>
      <c r="AG121" s="17"/>
      <c r="AH121" s="17"/>
      <c r="AI121" s="17"/>
      <c r="AJ121" s="17"/>
      <c r="AK121" s="17"/>
      <c r="AL121" s="17"/>
      <c r="AM121" s="17"/>
      <c r="AN121" s="17"/>
    </row>
    <row r="122" spans="1:40" s="219" customFormat="1" x14ac:dyDescent="0.25">
      <c r="A122" s="17"/>
      <c r="B122" s="17"/>
      <c r="C122" s="230"/>
      <c r="D122" s="17"/>
      <c r="E122" s="17"/>
      <c r="F122" s="17"/>
      <c r="G122" s="17"/>
      <c r="H122" s="17"/>
      <c r="I122" s="251"/>
      <c r="J122" s="17"/>
      <c r="K122" s="17"/>
      <c r="L122" s="17"/>
      <c r="M122" s="17"/>
      <c r="N122" s="226"/>
      <c r="T122" s="17"/>
      <c r="U122" s="17"/>
      <c r="V122" s="17"/>
      <c r="W122" s="17"/>
      <c r="X122" s="17"/>
      <c r="Y122" s="17"/>
      <c r="Z122" s="17"/>
      <c r="AA122" s="17"/>
      <c r="AB122" s="17"/>
      <c r="AC122" s="17"/>
      <c r="AD122" s="17"/>
      <c r="AE122" s="17"/>
      <c r="AF122" s="17"/>
      <c r="AG122" s="17"/>
      <c r="AH122" s="17"/>
      <c r="AI122" s="17"/>
      <c r="AJ122" s="17"/>
      <c r="AK122" s="17"/>
      <c r="AL122" s="17"/>
      <c r="AM122" s="17"/>
      <c r="AN122" s="17"/>
    </row>
    <row r="123" spans="1:40" s="219" customFormat="1" x14ac:dyDescent="0.25">
      <c r="A123" s="17"/>
      <c r="B123" s="17"/>
      <c r="C123" s="230"/>
      <c r="D123" s="17"/>
      <c r="E123" s="17"/>
      <c r="F123" s="17"/>
      <c r="G123" s="17"/>
      <c r="H123" s="17"/>
      <c r="I123" s="251"/>
      <c r="J123" s="17"/>
      <c r="K123" s="17"/>
      <c r="L123" s="17"/>
      <c r="M123" s="17"/>
      <c r="N123" s="226"/>
      <c r="T123" s="17"/>
      <c r="U123" s="17"/>
      <c r="V123" s="17"/>
      <c r="W123" s="17"/>
      <c r="X123" s="17"/>
      <c r="Y123" s="17"/>
      <c r="Z123" s="17"/>
      <c r="AA123" s="17"/>
      <c r="AB123" s="17"/>
      <c r="AC123" s="17"/>
      <c r="AD123" s="17"/>
      <c r="AE123" s="17"/>
      <c r="AF123" s="17"/>
      <c r="AG123" s="17"/>
      <c r="AH123" s="17"/>
      <c r="AI123" s="17"/>
      <c r="AJ123" s="17"/>
      <c r="AK123" s="17"/>
      <c r="AL123" s="17"/>
      <c r="AM123" s="17"/>
      <c r="AN123" s="17"/>
    </row>
    <row r="124" spans="1:40" s="219" customFormat="1" x14ac:dyDescent="0.25">
      <c r="A124" s="17"/>
      <c r="B124" s="17"/>
      <c r="C124" s="230"/>
      <c r="D124" s="17"/>
      <c r="E124" s="17"/>
      <c r="F124" s="17"/>
      <c r="G124" s="17"/>
      <c r="H124" s="17"/>
      <c r="I124" s="251"/>
      <c r="J124" s="17"/>
      <c r="K124" s="17"/>
      <c r="L124" s="17"/>
      <c r="M124" s="17"/>
      <c r="N124" s="226"/>
      <c r="T124" s="17"/>
      <c r="U124" s="17"/>
      <c r="V124" s="17"/>
      <c r="W124" s="17"/>
      <c r="X124" s="17"/>
      <c r="Y124" s="17"/>
      <c r="Z124" s="17"/>
      <c r="AA124" s="17"/>
      <c r="AB124" s="17"/>
      <c r="AC124" s="17"/>
      <c r="AD124" s="17"/>
      <c r="AE124" s="17"/>
      <c r="AF124" s="17"/>
      <c r="AG124" s="17"/>
      <c r="AH124" s="17"/>
      <c r="AI124" s="17"/>
      <c r="AJ124" s="17"/>
      <c r="AK124" s="17"/>
      <c r="AL124" s="17"/>
      <c r="AM124" s="17"/>
      <c r="AN124" s="17"/>
    </row>
    <row r="125" spans="1:40" s="219" customFormat="1" x14ac:dyDescent="0.25">
      <c r="A125" s="17"/>
      <c r="B125" s="17"/>
      <c r="C125" s="230"/>
      <c r="D125" s="17"/>
      <c r="E125" s="17"/>
      <c r="F125" s="17"/>
      <c r="G125" s="17"/>
      <c r="H125" s="17"/>
      <c r="I125" s="251"/>
      <c r="J125" s="17"/>
      <c r="K125" s="17"/>
      <c r="L125" s="17"/>
      <c r="M125" s="17"/>
      <c r="N125" s="226"/>
      <c r="T125" s="17"/>
      <c r="U125" s="17"/>
      <c r="V125" s="17"/>
      <c r="W125" s="17"/>
      <c r="X125" s="17"/>
      <c r="Y125" s="17"/>
      <c r="Z125" s="17"/>
      <c r="AA125" s="17"/>
      <c r="AB125" s="17"/>
      <c r="AC125" s="17"/>
      <c r="AD125" s="17"/>
      <c r="AE125" s="17"/>
      <c r="AF125" s="17"/>
      <c r="AG125" s="17"/>
      <c r="AH125" s="17"/>
      <c r="AI125" s="17"/>
      <c r="AJ125" s="17"/>
      <c r="AK125" s="17"/>
      <c r="AL125" s="17"/>
      <c r="AM125" s="17"/>
      <c r="AN125" s="17"/>
    </row>
    <row r="126" spans="1:40" s="219" customFormat="1" x14ac:dyDescent="0.25">
      <c r="A126" s="17"/>
      <c r="B126" s="17"/>
      <c r="C126" s="230"/>
      <c r="D126" s="17"/>
      <c r="E126" s="17"/>
      <c r="F126" s="17"/>
      <c r="G126" s="17"/>
      <c r="H126" s="17"/>
      <c r="I126" s="251"/>
      <c r="J126" s="17"/>
      <c r="K126" s="17"/>
      <c r="L126" s="17"/>
      <c r="M126" s="17"/>
      <c r="N126" s="226"/>
      <c r="T126" s="17"/>
      <c r="U126" s="17"/>
      <c r="V126" s="17"/>
      <c r="W126" s="17"/>
      <c r="X126" s="17"/>
      <c r="Y126" s="17"/>
      <c r="Z126" s="17"/>
      <c r="AA126" s="17"/>
      <c r="AB126" s="17"/>
      <c r="AC126" s="17"/>
      <c r="AD126" s="17"/>
      <c r="AE126" s="17"/>
      <c r="AF126" s="17"/>
      <c r="AG126" s="17"/>
      <c r="AH126" s="17"/>
      <c r="AI126" s="17"/>
      <c r="AJ126" s="17"/>
      <c r="AK126" s="17"/>
      <c r="AL126" s="17"/>
      <c r="AM126" s="17"/>
      <c r="AN126" s="17"/>
    </row>
    <row r="127" spans="1:40" s="219" customFormat="1" x14ac:dyDescent="0.25">
      <c r="A127" s="17"/>
      <c r="B127" s="17"/>
      <c r="C127" s="230"/>
      <c r="D127" s="17"/>
      <c r="E127" s="17"/>
      <c r="F127" s="17"/>
      <c r="G127" s="17"/>
      <c r="H127" s="17"/>
      <c r="I127" s="251"/>
      <c r="J127" s="17"/>
      <c r="K127" s="17"/>
      <c r="L127" s="17"/>
      <c r="M127" s="17"/>
      <c r="N127" s="226"/>
      <c r="T127" s="17"/>
      <c r="U127" s="17"/>
      <c r="V127" s="17"/>
      <c r="W127" s="17"/>
      <c r="X127" s="17"/>
      <c r="Y127" s="17"/>
      <c r="Z127" s="17"/>
      <c r="AA127" s="17"/>
      <c r="AB127" s="17"/>
      <c r="AC127" s="17"/>
      <c r="AD127" s="17"/>
      <c r="AE127" s="17"/>
      <c r="AF127" s="17"/>
      <c r="AG127" s="17"/>
      <c r="AH127" s="17"/>
      <c r="AI127" s="17"/>
      <c r="AJ127" s="17"/>
      <c r="AK127" s="17"/>
      <c r="AL127" s="17"/>
      <c r="AM127" s="17"/>
      <c r="AN127" s="17"/>
    </row>
    <row r="128" spans="1:40" s="219" customFormat="1" x14ac:dyDescent="0.25">
      <c r="A128" s="17"/>
      <c r="B128" s="17"/>
      <c r="C128" s="230"/>
      <c r="D128" s="17"/>
      <c r="E128" s="17"/>
      <c r="F128" s="17"/>
      <c r="G128" s="17"/>
      <c r="H128" s="17"/>
      <c r="I128" s="251"/>
      <c r="J128" s="17"/>
      <c r="K128" s="17"/>
      <c r="L128" s="17"/>
      <c r="M128" s="17"/>
      <c r="N128" s="226"/>
      <c r="T128" s="17"/>
      <c r="U128" s="17"/>
      <c r="V128" s="17"/>
      <c r="W128" s="17"/>
      <c r="X128" s="17"/>
      <c r="Y128" s="17"/>
      <c r="Z128" s="17"/>
      <c r="AA128" s="17"/>
      <c r="AB128" s="17"/>
      <c r="AC128" s="17"/>
      <c r="AD128" s="17"/>
      <c r="AE128" s="17"/>
      <c r="AF128" s="17"/>
      <c r="AG128" s="17"/>
      <c r="AH128" s="17"/>
      <c r="AI128" s="17"/>
      <c r="AJ128" s="17"/>
      <c r="AK128" s="17"/>
      <c r="AL128" s="17"/>
      <c r="AM128" s="17"/>
      <c r="AN128" s="17"/>
    </row>
    <row r="129" spans="1:40" s="219" customFormat="1" x14ac:dyDescent="0.25">
      <c r="A129" s="17"/>
      <c r="B129" s="17"/>
      <c r="C129" s="230"/>
      <c r="D129" s="17"/>
      <c r="E129" s="17"/>
      <c r="F129" s="17"/>
      <c r="G129" s="17"/>
      <c r="H129" s="17"/>
      <c r="I129" s="251"/>
      <c r="J129" s="17"/>
      <c r="K129" s="17"/>
      <c r="L129" s="17"/>
      <c r="M129" s="17"/>
      <c r="N129" s="226"/>
      <c r="T129" s="17"/>
      <c r="U129" s="17"/>
      <c r="V129" s="17"/>
      <c r="W129" s="17"/>
      <c r="X129" s="17"/>
      <c r="Y129" s="17"/>
      <c r="Z129" s="17"/>
      <c r="AA129" s="17"/>
      <c r="AB129" s="17"/>
      <c r="AC129" s="17"/>
      <c r="AD129" s="17"/>
      <c r="AE129" s="17"/>
      <c r="AF129" s="17"/>
      <c r="AG129" s="17"/>
      <c r="AH129" s="17"/>
      <c r="AI129" s="17"/>
      <c r="AJ129" s="17"/>
      <c r="AK129" s="17"/>
      <c r="AL129" s="17"/>
      <c r="AM129" s="17"/>
      <c r="AN129" s="17"/>
    </row>
    <row r="130" spans="1:40" s="219" customFormat="1" x14ac:dyDescent="0.25">
      <c r="A130" s="17"/>
      <c r="B130" s="17"/>
      <c r="C130" s="230"/>
      <c r="D130" s="17"/>
      <c r="E130" s="17"/>
      <c r="F130" s="17"/>
      <c r="G130" s="17"/>
      <c r="H130" s="17"/>
      <c r="I130" s="251"/>
      <c r="J130" s="17"/>
      <c r="K130" s="17"/>
      <c r="L130" s="17"/>
      <c r="M130" s="17"/>
      <c r="N130" s="226"/>
      <c r="T130" s="17"/>
      <c r="U130" s="17"/>
      <c r="V130" s="17"/>
      <c r="W130" s="17"/>
      <c r="X130" s="17"/>
      <c r="Y130" s="17"/>
      <c r="Z130" s="17"/>
      <c r="AA130" s="17"/>
      <c r="AB130" s="17"/>
      <c r="AC130" s="17"/>
      <c r="AD130" s="17"/>
      <c r="AE130" s="17"/>
      <c r="AF130" s="17"/>
      <c r="AG130" s="17"/>
      <c r="AH130" s="17"/>
      <c r="AI130" s="17"/>
      <c r="AJ130" s="17"/>
      <c r="AK130" s="17"/>
      <c r="AL130" s="17"/>
      <c r="AM130" s="17"/>
      <c r="AN130" s="17"/>
    </row>
    <row r="131" spans="1:40" s="219" customFormat="1" x14ac:dyDescent="0.25">
      <c r="A131" s="17"/>
      <c r="B131" s="17"/>
      <c r="C131" s="230"/>
      <c r="D131" s="17"/>
      <c r="E131" s="17"/>
      <c r="F131" s="17"/>
      <c r="G131" s="17"/>
      <c r="H131" s="17"/>
      <c r="I131" s="251"/>
      <c r="J131" s="17"/>
      <c r="K131" s="17"/>
      <c r="L131" s="17"/>
      <c r="M131" s="17"/>
      <c r="N131" s="226"/>
      <c r="T131" s="17"/>
      <c r="U131" s="17"/>
      <c r="V131" s="17"/>
      <c r="W131" s="17"/>
      <c r="X131" s="17"/>
      <c r="Y131" s="17"/>
      <c r="Z131" s="17"/>
      <c r="AA131" s="17"/>
      <c r="AB131" s="17"/>
      <c r="AC131" s="17"/>
      <c r="AD131" s="17"/>
      <c r="AE131" s="17"/>
      <c r="AF131" s="17"/>
      <c r="AG131" s="17"/>
      <c r="AH131" s="17"/>
      <c r="AI131" s="17"/>
      <c r="AJ131" s="17"/>
      <c r="AK131" s="17"/>
      <c r="AL131" s="17"/>
      <c r="AM131" s="17"/>
      <c r="AN131" s="17"/>
    </row>
    <row r="132" spans="1:40" s="219" customFormat="1" x14ac:dyDescent="0.25">
      <c r="A132" s="17"/>
      <c r="B132" s="17"/>
      <c r="C132" s="230"/>
      <c r="D132" s="17"/>
      <c r="E132" s="17"/>
      <c r="F132" s="17"/>
      <c r="G132" s="17"/>
      <c r="H132" s="17"/>
      <c r="I132" s="251"/>
      <c r="J132" s="17"/>
      <c r="K132" s="17"/>
      <c r="L132" s="17"/>
      <c r="M132" s="17"/>
      <c r="N132" s="226"/>
      <c r="T132" s="17"/>
      <c r="U132" s="17"/>
      <c r="V132" s="17"/>
      <c r="W132" s="17"/>
      <c r="X132" s="17"/>
      <c r="Y132" s="17"/>
      <c r="Z132" s="17"/>
      <c r="AA132" s="17"/>
      <c r="AB132" s="17"/>
      <c r="AC132" s="17"/>
      <c r="AD132" s="17"/>
      <c r="AE132" s="17"/>
      <c r="AF132" s="17"/>
      <c r="AG132" s="17"/>
      <c r="AH132" s="17"/>
      <c r="AI132" s="17"/>
      <c r="AJ132" s="17"/>
      <c r="AK132" s="17"/>
      <c r="AL132" s="17"/>
      <c r="AM132" s="17"/>
      <c r="AN132" s="17"/>
    </row>
    <row r="133" spans="1:40" s="219" customFormat="1" x14ac:dyDescent="0.25">
      <c r="A133" s="17"/>
      <c r="B133" s="17"/>
      <c r="C133" s="230"/>
      <c r="D133" s="17"/>
      <c r="E133" s="17"/>
      <c r="F133" s="17"/>
      <c r="G133" s="17"/>
      <c r="H133" s="17"/>
      <c r="I133" s="251"/>
      <c r="J133" s="17"/>
      <c r="K133" s="17"/>
      <c r="L133" s="17"/>
      <c r="M133" s="17"/>
      <c r="N133" s="226"/>
      <c r="T133" s="17"/>
      <c r="U133" s="17"/>
      <c r="V133" s="17"/>
      <c r="W133" s="17"/>
      <c r="X133" s="17"/>
      <c r="Y133" s="17"/>
      <c r="Z133" s="17"/>
      <c r="AA133" s="17"/>
      <c r="AB133" s="17"/>
      <c r="AC133" s="17"/>
      <c r="AD133" s="17"/>
      <c r="AE133" s="17"/>
      <c r="AF133" s="17"/>
      <c r="AG133" s="17"/>
      <c r="AH133" s="17"/>
      <c r="AI133" s="17"/>
      <c r="AJ133" s="17"/>
      <c r="AK133" s="17"/>
      <c r="AL133" s="17"/>
      <c r="AM133" s="17"/>
      <c r="AN133" s="17"/>
    </row>
    <row r="134" spans="1:40" s="219" customFormat="1" x14ac:dyDescent="0.25">
      <c r="A134" s="17"/>
      <c r="B134" s="17"/>
      <c r="C134" s="230"/>
      <c r="D134" s="17"/>
      <c r="E134" s="17"/>
      <c r="F134" s="17"/>
      <c r="G134" s="17"/>
      <c r="H134" s="17"/>
      <c r="I134" s="251"/>
      <c r="J134" s="17"/>
      <c r="K134" s="17"/>
      <c r="L134" s="17"/>
      <c r="M134" s="17"/>
      <c r="N134" s="226"/>
      <c r="T134" s="17"/>
      <c r="U134" s="17"/>
      <c r="V134" s="17"/>
      <c r="W134" s="17"/>
      <c r="X134" s="17"/>
      <c r="Y134" s="17"/>
      <c r="Z134" s="17"/>
      <c r="AA134" s="17"/>
      <c r="AB134" s="17"/>
      <c r="AC134" s="17"/>
      <c r="AD134" s="17"/>
      <c r="AE134" s="17"/>
      <c r="AF134" s="17"/>
      <c r="AG134" s="17"/>
      <c r="AH134" s="17"/>
      <c r="AI134" s="17"/>
      <c r="AJ134" s="17"/>
      <c r="AK134" s="17"/>
      <c r="AL134" s="17"/>
      <c r="AM134" s="17"/>
      <c r="AN134" s="17"/>
    </row>
    <row r="135" spans="1:40" s="219" customFormat="1" x14ac:dyDescent="0.25">
      <c r="A135" s="17"/>
      <c r="B135" s="17"/>
      <c r="C135" s="230"/>
      <c r="D135" s="17"/>
      <c r="E135" s="17"/>
      <c r="F135" s="17"/>
      <c r="G135" s="17"/>
      <c r="H135" s="17"/>
      <c r="I135" s="251"/>
      <c r="J135" s="17"/>
      <c r="K135" s="17"/>
      <c r="L135" s="17"/>
      <c r="M135" s="17"/>
      <c r="N135" s="226"/>
      <c r="T135" s="17"/>
      <c r="U135" s="17"/>
      <c r="V135" s="17"/>
      <c r="W135" s="17"/>
      <c r="X135" s="17"/>
      <c r="Y135" s="17"/>
      <c r="Z135" s="17"/>
      <c r="AA135" s="17"/>
      <c r="AB135" s="17"/>
      <c r="AC135" s="17"/>
      <c r="AD135" s="17"/>
      <c r="AE135" s="17"/>
      <c r="AF135" s="17"/>
      <c r="AG135" s="17"/>
      <c r="AH135" s="17"/>
      <c r="AI135" s="17"/>
      <c r="AJ135" s="17"/>
      <c r="AK135" s="17"/>
      <c r="AL135" s="17"/>
      <c r="AM135" s="17"/>
      <c r="AN135" s="17"/>
    </row>
    <row r="136" spans="1:40" s="219" customFormat="1" x14ac:dyDescent="0.25">
      <c r="A136" s="17"/>
      <c r="B136" s="17"/>
      <c r="C136" s="230"/>
      <c r="D136" s="17"/>
      <c r="E136" s="17"/>
      <c r="F136" s="17"/>
      <c r="G136" s="17"/>
      <c r="H136" s="17"/>
      <c r="I136" s="251"/>
      <c r="J136" s="17"/>
      <c r="K136" s="17"/>
      <c r="L136" s="17"/>
      <c r="M136" s="17"/>
      <c r="N136" s="226"/>
      <c r="T136" s="17"/>
      <c r="U136" s="17"/>
      <c r="V136" s="17"/>
      <c r="W136" s="17"/>
      <c r="X136" s="17"/>
      <c r="Y136" s="17"/>
      <c r="Z136" s="17"/>
      <c r="AA136" s="17"/>
      <c r="AB136" s="17"/>
      <c r="AC136" s="17"/>
      <c r="AD136" s="17"/>
      <c r="AE136" s="17"/>
      <c r="AF136" s="17"/>
      <c r="AG136" s="17"/>
      <c r="AH136" s="17"/>
      <c r="AI136" s="17"/>
      <c r="AJ136" s="17"/>
      <c r="AK136" s="17"/>
      <c r="AL136" s="17"/>
      <c r="AM136" s="17"/>
      <c r="AN136" s="17"/>
    </row>
    <row r="137" spans="1:40" s="219" customFormat="1" x14ac:dyDescent="0.25">
      <c r="A137" s="17"/>
      <c r="B137" s="17"/>
      <c r="C137" s="230"/>
      <c r="D137" s="17"/>
      <c r="E137" s="17"/>
      <c r="F137" s="17"/>
      <c r="G137" s="17"/>
      <c r="H137" s="17"/>
      <c r="I137" s="251"/>
      <c r="J137" s="17"/>
      <c r="K137" s="17"/>
      <c r="L137" s="17"/>
      <c r="M137" s="17"/>
      <c r="N137" s="226"/>
      <c r="T137" s="17"/>
      <c r="U137" s="17"/>
      <c r="V137" s="17"/>
      <c r="W137" s="17"/>
      <c r="X137" s="17"/>
      <c r="Y137" s="17"/>
      <c r="Z137" s="17"/>
      <c r="AA137" s="17"/>
      <c r="AB137" s="17"/>
      <c r="AC137" s="17"/>
      <c r="AD137" s="17"/>
      <c r="AE137" s="17"/>
      <c r="AF137" s="17"/>
      <c r="AG137" s="17"/>
      <c r="AH137" s="17"/>
      <c r="AI137" s="17"/>
      <c r="AJ137" s="17"/>
      <c r="AK137" s="17"/>
      <c r="AL137" s="17"/>
      <c r="AM137" s="17"/>
      <c r="AN137" s="17"/>
    </row>
    <row r="138" spans="1:40" s="219" customFormat="1" x14ac:dyDescent="0.25">
      <c r="A138" s="17"/>
      <c r="B138" s="17"/>
      <c r="C138" s="230"/>
      <c r="D138" s="17"/>
      <c r="E138" s="17"/>
      <c r="F138" s="17"/>
      <c r="G138" s="17"/>
      <c r="H138" s="17"/>
      <c r="I138" s="251"/>
      <c r="J138" s="17"/>
      <c r="K138" s="17"/>
      <c r="L138" s="17"/>
      <c r="M138" s="17"/>
      <c r="N138" s="226"/>
      <c r="T138" s="17"/>
      <c r="U138" s="17"/>
      <c r="V138" s="17"/>
      <c r="W138" s="17"/>
      <c r="X138" s="17"/>
      <c r="Y138" s="17"/>
      <c r="Z138" s="17"/>
      <c r="AA138" s="17"/>
      <c r="AB138" s="17"/>
      <c r="AC138" s="17"/>
      <c r="AD138" s="17"/>
      <c r="AE138" s="17"/>
      <c r="AF138" s="17"/>
      <c r="AG138" s="17"/>
      <c r="AH138" s="17"/>
      <c r="AI138" s="17"/>
      <c r="AJ138" s="17"/>
      <c r="AK138" s="17"/>
      <c r="AL138" s="17"/>
      <c r="AM138" s="17"/>
      <c r="AN138" s="17"/>
    </row>
    <row r="139" spans="1:40" s="219" customFormat="1" x14ac:dyDescent="0.25">
      <c r="A139" s="17"/>
      <c r="B139" s="17"/>
      <c r="C139" s="230"/>
      <c r="D139" s="17"/>
      <c r="E139" s="17"/>
      <c r="F139" s="17"/>
      <c r="G139" s="17"/>
      <c r="H139" s="17"/>
      <c r="I139" s="251"/>
      <c r="J139" s="17"/>
      <c r="K139" s="17"/>
      <c r="L139" s="17"/>
      <c r="M139" s="17"/>
      <c r="N139" s="226"/>
      <c r="T139" s="17"/>
      <c r="U139" s="17"/>
      <c r="V139" s="17"/>
      <c r="W139" s="17"/>
      <c r="X139" s="17"/>
      <c r="Y139" s="17"/>
      <c r="Z139" s="17"/>
      <c r="AA139" s="17"/>
      <c r="AB139" s="17"/>
      <c r="AC139" s="17"/>
      <c r="AD139" s="17"/>
      <c r="AE139" s="17"/>
      <c r="AF139" s="17"/>
      <c r="AG139" s="17"/>
      <c r="AH139" s="17"/>
      <c r="AI139" s="17"/>
      <c r="AJ139" s="17"/>
      <c r="AK139" s="17"/>
      <c r="AL139" s="17"/>
      <c r="AM139" s="17"/>
      <c r="AN139" s="17"/>
    </row>
    <row r="140" spans="1:40" s="219" customFormat="1" x14ac:dyDescent="0.25">
      <c r="A140" s="17"/>
      <c r="B140" s="17"/>
      <c r="C140" s="230"/>
      <c r="D140" s="17"/>
      <c r="E140" s="17"/>
      <c r="F140" s="17"/>
      <c r="G140" s="17"/>
      <c r="H140" s="17"/>
      <c r="I140" s="251"/>
      <c r="J140" s="17"/>
      <c r="K140" s="17"/>
      <c r="L140" s="17"/>
      <c r="M140" s="17"/>
      <c r="N140" s="226"/>
      <c r="T140" s="17"/>
      <c r="U140" s="17"/>
      <c r="V140" s="17"/>
      <c r="W140" s="17"/>
      <c r="X140" s="17"/>
      <c r="Y140" s="17"/>
      <c r="Z140" s="17"/>
      <c r="AA140" s="17"/>
      <c r="AB140" s="17"/>
      <c r="AC140" s="17"/>
      <c r="AD140" s="17"/>
      <c r="AE140" s="17"/>
      <c r="AF140" s="17"/>
      <c r="AG140" s="17"/>
      <c r="AH140" s="17"/>
      <c r="AI140" s="17"/>
      <c r="AJ140" s="17"/>
      <c r="AK140" s="17"/>
      <c r="AL140" s="17"/>
      <c r="AM140" s="17"/>
      <c r="AN140" s="17"/>
    </row>
    <row r="141" spans="1:40" s="219" customFormat="1" x14ac:dyDescent="0.25">
      <c r="A141" s="17"/>
      <c r="B141" s="17"/>
      <c r="C141" s="230"/>
      <c r="D141" s="17"/>
      <c r="E141" s="17"/>
      <c r="F141" s="17"/>
      <c r="G141" s="17"/>
      <c r="H141" s="17"/>
      <c r="I141" s="251"/>
      <c r="J141" s="17"/>
      <c r="K141" s="17"/>
      <c r="L141" s="17"/>
      <c r="M141" s="17"/>
      <c r="N141" s="226"/>
      <c r="T141" s="17"/>
      <c r="U141" s="17"/>
      <c r="V141" s="17"/>
      <c r="W141" s="17"/>
      <c r="X141" s="17"/>
      <c r="Y141" s="17"/>
      <c r="Z141" s="17"/>
      <c r="AA141" s="17"/>
      <c r="AB141" s="17"/>
      <c r="AC141" s="17"/>
      <c r="AD141" s="17"/>
      <c r="AE141" s="17"/>
      <c r="AF141" s="17"/>
      <c r="AG141" s="17"/>
      <c r="AH141" s="17"/>
      <c r="AI141" s="17"/>
      <c r="AJ141" s="17"/>
      <c r="AK141" s="17"/>
      <c r="AL141" s="17"/>
      <c r="AM141" s="17"/>
      <c r="AN141" s="17"/>
    </row>
    <row r="142" spans="1:40" s="219" customFormat="1" x14ac:dyDescent="0.25">
      <c r="A142" s="17"/>
      <c r="B142" s="17"/>
      <c r="C142" s="230"/>
      <c r="D142" s="17"/>
      <c r="E142" s="17"/>
      <c r="F142" s="17"/>
      <c r="G142" s="17"/>
      <c r="H142" s="17"/>
      <c r="I142" s="251"/>
      <c r="J142" s="17"/>
      <c r="K142" s="17"/>
      <c r="L142" s="17"/>
      <c r="M142" s="17"/>
      <c r="N142" s="226"/>
      <c r="T142" s="17"/>
      <c r="U142" s="17"/>
      <c r="V142" s="17"/>
      <c r="W142" s="17"/>
      <c r="X142" s="17"/>
      <c r="Y142" s="17"/>
      <c r="Z142" s="17"/>
      <c r="AA142" s="17"/>
      <c r="AB142" s="17"/>
      <c r="AC142" s="17"/>
      <c r="AD142" s="17"/>
      <c r="AE142" s="17"/>
      <c r="AF142" s="17"/>
      <c r="AG142" s="17"/>
      <c r="AH142" s="17"/>
      <c r="AI142" s="17"/>
      <c r="AJ142" s="17"/>
      <c r="AK142" s="17"/>
      <c r="AL142" s="17"/>
      <c r="AM142" s="17"/>
      <c r="AN142" s="17"/>
    </row>
    <row r="143" spans="1:40" s="219" customFormat="1" x14ac:dyDescent="0.25">
      <c r="A143" s="17"/>
      <c r="B143" s="17"/>
      <c r="C143" s="230"/>
      <c r="D143" s="17"/>
      <c r="E143" s="17"/>
      <c r="F143" s="17"/>
      <c r="G143" s="17"/>
      <c r="H143" s="17"/>
      <c r="I143" s="251"/>
      <c r="J143" s="17"/>
      <c r="K143" s="17"/>
      <c r="L143" s="17"/>
      <c r="M143" s="17"/>
      <c r="N143" s="226"/>
      <c r="T143" s="17"/>
      <c r="U143" s="17"/>
      <c r="V143" s="17"/>
      <c r="W143" s="17"/>
      <c r="X143" s="17"/>
      <c r="Y143" s="17"/>
      <c r="Z143" s="17"/>
      <c r="AA143" s="17"/>
      <c r="AB143" s="17"/>
      <c r="AC143" s="17"/>
      <c r="AD143" s="17"/>
      <c r="AE143" s="17"/>
      <c r="AF143" s="17"/>
      <c r="AG143" s="17"/>
      <c r="AH143" s="17"/>
      <c r="AI143" s="17"/>
      <c r="AJ143" s="17"/>
      <c r="AK143" s="17"/>
      <c r="AL143" s="17"/>
      <c r="AM143" s="17"/>
      <c r="AN143" s="17"/>
    </row>
    <row r="144" spans="1:40" s="219" customFormat="1" x14ac:dyDescent="0.25">
      <c r="A144" s="17"/>
      <c r="B144" s="17"/>
      <c r="C144" s="230"/>
      <c r="D144" s="17"/>
      <c r="E144" s="17"/>
      <c r="F144" s="17"/>
      <c r="G144" s="17"/>
      <c r="H144" s="17"/>
      <c r="I144" s="251"/>
      <c r="J144" s="17"/>
      <c r="K144" s="17"/>
      <c r="L144" s="17"/>
      <c r="M144" s="17"/>
      <c r="N144" s="226"/>
      <c r="T144" s="17"/>
      <c r="U144" s="17"/>
      <c r="V144" s="17"/>
      <c r="W144" s="17"/>
      <c r="X144" s="17"/>
      <c r="Y144" s="17"/>
      <c r="Z144" s="17"/>
      <c r="AA144" s="17"/>
      <c r="AB144" s="17"/>
      <c r="AC144" s="17"/>
      <c r="AD144" s="17"/>
      <c r="AE144" s="17"/>
      <c r="AF144" s="17"/>
      <c r="AG144" s="17"/>
      <c r="AH144" s="17"/>
      <c r="AI144" s="17"/>
      <c r="AJ144" s="17"/>
      <c r="AK144" s="17"/>
      <c r="AL144" s="17"/>
      <c r="AM144" s="17"/>
      <c r="AN144" s="17"/>
    </row>
    <row r="145" spans="1:40" s="219" customFormat="1" x14ac:dyDescent="0.25">
      <c r="A145" s="17"/>
      <c r="B145" s="17"/>
      <c r="C145" s="230"/>
      <c r="D145" s="17"/>
      <c r="E145" s="17"/>
      <c r="F145" s="17"/>
      <c r="G145" s="17"/>
      <c r="H145" s="17"/>
      <c r="I145" s="251"/>
      <c r="J145" s="17"/>
      <c r="K145" s="17"/>
      <c r="L145" s="17"/>
      <c r="M145" s="17"/>
      <c r="N145" s="226"/>
      <c r="T145" s="17"/>
      <c r="U145" s="17"/>
      <c r="V145" s="17"/>
      <c r="W145" s="17"/>
      <c r="X145" s="17"/>
      <c r="Y145" s="17"/>
      <c r="Z145" s="17"/>
      <c r="AA145" s="17"/>
      <c r="AB145" s="17"/>
      <c r="AC145" s="17"/>
      <c r="AD145" s="17"/>
      <c r="AE145" s="17"/>
      <c r="AF145" s="17"/>
      <c r="AG145" s="17"/>
      <c r="AH145" s="17"/>
      <c r="AI145" s="17"/>
      <c r="AJ145" s="17"/>
      <c r="AK145" s="17"/>
      <c r="AL145" s="17"/>
      <c r="AM145" s="17"/>
      <c r="AN145" s="17"/>
    </row>
    <row r="146" spans="1:40" s="219" customFormat="1" x14ac:dyDescent="0.25">
      <c r="A146" s="17"/>
      <c r="B146" s="17"/>
      <c r="C146" s="230"/>
      <c r="D146" s="17"/>
      <c r="E146" s="17"/>
      <c r="F146" s="17"/>
      <c r="G146" s="17"/>
      <c r="H146" s="17"/>
      <c r="I146" s="251"/>
      <c r="J146" s="17"/>
      <c r="K146" s="17"/>
      <c r="L146" s="17"/>
      <c r="M146" s="17"/>
      <c r="N146" s="226"/>
      <c r="T146" s="17"/>
      <c r="U146" s="17"/>
      <c r="V146" s="17"/>
      <c r="W146" s="17"/>
      <c r="X146" s="17"/>
      <c r="Y146" s="17"/>
      <c r="Z146" s="17"/>
      <c r="AA146" s="17"/>
      <c r="AB146" s="17"/>
      <c r="AC146" s="17"/>
      <c r="AD146" s="17"/>
      <c r="AE146" s="17"/>
      <c r="AF146" s="17"/>
      <c r="AG146" s="17"/>
      <c r="AH146" s="17"/>
      <c r="AI146" s="17"/>
      <c r="AJ146" s="17"/>
      <c r="AK146" s="17"/>
      <c r="AL146" s="17"/>
      <c r="AM146" s="17"/>
      <c r="AN146" s="17"/>
    </row>
    <row r="147" spans="1:40" s="219" customFormat="1" x14ac:dyDescent="0.25">
      <c r="A147" s="17"/>
      <c r="B147" s="17"/>
      <c r="C147" s="230"/>
      <c r="D147" s="17"/>
      <c r="E147" s="17"/>
      <c r="F147" s="17"/>
      <c r="G147" s="17"/>
      <c r="H147" s="17"/>
      <c r="I147" s="251"/>
      <c r="J147" s="17"/>
      <c r="K147" s="17"/>
      <c r="L147" s="17"/>
      <c r="M147" s="17"/>
      <c r="N147" s="226"/>
      <c r="T147" s="17"/>
      <c r="U147" s="17"/>
      <c r="V147" s="17"/>
      <c r="W147" s="17"/>
      <c r="X147" s="17"/>
      <c r="Y147" s="17"/>
      <c r="Z147" s="17"/>
      <c r="AA147" s="17"/>
      <c r="AB147" s="17"/>
      <c r="AC147" s="17"/>
      <c r="AD147" s="17"/>
      <c r="AE147" s="17"/>
      <c r="AF147" s="17"/>
      <c r="AG147" s="17"/>
      <c r="AH147" s="17"/>
      <c r="AI147" s="17"/>
      <c r="AJ147" s="17"/>
      <c r="AK147" s="17"/>
      <c r="AL147" s="17"/>
      <c r="AM147" s="17"/>
      <c r="AN147" s="17"/>
    </row>
    <row r="148" spans="1:40" s="219" customFormat="1" x14ac:dyDescent="0.25">
      <c r="A148" s="17"/>
      <c r="B148" s="17"/>
      <c r="C148" s="230"/>
      <c r="D148" s="17"/>
      <c r="E148" s="17"/>
      <c r="F148" s="17"/>
      <c r="G148" s="17"/>
      <c r="H148" s="17"/>
      <c r="I148" s="251"/>
      <c r="J148" s="17"/>
      <c r="K148" s="17"/>
      <c r="L148" s="17"/>
      <c r="M148" s="17"/>
      <c r="N148" s="226"/>
      <c r="T148" s="17"/>
      <c r="U148" s="17"/>
      <c r="V148" s="17"/>
      <c r="W148" s="17"/>
      <c r="X148" s="17"/>
      <c r="Y148" s="17"/>
      <c r="Z148" s="17"/>
      <c r="AA148" s="17"/>
      <c r="AB148" s="17"/>
      <c r="AC148" s="17"/>
      <c r="AD148" s="17"/>
      <c r="AE148" s="17"/>
      <c r="AF148" s="17"/>
      <c r="AG148" s="17"/>
      <c r="AH148" s="17"/>
      <c r="AI148" s="17"/>
      <c r="AJ148" s="17"/>
      <c r="AK148" s="17"/>
      <c r="AL148" s="17"/>
      <c r="AM148" s="17"/>
      <c r="AN148" s="17"/>
    </row>
    <row r="149" spans="1:40" s="219" customFormat="1" x14ac:dyDescent="0.25">
      <c r="A149" s="17"/>
      <c r="B149" s="17"/>
      <c r="C149" s="230"/>
      <c r="D149" s="17"/>
      <c r="E149" s="17"/>
      <c r="F149" s="17"/>
      <c r="G149" s="17"/>
      <c r="H149" s="17"/>
      <c r="I149" s="251"/>
      <c r="J149" s="17"/>
      <c r="K149" s="17"/>
      <c r="L149" s="17"/>
      <c r="M149" s="17"/>
      <c r="N149" s="226"/>
      <c r="T149" s="17"/>
      <c r="U149" s="17"/>
      <c r="V149" s="17"/>
      <c r="W149" s="17"/>
      <c r="X149" s="17"/>
      <c r="Y149" s="17"/>
      <c r="Z149" s="17"/>
      <c r="AA149" s="17"/>
      <c r="AB149" s="17"/>
      <c r="AC149" s="17"/>
      <c r="AD149" s="17"/>
      <c r="AE149" s="17"/>
      <c r="AF149" s="17"/>
      <c r="AG149" s="17"/>
      <c r="AH149" s="17"/>
      <c r="AI149" s="17"/>
      <c r="AJ149" s="17"/>
      <c r="AK149" s="17"/>
      <c r="AL149" s="17"/>
      <c r="AM149" s="17"/>
      <c r="AN149" s="17"/>
    </row>
    <row r="150" spans="1:40" s="219" customFormat="1" x14ac:dyDescent="0.25">
      <c r="A150" s="17"/>
      <c r="B150" s="17"/>
      <c r="C150" s="230"/>
      <c r="D150" s="17"/>
      <c r="E150" s="17"/>
      <c r="F150" s="17"/>
      <c r="G150" s="17"/>
      <c r="H150" s="17"/>
      <c r="I150" s="251"/>
      <c r="J150" s="17"/>
      <c r="K150" s="17"/>
      <c r="L150" s="17"/>
      <c r="M150" s="17"/>
      <c r="N150" s="226"/>
      <c r="T150" s="17"/>
      <c r="U150" s="17"/>
      <c r="V150" s="17"/>
      <c r="W150" s="17"/>
      <c r="X150" s="17"/>
      <c r="Y150" s="17"/>
      <c r="Z150" s="17"/>
      <c r="AA150" s="17"/>
      <c r="AB150" s="17"/>
      <c r="AC150" s="17"/>
      <c r="AD150" s="17"/>
      <c r="AE150" s="17"/>
      <c r="AF150" s="17"/>
      <c r="AG150" s="17"/>
      <c r="AH150" s="17"/>
      <c r="AI150" s="17"/>
      <c r="AJ150" s="17"/>
      <c r="AK150" s="17"/>
      <c r="AL150" s="17"/>
      <c r="AM150" s="17"/>
      <c r="AN150" s="17"/>
    </row>
    <row r="151" spans="1:40" s="219" customFormat="1" x14ac:dyDescent="0.25">
      <c r="A151" s="17"/>
      <c r="B151" s="17"/>
      <c r="C151" s="230"/>
      <c r="D151" s="17"/>
      <c r="E151" s="17"/>
      <c r="F151" s="17"/>
      <c r="G151" s="17"/>
      <c r="H151" s="17"/>
      <c r="I151" s="251"/>
      <c r="J151" s="17"/>
      <c r="K151" s="17"/>
      <c r="L151" s="17"/>
      <c r="M151" s="17"/>
      <c r="N151" s="226"/>
      <c r="T151" s="17"/>
      <c r="U151" s="17"/>
      <c r="V151" s="17"/>
      <c r="W151" s="17"/>
      <c r="X151" s="17"/>
      <c r="Y151" s="17"/>
      <c r="Z151" s="17"/>
      <c r="AA151" s="17"/>
      <c r="AB151" s="17"/>
      <c r="AC151" s="17"/>
      <c r="AD151" s="17"/>
      <c r="AE151" s="17"/>
      <c r="AF151" s="17"/>
      <c r="AG151" s="17"/>
      <c r="AH151" s="17"/>
      <c r="AI151" s="17"/>
      <c r="AJ151" s="17"/>
      <c r="AK151" s="17"/>
      <c r="AL151" s="17"/>
      <c r="AM151" s="17"/>
      <c r="AN151" s="17"/>
    </row>
    <row r="152" spans="1:40" s="219" customFormat="1" x14ac:dyDescent="0.25">
      <c r="A152" s="17"/>
      <c r="B152" s="17"/>
      <c r="C152" s="230"/>
      <c r="D152" s="17"/>
      <c r="E152" s="17"/>
      <c r="F152" s="17"/>
      <c r="G152" s="17"/>
      <c r="H152" s="17"/>
      <c r="I152" s="251"/>
      <c r="J152" s="17"/>
      <c r="K152" s="17"/>
      <c r="L152" s="17"/>
      <c r="M152" s="17"/>
      <c r="N152" s="226"/>
      <c r="T152" s="17"/>
      <c r="U152" s="17"/>
      <c r="V152" s="17"/>
      <c r="W152" s="17"/>
      <c r="X152" s="17"/>
      <c r="Y152" s="17"/>
      <c r="Z152" s="17"/>
      <c r="AA152" s="17"/>
      <c r="AB152" s="17"/>
      <c r="AC152" s="17"/>
      <c r="AD152" s="17"/>
      <c r="AE152" s="17"/>
      <c r="AF152" s="17"/>
      <c r="AG152" s="17"/>
      <c r="AH152" s="17"/>
      <c r="AI152" s="17"/>
      <c r="AJ152" s="17"/>
      <c r="AK152" s="17"/>
      <c r="AL152" s="17"/>
      <c r="AM152" s="17"/>
      <c r="AN152" s="17"/>
    </row>
    <row r="153" spans="1:40" s="219" customFormat="1" x14ac:dyDescent="0.25">
      <c r="A153" s="17"/>
      <c r="B153" s="17"/>
      <c r="C153" s="230"/>
      <c r="D153" s="17"/>
      <c r="E153" s="17"/>
      <c r="F153" s="17"/>
      <c r="G153" s="17"/>
      <c r="H153" s="17"/>
      <c r="I153" s="251"/>
      <c r="J153" s="17"/>
      <c r="K153" s="17"/>
      <c r="L153" s="17"/>
      <c r="M153" s="17"/>
      <c r="N153" s="226"/>
      <c r="T153" s="17"/>
      <c r="U153" s="17"/>
      <c r="V153" s="17"/>
      <c r="W153" s="17"/>
      <c r="X153" s="17"/>
      <c r="Y153" s="17"/>
      <c r="Z153" s="17"/>
      <c r="AA153" s="17"/>
      <c r="AB153" s="17"/>
      <c r="AC153" s="17"/>
      <c r="AD153" s="17"/>
      <c r="AE153" s="17"/>
      <c r="AF153" s="17"/>
      <c r="AG153" s="17"/>
      <c r="AH153" s="17"/>
      <c r="AI153" s="17"/>
      <c r="AJ153" s="17"/>
      <c r="AK153" s="17"/>
      <c r="AL153" s="17"/>
      <c r="AM153" s="17"/>
      <c r="AN153" s="17"/>
    </row>
    <row r="154" spans="1:40" s="219" customFormat="1" x14ac:dyDescent="0.25">
      <c r="A154" s="17"/>
      <c r="B154" s="17"/>
      <c r="C154" s="230"/>
      <c r="D154" s="17"/>
      <c r="E154" s="17"/>
      <c r="F154" s="17"/>
      <c r="G154" s="17"/>
      <c r="H154" s="17"/>
      <c r="I154" s="251"/>
      <c r="J154" s="17"/>
      <c r="K154" s="17"/>
      <c r="L154" s="17"/>
      <c r="M154" s="17"/>
      <c r="N154" s="226"/>
      <c r="T154" s="17"/>
      <c r="U154" s="17"/>
      <c r="V154" s="17"/>
      <c r="W154" s="17"/>
      <c r="X154" s="17"/>
      <c r="Y154" s="17"/>
      <c r="Z154" s="17"/>
      <c r="AA154" s="17"/>
      <c r="AB154" s="17"/>
      <c r="AC154" s="17"/>
      <c r="AD154" s="17"/>
      <c r="AE154" s="17"/>
      <c r="AF154" s="17"/>
      <c r="AG154" s="17"/>
      <c r="AH154" s="17"/>
      <c r="AI154" s="17"/>
      <c r="AJ154" s="17"/>
      <c r="AK154" s="17"/>
      <c r="AL154" s="17"/>
      <c r="AM154" s="17"/>
      <c r="AN154" s="17"/>
    </row>
    <row r="155" spans="1:40" s="219" customFormat="1" x14ac:dyDescent="0.25">
      <c r="A155" s="17"/>
      <c r="B155" s="17"/>
      <c r="C155" s="230"/>
      <c r="D155" s="17"/>
      <c r="E155" s="17"/>
      <c r="F155" s="17"/>
      <c r="G155" s="17"/>
      <c r="H155" s="17"/>
      <c r="I155" s="251"/>
      <c r="J155" s="17"/>
      <c r="K155" s="17"/>
      <c r="L155" s="17"/>
      <c r="M155" s="17"/>
      <c r="N155" s="226"/>
      <c r="T155" s="17"/>
      <c r="U155" s="17"/>
      <c r="V155" s="17"/>
      <c r="W155" s="17"/>
      <c r="X155" s="17"/>
      <c r="Y155" s="17"/>
      <c r="Z155" s="17"/>
      <c r="AA155" s="17"/>
      <c r="AB155" s="17"/>
      <c r="AC155" s="17"/>
      <c r="AD155" s="17"/>
      <c r="AE155" s="17"/>
      <c r="AF155" s="17"/>
      <c r="AG155" s="17"/>
      <c r="AH155" s="17"/>
      <c r="AI155" s="17"/>
      <c r="AJ155" s="17"/>
      <c r="AK155" s="17"/>
      <c r="AL155" s="17"/>
      <c r="AM155" s="17"/>
      <c r="AN155" s="17"/>
    </row>
    <row r="156" spans="1:40" s="219" customFormat="1" x14ac:dyDescent="0.25">
      <c r="A156" s="17"/>
      <c r="B156" s="17"/>
      <c r="C156" s="230"/>
      <c r="D156" s="17"/>
      <c r="E156" s="17"/>
      <c r="F156" s="17"/>
      <c r="G156" s="17"/>
      <c r="H156" s="17"/>
      <c r="I156" s="251"/>
      <c r="J156" s="17"/>
      <c r="K156" s="17"/>
      <c r="L156" s="17"/>
      <c r="M156" s="17"/>
      <c r="N156" s="226"/>
      <c r="T156" s="17"/>
      <c r="U156" s="17"/>
      <c r="V156" s="17"/>
      <c r="W156" s="17"/>
      <c r="X156" s="17"/>
      <c r="Y156" s="17"/>
      <c r="Z156" s="17"/>
      <c r="AA156" s="17"/>
      <c r="AB156" s="17"/>
      <c r="AC156" s="17"/>
      <c r="AD156" s="17"/>
      <c r="AE156" s="17"/>
      <c r="AF156" s="17"/>
      <c r="AG156" s="17"/>
      <c r="AH156" s="17"/>
      <c r="AI156" s="17"/>
      <c r="AJ156" s="17"/>
      <c r="AK156" s="17"/>
      <c r="AL156" s="17"/>
      <c r="AM156" s="17"/>
      <c r="AN156" s="17"/>
    </row>
    <row r="157" spans="1:40" s="219" customFormat="1" x14ac:dyDescent="0.25">
      <c r="A157" s="17"/>
      <c r="B157" s="17"/>
      <c r="C157" s="230"/>
      <c r="D157" s="17"/>
      <c r="E157" s="17"/>
      <c r="F157" s="17"/>
      <c r="G157" s="17"/>
      <c r="H157" s="17"/>
      <c r="I157" s="251"/>
      <c r="J157" s="17"/>
      <c r="K157" s="17"/>
      <c r="L157" s="17"/>
      <c r="M157" s="17"/>
      <c r="N157" s="226"/>
      <c r="T157" s="17"/>
      <c r="U157" s="17"/>
      <c r="V157" s="17"/>
      <c r="W157" s="17"/>
      <c r="X157" s="17"/>
      <c r="Y157" s="17"/>
      <c r="Z157" s="17"/>
      <c r="AA157" s="17"/>
      <c r="AB157" s="17"/>
      <c r="AC157" s="17"/>
      <c r="AD157" s="17"/>
      <c r="AE157" s="17"/>
      <c r="AF157" s="17"/>
      <c r="AG157" s="17"/>
      <c r="AH157" s="17"/>
      <c r="AI157" s="17"/>
      <c r="AJ157" s="17"/>
      <c r="AK157" s="17"/>
      <c r="AL157" s="17"/>
      <c r="AM157" s="17"/>
      <c r="AN157" s="17"/>
    </row>
    <row r="158" spans="1:40" s="219" customFormat="1" x14ac:dyDescent="0.25">
      <c r="A158" s="17"/>
      <c r="B158" s="17"/>
      <c r="C158" s="230"/>
      <c r="D158" s="17"/>
      <c r="E158" s="17"/>
      <c r="F158" s="17"/>
      <c r="G158" s="17"/>
      <c r="H158" s="17"/>
      <c r="I158" s="251"/>
      <c r="J158" s="17"/>
      <c r="K158" s="17"/>
      <c r="L158" s="17"/>
      <c r="M158" s="17"/>
      <c r="N158" s="226"/>
      <c r="T158" s="17"/>
      <c r="U158" s="17"/>
      <c r="V158" s="17"/>
      <c r="W158" s="17"/>
      <c r="X158" s="17"/>
      <c r="Y158" s="17"/>
      <c r="Z158" s="17"/>
      <c r="AA158" s="17"/>
      <c r="AB158" s="17"/>
      <c r="AC158" s="17"/>
      <c r="AD158" s="17"/>
      <c r="AE158" s="17"/>
      <c r="AF158" s="17"/>
      <c r="AG158" s="17"/>
      <c r="AH158" s="17"/>
      <c r="AI158" s="17"/>
      <c r="AJ158" s="17"/>
      <c r="AK158" s="17"/>
      <c r="AL158" s="17"/>
      <c r="AM158" s="17"/>
      <c r="AN158" s="17"/>
    </row>
    <row r="159" spans="1:40" s="219" customFormat="1" x14ac:dyDescent="0.25">
      <c r="A159" s="17"/>
      <c r="B159" s="17"/>
      <c r="C159" s="230"/>
      <c r="D159" s="17"/>
      <c r="E159" s="17"/>
      <c r="F159" s="17"/>
      <c r="G159" s="17"/>
      <c r="H159" s="17"/>
      <c r="I159" s="251"/>
      <c r="J159" s="17"/>
      <c r="K159" s="17"/>
      <c r="L159" s="17"/>
      <c r="M159" s="17"/>
      <c r="N159" s="226"/>
      <c r="T159" s="17"/>
      <c r="U159" s="17"/>
      <c r="V159" s="17"/>
      <c r="W159" s="17"/>
      <c r="X159" s="17"/>
      <c r="Y159" s="17"/>
      <c r="Z159" s="17"/>
      <c r="AA159" s="17"/>
      <c r="AB159" s="17"/>
      <c r="AC159" s="17"/>
      <c r="AD159" s="17"/>
      <c r="AE159" s="17"/>
      <c r="AF159" s="17"/>
      <c r="AG159" s="17"/>
      <c r="AH159" s="17"/>
      <c r="AI159" s="17"/>
      <c r="AJ159" s="17"/>
      <c r="AK159" s="17"/>
      <c r="AL159" s="17"/>
      <c r="AM159" s="17"/>
      <c r="AN159" s="17"/>
    </row>
    <row r="160" spans="1:40" s="219" customFormat="1" x14ac:dyDescent="0.25">
      <c r="A160" s="17"/>
      <c r="B160" s="17"/>
      <c r="C160" s="230"/>
      <c r="D160" s="17"/>
      <c r="E160" s="17"/>
      <c r="F160" s="17"/>
      <c r="G160" s="17"/>
      <c r="H160" s="17"/>
      <c r="I160" s="251"/>
      <c r="J160" s="17"/>
      <c r="K160" s="17"/>
      <c r="L160" s="17"/>
      <c r="M160" s="17"/>
      <c r="N160" s="226"/>
      <c r="T160" s="17"/>
      <c r="U160" s="17"/>
      <c r="V160" s="17"/>
      <c r="W160" s="17"/>
      <c r="X160" s="17"/>
      <c r="Y160" s="17"/>
      <c r="Z160" s="17"/>
      <c r="AA160" s="17"/>
      <c r="AB160" s="17"/>
      <c r="AC160" s="17"/>
      <c r="AD160" s="17"/>
      <c r="AE160" s="17"/>
      <c r="AF160" s="17"/>
      <c r="AG160" s="17"/>
      <c r="AH160" s="17"/>
      <c r="AI160" s="17"/>
      <c r="AJ160" s="17"/>
      <c r="AK160" s="17"/>
      <c r="AL160" s="17"/>
      <c r="AM160" s="17"/>
      <c r="AN160" s="17"/>
    </row>
    <row r="161" spans="1:40" s="219" customFormat="1" x14ac:dyDescent="0.25">
      <c r="A161" s="17"/>
      <c r="B161" s="17"/>
      <c r="C161" s="230"/>
      <c r="D161" s="17"/>
      <c r="E161" s="17"/>
      <c r="F161" s="17"/>
      <c r="G161" s="17"/>
      <c r="H161" s="17"/>
      <c r="I161" s="251"/>
      <c r="J161" s="17"/>
      <c r="K161" s="17"/>
      <c r="L161" s="17"/>
      <c r="M161" s="17"/>
      <c r="N161" s="226"/>
      <c r="T161" s="17"/>
      <c r="U161" s="17"/>
      <c r="V161" s="17"/>
      <c r="W161" s="17"/>
      <c r="X161" s="17"/>
      <c r="Y161" s="17"/>
      <c r="Z161" s="17"/>
      <c r="AA161" s="17"/>
      <c r="AB161" s="17"/>
      <c r="AC161" s="17"/>
      <c r="AD161" s="17"/>
      <c r="AE161" s="17"/>
      <c r="AF161" s="17"/>
      <c r="AG161" s="17"/>
      <c r="AH161" s="17"/>
      <c r="AI161" s="17"/>
      <c r="AJ161" s="17"/>
      <c r="AK161" s="17"/>
      <c r="AL161" s="17"/>
      <c r="AM161" s="17"/>
      <c r="AN161" s="17"/>
    </row>
    <row r="162" spans="1:40" s="219" customFormat="1" x14ac:dyDescent="0.25">
      <c r="A162" s="17"/>
      <c r="B162" s="17"/>
      <c r="C162" s="230"/>
      <c r="D162" s="17"/>
      <c r="E162" s="17"/>
      <c r="F162" s="17"/>
      <c r="G162" s="17"/>
      <c r="H162" s="17"/>
      <c r="I162" s="251"/>
      <c r="J162" s="17"/>
      <c r="K162" s="17"/>
      <c r="L162" s="17"/>
      <c r="M162" s="17"/>
      <c r="N162" s="226"/>
      <c r="T162" s="17"/>
      <c r="U162" s="17"/>
      <c r="V162" s="17"/>
      <c r="W162" s="17"/>
      <c r="X162" s="17"/>
      <c r="Y162" s="17"/>
      <c r="Z162" s="17"/>
      <c r="AA162" s="17"/>
      <c r="AB162" s="17"/>
      <c r="AC162" s="17"/>
      <c r="AD162" s="17"/>
      <c r="AE162" s="17"/>
      <c r="AF162" s="17"/>
      <c r="AG162" s="17"/>
      <c r="AH162" s="17"/>
      <c r="AI162" s="17"/>
      <c r="AJ162" s="17"/>
      <c r="AK162" s="17"/>
      <c r="AL162" s="17"/>
      <c r="AM162" s="17"/>
      <c r="AN162" s="17"/>
    </row>
    <row r="163" spans="1:40" s="219" customFormat="1" x14ac:dyDescent="0.25">
      <c r="A163" s="17"/>
      <c r="B163" s="17"/>
      <c r="C163" s="230"/>
      <c r="D163" s="17"/>
      <c r="E163" s="17"/>
      <c r="F163" s="17"/>
      <c r="G163" s="17"/>
      <c r="H163" s="17"/>
      <c r="I163" s="251"/>
      <c r="J163" s="17"/>
      <c r="K163" s="17"/>
      <c r="L163" s="17"/>
      <c r="M163" s="17"/>
      <c r="N163" s="226"/>
      <c r="T163" s="17"/>
      <c r="U163" s="17"/>
      <c r="V163" s="17"/>
      <c r="W163" s="17"/>
      <c r="X163" s="17"/>
      <c r="Y163" s="17"/>
      <c r="Z163" s="17"/>
      <c r="AA163" s="17"/>
      <c r="AB163" s="17"/>
      <c r="AC163" s="17"/>
      <c r="AD163" s="17"/>
      <c r="AE163" s="17"/>
      <c r="AF163" s="17"/>
      <c r="AG163" s="17"/>
      <c r="AH163" s="17"/>
      <c r="AI163" s="17"/>
      <c r="AJ163" s="17"/>
      <c r="AK163" s="17"/>
      <c r="AL163" s="17"/>
      <c r="AM163" s="17"/>
      <c r="AN163" s="17"/>
    </row>
    <row r="164" spans="1:40" s="219" customFormat="1" x14ac:dyDescent="0.25">
      <c r="A164" s="17"/>
      <c r="B164" s="17"/>
      <c r="C164" s="230"/>
      <c r="D164" s="17"/>
      <c r="E164" s="17"/>
      <c r="F164" s="17"/>
      <c r="G164" s="17"/>
      <c r="H164" s="17"/>
      <c r="I164" s="251"/>
      <c r="J164" s="17"/>
      <c r="K164" s="17"/>
      <c r="L164" s="17"/>
      <c r="M164" s="17"/>
      <c r="N164" s="226"/>
      <c r="T164" s="17"/>
      <c r="U164" s="17"/>
      <c r="V164" s="17"/>
      <c r="W164" s="17"/>
      <c r="X164" s="17"/>
      <c r="Y164" s="17"/>
      <c r="Z164" s="17"/>
      <c r="AA164" s="17"/>
      <c r="AB164" s="17"/>
      <c r="AC164" s="17"/>
      <c r="AD164" s="17"/>
      <c r="AE164" s="17"/>
      <c r="AF164" s="17"/>
      <c r="AG164" s="17"/>
      <c r="AH164" s="17"/>
      <c r="AI164" s="17"/>
      <c r="AJ164" s="17"/>
      <c r="AK164" s="17"/>
      <c r="AL164" s="17"/>
      <c r="AM164" s="17"/>
      <c r="AN164" s="17"/>
    </row>
    <row r="165" spans="1:40" s="219" customFormat="1" x14ac:dyDescent="0.25">
      <c r="A165" s="17"/>
      <c r="B165" s="17"/>
      <c r="C165" s="230"/>
      <c r="D165" s="17"/>
      <c r="E165" s="17"/>
      <c r="F165" s="17"/>
      <c r="G165" s="17"/>
      <c r="H165" s="17"/>
      <c r="I165" s="251"/>
      <c r="J165" s="17"/>
      <c r="K165" s="17"/>
      <c r="L165" s="17"/>
      <c r="M165" s="17"/>
      <c r="N165" s="226"/>
      <c r="T165" s="17"/>
      <c r="U165" s="17"/>
      <c r="V165" s="17"/>
      <c r="W165" s="17"/>
      <c r="X165" s="17"/>
      <c r="Y165" s="17"/>
      <c r="Z165" s="17"/>
      <c r="AA165" s="17"/>
      <c r="AB165" s="17"/>
      <c r="AC165" s="17"/>
      <c r="AD165" s="17"/>
      <c r="AE165" s="17"/>
      <c r="AF165" s="17"/>
      <c r="AG165" s="17"/>
      <c r="AH165" s="17"/>
      <c r="AI165" s="17"/>
      <c r="AJ165" s="17"/>
      <c r="AK165" s="17"/>
      <c r="AL165" s="17"/>
      <c r="AM165" s="17"/>
      <c r="AN165" s="17"/>
    </row>
    <row r="166" spans="1:40" s="219" customFormat="1" x14ac:dyDescent="0.25">
      <c r="A166" s="17"/>
      <c r="B166" s="17"/>
      <c r="C166" s="230"/>
      <c r="D166" s="17"/>
      <c r="E166" s="17"/>
      <c r="F166" s="17"/>
      <c r="G166" s="17"/>
      <c r="H166" s="17"/>
      <c r="I166" s="251"/>
      <c r="J166" s="17"/>
      <c r="K166" s="17"/>
      <c r="L166" s="17"/>
      <c r="M166" s="17"/>
      <c r="N166" s="226"/>
      <c r="T166" s="17"/>
      <c r="U166" s="17"/>
      <c r="V166" s="17"/>
      <c r="W166" s="17"/>
      <c r="X166" s="17"/>
      <c r="Y166" s="17"/>
      <c r="Z166" s="17"/>
      <c r="AA166" s="17"/>
      <c r="AB166" s="17"/>
      <c r="AC166" s="17"/>
      <c r="AD166" s="17"/>
      <c r="AE166" s="17"/>
      <c r="AF166" s="17"/>
      <c r="AG166" s="17"/>
      <c r="AH166" s="17"/>
      <c r="AI166" s="17"/>
      <c r="AJ166" s="17"/>
      <c r="AK166" s="17"/>
      <c r="AL166" s="17"/>
      <c r="AM166" s="17"/>
      <c r="AN166" s="17"/>
    </row>
    <row r="167" spans="1:40" s="219" customFormat="1" x14ac:dyDescent="0.25">
      <c r="A167" s="17"/>
      <c r="B167" s="17"/>
      <c r="C167" s="230"/>
      <c r="D167" s="17"/>
      <c r="E167" s="17"/>
      <c r="F167" s="17"/>
      <c r="G167" s="17"/>
      <c r="H167" s="17"/>
      <c r="I167" s="251"/>
      <c r="J167" s="17"/>
      <c r="K167" s="17"/>
      <c r="L167" s="17"/>
      <c r="M167" s="17"/>
      <c r="N167" s="226"/>
      <c r="T167" s="17"/>
      <c r="U167" s="17"/>
      <c r="V167" s="17"/>
      <c r="W167" s="17"/>
      <c r="X167" s="17"/>
      <c r="Y167" s="17"/>
      <c r="Z167" s="17"/>
      <c r="AA167" s="17"/>
      <c r="AB167" s="17"/>
      <c r="AC167" s="17"/>
      <c r="AD167" s="17"/>
      <c r="AE167" s="17"/>
      <c r="AF167" s="17"/>
      <c r="AG167" s="17"/>
      <c r="AH167" s="17"/>
      <c r="AI167" s="17"/>
      <c r="AJ167" s="17"/>
      <c r="AK167" s="17"/>
      <c r="AL167" s="17"/>
      <c r="AM167" s="17"/>
      <c r="AN167" s="17"/>
    </row>
    <row r="168" spans="1:40" s="219" customFormat="1" x14ac:dyDescent="0.25">
      <c r="A168" s="17"/>
      <c r="B168" s="17"/>
      <c r="C168" s="230"/>
      <c r="D168" s="17"/>
      <c r="E168" s="17"/>
      <c r="F168" s="17"/>
      <c r="G168" s="17"/>
      <c r="H168" s="17"/>
      <c r="I168" s="251"/>
      <c r="J168" s="17"/>
      <c r="K168" s="17"/>
      <c r="L168" s="17"/>
      <c r="M168" s="17"/>
      <c r="N168" s="226"/>
      <c r="T168" s="17"/>
      <c r="U168" s="17"/>
      <c r="V168" s="17"/>
      <c r="W168" s="17"/>
      <c r="X168" s="17"/>
      <c r="Y168" s="17"/>
      <c r="Z168" s="17"/>
      <c r="AA168" s="17"/>
      <c r="AB168" s="17"/>
      <c r="AC168" s="17"/>
      <c r="AD168" s="17"/>
      <c r="AE168" s="17"/>
      <c r="AF168" s="17"/>
      <c r="AG168" s="17"/>
      <c r="AH168" s="17"/>
      <c r="AI168" s="17"/>
      <c r="AJ168" s="17"/>
      <c r="AK168" s="17"/>
      <c r="AL168" s="17"/>
      <c r="AM168" s="17"/>
      <c r="AN168" s="17"/>
    </row>
    <row r="169" spans="1:40" s="219" customFormat="1" x14ac:dyDescent="0.25">
      <c r="A169" s="17"/>
      <c r="B169" s="17"/>
      <c r="C169" s="230"/>
      <c r="D169" s="17"/>
      <c r="E169" s="17"/>
      <c r="F169" s="17"/>
      <c r="G169" s="17"/>
      <c r="H169" s="17"/>
      <c r="I169" s="251"/>
      <c r="J169" s="17"/>
      <c r="K169" s="17"/>
      <c r="L169" s="17"/>
      <c r="M169" s="17"/>
      <c r="N169" s="226"/>
      <c r="T169" s="17"/>
      <c r="U169" s="17"/>
      <c r="V169" s="17"/>
      <c r="W169" s="17"/>
      <c r="X169" s="17"/>
      <c r="Y169" s="17"/>
      <c r="Z169" s="17"/>
      <c r="AA169" s="17"/>
      <c r="AB169" s="17"/>
      <c r="AC169" s="17"/>
      <c r="AD169" s="17"/>
      <c r="AE169" s="17"/>
      <c r="AF169" s="17"/>
      <c r="AG169" s="17"/>
      <c r="AH169" s="17"/>
      <c r="AI169" s="17"/>
      <c r="AJ169" s="17"/>
      <c r="AK169" s="17"/>
      <c r="AL169" s="17"/>
      <c r="AM169" s="17"/>
      <c r="AN169" s="17"/>
    </row>
    <row r="170" spans="1:40" s="219" customFormat="1" x14ac:dyDescent="0.25">
      <c r="A170" s="17"/>
      <c r="B170" s="17"/>
      <c r="C170" s="230"/>
      <c r="D170" s="17"/>
      <c r="E170" s="17"/>
      <c r="F170" s="17"/>
      <c r="G170" s="17"/>
      <c r="H170" s="17"/>
      <c r="I170" s="251"/>
      <c r="J170" s="17"/>
      <c r="K170" s="17"/>
      <c r="L170" s="17"/>
      <c r="M170" s="17"/>
      <c r="N170" s="226"/>
      <c r="T170" s="17"/>
      <c r="U170" s="17"/>
      <c r="V170" s="17"/>
      <c r="W170" s="17"/>
      <c r="X170" s="17"/>
      <c r="Y170" s="17"/>
      <c r="Z170" s="17"/>
      <c r="AA170" s="17"/>
      <c r="AB170" s="17"/>
      <c r="AC170" s="17"/>
      <c r="AD170" s="17"/>
      <c r="AE170" s="17"/>
      <c r="AF170" s="17"/>
      <c r="AG170" s="17"/>
      <c r="AH170" s="17"/>
      <c r="AI170" s="17"/>
      <c r="AJ170" s="17"/>
      <c r="AK170" s="17"/>
      <c r="AL170" s="17"/>
      <c r="AM170" s="17"/>
      <c r="AN170" s="17"/>
    </row>
    <row r="171" spans="1:40" s="219" customFormat="1" x14ac:dyDescent="0.25">
      <c r="A171" s="17"/>
      <c r="B171" s="17"/>
      <c r="C171" s="230"/>
      <c r="D171" s="17"/>
      <c r="E171" s="17"/>
      <c r="F171" s="17"/>
      <c r="G171" s="17"/>
      <c r="H171" s="17"/>
      <c r="I171" s="251"/>
      <c r="J171" s="17"/>
      <c r="K171" s="17"/>
      <c r="L171" s="17"/>
      <c r="M171" s="17"/>
      <c r="N171" s="226"/>
      <c r="T171" s="17"/>
      <c r="U171" s="17"/>
      <c r="V171" s="17"/>
      <c r="W171" s="17"/>
      <c r="X171" s="17"/>
      <c r="Y171" s="17"/>
      <c r="Z171" s="17"/>
      <c r="AA171" s="17"/>
      <c r="AB171" s="17"/>
      <c r="AC171" s="17"/>
      <c r="AD171" s="17"/>
      <c r="AE171" s="17"/>
      <c r="AF171" s="17"/>
      <c r="AG171" s="17"/>
      <c r="AH171" s="17"/>
      <c r="AI171" s="17"/>
      <c r="AJ171" s="17"/>
      <c r="AK171" s="17"/>
      <c r="AL171" s="17"/>
      <c r="AM171" s="17"/>
      <c r="AN171" s="17"/>
    </row>
    <row r="172" spans="1:40" s="219" customFormat="1" x14ac:dyDescent="0.25">
      <c r="A172" s="17"/>
      <c r="B172" s="17"/>
      <c r="C172" s="230"/>
      <c r="D172" s="17"/>
      <c r="E172" s="17"/>
      <c r="F172" s="17"/>
      <c r="G172" s="17"/>
      <c r="H172" s="17"/>
      <c r="I172" s="251"/>
      <c r="J172" s="17"/>
      <c r="K172" s="17"/>
      <c r="L172" s="17"/>
      <c r="M172" s="17"/>
      <c r="N172" s="226"/>
      <c r="T172" s="17"/>
      <c r="U172" s="17"/>
      <c r="V172" s="17"/>
      <c r="W172" s="17"/>
      <c r="X172" s="17"/>
      <c r="Y172" s="17"/>
      <c r="Z172" s="17"/>
      <c r="AA172" s="17"/>
      <c r="AB172" s="17"/>
      <c r="AC172" s="17"/>
      <c r="AD172" s="17"/>
      <c r="AE172" s="17"/>
      <c r="AF172" s="17"/>
      <c r="AG172" s="17"/>
      <c r="AH172" s="17"/>
      <c r="AI172" s="17"/>
      <c r="AJ172" s="17"/>
      <c r="AK172" s="17"/>
      <c r="AL172" s="17"/>
      <c r="AM172" s="17"/>
      <c r="AN172" s="17"/>
    </row>
    <row r="173" spans="1:40" s="219" customFormat="1" x14ac:dyDescent="0.25">
      <c r="A173" s="17"/>
      <c r="B173" s="17"/>
      <c r="C173" s="230"/>
      <c r="D173" s="17"/>
      <c r="E173" s="17"/>
      <c r="F173" s="17"/>
      <c r="G173" s="17"/>
      <c r="H173" s="17"/>
      <c r="I173" s="251"/>
      <c r="J173" s="17"/>
      <c r="K173" s="17"/>
      <c r="L173" s="17"/>
      <c r="M173" s="17"/>
      <c r="N173" s="226"/>
      <c r="T173" s="17"/>
      <c r="U173" s="17"/>
      <c r="V173" s="17"/>
      <c r="W173" s="17"/>
      <c r="X173" s="17"/>
      <c r="Y173" s="17"/>
      <c r="Z173" s="17"/>
      <c r="AA173" s="17"/>
      <c r="AB173" s="17"/>
      <c r="AC173" s="17"/>
      <c r="AD173" s="17"/>
      <c r="AE173" s="17"/>
      <c r="AF173" s="17"/>
      <c r="AG173" s="17"/>
      <c r="AH173" s="17"/>
      <c r="AI173" s="17"/>
      <c r="AJ173" s="17"/>
      <c r="AK173" s="17"/>
      <c r="AL173" s="17"/>
      <c r="AM173" s="17"/>
      <c r="AN173" s="17"/>
    </row>
    <row r="174" spans="1:40" s="219" customFormat="1" x14ac:dyDescent="0.25">
      <c r="A174" s="17"/>
      <c r="B174" s="17"/>
      <c r="C174" s="230"/>
      <c r="D174" s="17"/>
      <c r="E174" s="17"/>
      <c r="F174" s="17"/>
      <c r="G174" s="17"/>
      <c r="H174" s="17"/>
      <c r="I174" s="251"/>
      <c r="J174" s="17"/>
      <c r="K174" s="17"/>
      <c r="L174" s="17"/>
      <c r="M174" s="17"/>
      <c r="N174" s="226"/>
      <c r="T174" s="17"/>
      <c r="U174" s="17"/>
      <c r="V174" s="17"/>
      <c r="W174" s="17"/>
      <c r="X174" s="17"/>
      <c r="Y174" s="17"/>
      <c r="Z174" s="17"/>
      <c r="AA174" s="17"/>
      <c r="AB174" s="17"/>
      <c r="AC174" s="17"/>
      <c r="AD174" s="17"/>
      <c r="AE174" s="17"/>
      <c r="AF174" s="17"/>
      <c r="AG174" s="17"/>
      <c r="AH174" s="17"/>
      <c r="AI174" s="17"/>
      <c r="AJ174" s="17"/>
      <c r="AK174" s="17"/>
      <c r="AL174" s="17"/>
      <c r="AM174" s="17"/>
      <c r="AN174" s="17"/>
    </row>
    <row r="175" spans="1:40" s="219" customFormat="1" x14ac:dyDescent="0.25">
      <c r="A175" s="17"/>
      <c r="B175" s="17"/>
      <c r="C175" s="230"/>
      <c r="D175" s="17"/>
      <c r="E175" s="17"/>
      <c r="F175" s="17"/>
      <c r="G175" s="17"/>
      <c r="H175" s="17"/>
      <c r="I175" s="251"/>
      <c r="J175" s="17"/>
      <c r="K175" s="17"/>
      <c r="L175" s="17"/>
      <c r="M175" s="17"/>
      <c r="N175" s="226"/>
      <c r="T175" s="17"/>
      <c r="U175" s="17"/>
      <c r="V175" s="17"/>
      <c r="W175" s="17"/>
      <c r="X175" s="17"/>
      <c r="Y175" s="17"/>
      <c r="Z175" s="17"/>
      <c r="AA175" s="17"/>
      <c r="AB175" s="17"/>
      <c r="AC175" s="17"/>
      <c r="AD175" s="17"/>
      <c r="AE175" s="17"/>
      <c r="AF175" s="17"/>
      <c r="AG175" s="17"/>
      <c r="AH175" s="17"/>
      <c r="AI175" s="17"/>
      <c r="AJ175" s="17"/>
      <c r="AK175" s="17"/>
      <c r="AL175" s="17"/>
      <c r="AM175" s="17"/>
      <c r="AN175" s="17"/>
    </row>
    <row r="176" spans="1:40" s="219" customFormat="1" x14ac:dyDescent="0.25">
      <c r="A176" s="17"/>
      <c r="B176" s="17"/>
      <c r="C176" s="230"/>
      <c r="D176" s="17"/>
      <c r="E176" s="17"/>
      <c r="F176" s="17"/>
      <c r="G176" s="17"/>
      <c r="H176" s="17"/>
      <c r="I176" s="251"/>
      <c r="J176" s="17"/>
      <c r="K176" s="17"/>
      <c r="L176" s="17"/>
      <c r="M176" s="17"/>
      <c r="N176" s="226"/>
      <c r="T176" s="17"/>
      <c r="U176" s="17"/>
      <c r="V176" s="17"/>
      <c r="W176" s="17"/>
      <c r="X176" s="17"/>
      <c r="Y176" s="17"/>
      <c r="Z176" s="17"/>
      <c r="AA176" s="17"/>
      <c r="AB176" s="17"/>
      <c r="AC176" s="17"/>
      <c r="AD176" s="17"/>
      <c r="AE176" s="17"/>
      <c r="AF176" s="17"/>
      <c r="AG176" s="17"/>
      <c r="AH176" s="17"/>
      <c r="AI176" s="17"/>
      <c r="AJ176" s="17"/>
      <c r="AK176" s="17"/>
      <c r="AL176" s="17"/>
      <c r="AM176" s="17"/>
      <c r="AN176" s="17"/>
    </row>
    <row r="177" spans="1:40" s="219" customFormat="1" x14ac:dyDescent="0.25">
      <c r="A177" s="17"/>
      <c r="B177" s="17"/>
      <c r="C177" s="230"/>
      <c r="D177" s="17"/>
      <c r="E177" s="17"/>
      <c r="F177" s="17"/>
      <c r="G177" s="17"/>
      <c r="H177" s="17"/>
      <c r="I177" s="251"/>
      <c r="J177" s="17"/>
      <c r="K177" s="17"/>
      <c r="L177" s="17"/>
      <c r="M177" s="17"/>
      <c r="N177" s="226"/>
      <c r="T177" s="17"/>
      <c r="U177" s="17"/>
      <c r="V177" s="17"/>
      <c r="W177" s="17"/>
      <c r="X177" s="17"/>
      <c r="Y177" s="17"/>
      <c r="Z177" s="17"/>
      <c r="AA177" s="17"/>
      <c r="AB177" s="17"/>
      <c r="AC177" s="17"/>
      <c r="AD177" s="17"/>
      <c r="AE177" s="17"/>
      <c r="AF177" s="17"/>
      <c r="AG177" s="17"/>
      <c r="AH177" s="17"/>
      <c r="AI177" s="17"/>
      <c r="AJ177" s="17"/>
      <c r="AK177" s="17"/>
      <c r="AL177" s="17"/>
      <c r="AM177" s="17"/>
      <c r="AN177" s="17"/>
    </row>
  </sheetData>
  <sheetProtection algorithmName="SHA-512" hashValue="DXVkjGtQj9xrrP7xbR32aBQcTz0s4wqcFQFhKWCn5b4IAdMYyPWCwfEBdCPOtZVhXJ56OHKUJ2HBD/vMejxxwg==" saltValue="KNrNLeF9yYNy+rlCPGyFhw==" spinCount="100000" sheet="1" objects="1" scenarios="1"/>
  <protectedRanges>
    <protectedRange sqref="A1:AI121" name="Intervalo1"/>
  </protectedRanges>
  <mergeCells count="65">
    <mergeCell ref="F55:G55"/>
    <mergeCell ref="H55:H56"/>
    <mergeCell ref="I55:I56"/>
    <mergeCell ref="J55:J56"/>
    <mergeCell ref="K55:L55"/>
    <mergeCell ref="M55:M56"/>
    <mergeCell ref="H51:H52"/>
    <mergeCell ref="I51:I52"/>
    <mergeCell ref="J51:J52"/>
    <mergeCell ref="K51:L51"/>
    <mergeCell ref="M51:M52"/>
    <mergeCell ref="A55:A56"/>
    <mergeCell ref="B55:B56"/>
    <mergeCell ref="C55:C56"/>
    <mergeCell ref="D55:D56"/>
    <mergeCell ref="E55:E56"/>
    <mergeCell ref="A51:A52"/>
    <mergeCell ref="B51:B52"/>
    <mergeCell ref="C51:C52"/>
    <mergeCell ref="D51:D52"/>
    <mergeCell ref="E51:E52"/>
    <mergeCell ref="F51:G51"/>
    <mergeCell ref="AG9:AG10"/>
    <mergeCell ref="AH9:AH10"/>
    <mergeCell ref="AI9:AI10"/>
    <mergeCell ref="A11:A29"/>
    <mergeCell ref="A30:A37"/>
    <mergeCell ref="A38:A43"/>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34" priority="8" stopIfTrue="1" operator="equal">
      <formula>$AN$6</formula>
    </cfRule>
  </conditionalFormatting>
  <conditionalFormatting sqref="N11:N43">
    <cfRule type="cellIs" dxfId="33" priority="7" stopIfTrue="1" operator="equal">
      <formula>"x"</formula>
    </cfRule>
  </conditionalFormatting>
  <conditionalFormatting sqref="O11:O43">
    <cfRule type="cellIs" dxfId="32" priority="6" operator="equal">
      <formula>"x"</formula>
    </cfRule>
  </conditionalFormatting>
  <conditionalFormatting sqref="P11:P43">
    <cfRule type="cellIs" dxfId="31" priority="5" operator="equal">
      <formula>"x"</formula>
    </cfRule>
  </conditionalFormatting>
  <conditionalFormatting sqref="Q11:Q43">
    <cfRule type="cellIs" dxfId="30" priority="4" stopIfTrue="1" operator="equal">
      <formula>"x"</formula>
    </cfRule>
  </conditionalFormatting>
  <conditionalFormatting sqref="R11:R43">
    <cfRule type="cellIs" dxfId="29" priority="3" operator="equal">
      <formula>"x"</formula>
    </cfRule>
  </conditionalFormatting>
  <conditionalFormatting sqref="S11:S43">
    <cfRule type="cellIs" dxfId="28" priority="1" stopIfTrue="1" operator="equal">
      <formula>#REF!</formula>
    </cfRule>
    <cfRule type="cellIs" dxfId="27" priority="2" stopIfTrue="1" operator="equal">
      <formula>$AN$6</formula>
    </cfRule>
  </conditionalFormatting>
  <dataValidations count="1">
    <dataValidation type="list" allowBlank="1" showInputMessage="1" showErrorMessage="1" sqref="S11:S43" xr:uid="{00000000-0002-0000-0200-000000000000}">
      <formula1>$AN$6:$AN$6</formula1>
    </dataValidation>
  </dataValidations>
  <pageMargins left="0.511811024" right="0.511811024" top="0.78740157499999996" bottom="0.78740157499999996" header="0.31496062000000002" footer="0.31496062000000002"/>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E40"/>
  <sheetViews>
    <sheetView showGridLines="0" topLeftCell="O7" zoomScale="60" zoomScaleNormal="60" zoomScalePageLayoutView="70" workbookViewId="0">
      <selection activeCell="O7" sqref="O7"/>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8.7109375" hidden="1" customWidth="1"/>
    <col min="27" max="28" width="4.140625" hidden="1" customWidth="1"/>
    <col min="29" max="29" width="4.140625" customWidth="1"/>
  </cols>
  <sheetData>
    <row r="1" spans="1:31" x14ac:dyDescent="0.25">
      <c r="A1" s="21"/>
      <c r="B1" s="480" t="s">
        <v>0</v>
      </c>
      <c r="C1" s="480"/>
      <c r="D1" s="480"/>
      <c r="E1" s="480"/>
      <c r="F1" s="480"/>
      <c r="G1" s="480"/>
      <c r="H1" s="480"/>
      <c r="I1" s="480"/>
      <c r="J1" s="480"/>
      <c r="K1" s="480"/>
      <c r="L1" s="480"/>
      <c r="M1" s="480"/>
      <c r="N1" s="480"/>
      <c r="O1" s="480"/>
      <c r="P1" s="480"/>
      <c r="Q1" s="480"/>
      <c r="R1" s="480"/>
      <c r="S1" s="480"/>
      <c r="T1" s="480"/>
      <c r="U1" s="480"/>
      <c r="V1" s="480"/>
      <c r="W1" s="480"/>
      <c r="X1" s="21"/>
      <c r="Y1" s="22"/>
      <c r="Z1" s="22"/>
      <c r="AA1" s="22"/>
      <c r="AB1" s="22"/>
      <c r="AC1" s="22"/>
      <c r="AD1" s="22"/>
      <c r="AE1" s="22"/>
    </row>
    <row r="2" spans="1:31" s="5" customFormat="1" ht="21" customHeight="1" x14ac:dyDescent="0.25">
      <c r="A2" s="23"/>
      <c r="B2" s="480"/>
      <c r="C2" s="480"/>
      <c r="D2" s="480"/>
      <c r="E2" s="480"/>
      <c r="F2" s="480"/>
      <c r="G2" s="480"/>
      <c r="H2" s="480"/>
      <c r="I2" s="480"/>
      <c r="J2" s="480"/>
      <c r="K2" s="480"/>
      <c r="L2" s="480"/>
      <c r="M2" s="480"/>
      <c r="N2" s="480"/>
      <c r="O2" s="480"/>
      <c r="P2" s="480"/>
      <c r="Q2" s="480"/>
      <c r="R2" s="480"/>
      <c r="S2" s="480"/>
      <c r="T2" s="480"/>
      <c r="U2" s="480"/>
      <c r="V2" s="480"/>
      <c r="W2" s="480"/>
      <c r="X2" s="23"/>
      <c r="Y2" s="24"/>
      <c r="Z2" s="24"/>
      <c r="AA2" s="24"/>
      <c r="AB2" s="24"/>
      <c r="AC2" s="24"/>
      <c r="AD2" s="24"/>
      <c r="AE2" s="24"/>
    </row>
    <row r="3" spans="1:31" s="6" customFormat="1" ht="33.75" customHeight="1" x14ac:dyDescent="0.35">
      <c r="A3" s="25"/>
      <c r="B3" s="486" t="str">
        <f>'Monitoria Anual - 2'!A2</f>
        <v>Plano de Ação Nacional para a Conservação das Aves da Amazônia - PAN Aves da Amazônia</v>
      </c>
      <c r="C3" s="486"/>
      <c r="D3" s="486"/>
      <c r="E3" s="486"/>
      <c r="F3" s="486"/>
      <c r="G3" s="486"/>
      <c r="H3" s="486"/>
      <c r="I3" s="486"/>
      <c r="J3" s="486"/>
      <c r="K3" s="486"/>
      <c r="L3" s="486"/>
      <c r="M3" s="486"/>
      <c r="N3" s="486"/>
      <c r="O3" s="486"/>
      <c r="P3" s="486"/>
      <c r="Q3" s="486"/>
      <c r="R3" s="486"/>
      <c r="S3" s="486"/>
      <c r="T3" s="486"/>
      <c r="U3" s="486"/>
      <c r="V3" s="486"/>
      <c r="W3" s="486"/>
      <c r="X3" s="25"/>
      <c r="Y3" s="26"/>
      <c r="Z3" s="26"/>
      <c r="AA3" s="26"/>
      <c r="AB3" s="26"/>
      <c r="AC3" s="26"/>
      <c r="AD3" s="26"/>
      <c r="AE3" s="26"/>
    </row>
    <row r="4" spans="1:31" s="2" customFormat="1" x14ac:dyDescent="0.25">
      <c r="A4" s="21"/>
      <c r="B4" s="27"/>
      <c r="C4" s="27"/>
      <c r="D4" s="27"/>
      <c r="E4" s="27"/>
      <c r="F4" s="27"/>
      <c r="G4" s="27"/>
      <c r="H4" s="27"/>
      <c r="I4" s="27"/>
      <c r="J4" s="28"/>
      <c r="K4" s="28"/>
      <c r="L4" s="28"/>
      <c r="M4" s="28"/>
      <c r="N4" s="28"/>
      <c r="O4" s="28"/>
      <c r="P4" s="27"/>
      <c r="Q4" s="27"/>
      <c r="R4" s="27"/>
      <c r="S4" s="27"/>
      <c r="T4" s="27"/>
      <c r="U4" s="27"/>
      <c r="V4" s="27"/>
      <c r="W4" s="27"/>
      <c r="X4" s="21"/>
      <c r="Y4" s="27"/>
      <c r="Z4" s="27"/>
      <c r="AA4" s="27"/>
      <c r="AB4" s="27"/>
      <c r="AC4" s="27"/>
      <c r="AD4" s="27"/>
      <c r="AE4" s="27"/>
    </row>
    <row r="5" spans="1:31" s="3" customFormat="1" ht="45" customHeight="1" x14ac:dyDescent="0.25">
      <c r="A5" s="29"/>
      <c r="B5" s="492" t="s">
        <v>454</v>
      </c>
      <c r="C5" s="492"/>
      <c r="D5" s="493" t="str">
        <f>'Monitoria Anual - 2'!B4</f>
        <v>Reduzir a perda e degradação de hábitat e o declínio populacional das aves amazônicas ameaçadas de extinção até 2021.</v>
      </c>
      <c r="E5" s="493"/>
      <c r="F5" s="493"/>
      <c r="G5" s="493"/>
      <c r="H5" s="493"/>
      <c r="I5" s="493"/>
      <c r="J5" s="493"/>
      <c r="K5" s="493"/>
      <c r="L5" s="493"/>
      <c r="M5" s="494"/>
      <c r="N5" s="30"/>
      <c r="O5" s="30"/>
      <c r="P5" s="30"/>
      <c r="Q5" s="30"/>
      <c r="R5" s="30"/>
      <c r="S5" s="31"/>
      <c r="T5" s="31"/>
      <c r="U5" s="31"/>
      <c r="V5" s="31"/>
      <c r="W5" s="31"/>
      <c r="X5" s="29"/>
      <c r="Y5" s="31"/>
      <c r="Z5" s="31"/>
      <c r="AA5" s="31"/>
      <c r="AB5" s="31"/>
      <c r="AC5" s="31"/>
      <c r="AD5" s="31"/>
      <c r="AE5" s="31"/>
    </row>
    <row r="6" spans="1:31" s="2" customFormat="1" x14ac:dyDescent="0.25">
      <c r="A6" s="21"/>
      <c r="B6" s="27"/>
      <c r="C6" s="27"/>
      <c r="D6" s="27"/>
      <c r="E6" s="27"/>
      <c r="F6" s="27"/>
      <c r="G6" s="27"/>
      <c r="H6" s="27"/>
      <c r="I6" s="27"/>
      <c r="J6" s="28"/>
      <c r="K6" s="28"/>
      <c r="L6" s="28"/>
      <c r="M6" s="28"/>
      <c r="N6" s="28"/>
      <c r="O6" s="28"/>
      <c r="P6" s="27"/>
      <c r="Q6" s="27"/>
      <c r="R6" s="27"/>
      <c r="S6" s="27"/>
      <c r="T6" s="27"/>
      <c r="U6" s="27"/>
      <c r="V6" s="27"/>
      <c r="W6" s="27"/>
      <c r="X6" s="21"/>
      <c r="Y6" s="27"/>
      <c r="Z6" s="27"/>
      <c r="AA6" s="27"/>
      <c r="AB6" s="27"/>
      <c r="AC6" s="27"/>
      <c r="AD6" s="27"/>
      <c r="AE6" s="27"/>
    </row>
    <row r="7" spans="1:31" s="2" customFormat="1" ht="26.25" customHeight="1" x14ac:dyDescent="0.25">
      <c r="A7" s="21"/>
      <c r="B7" s="492" t="s">
        <v>4</v>
      </c>
      <c r="C7" s="492"/>
      <c r="D7" s="527" t="str">
        <f>'Monitoria Anual - 2'!B6</f>
        <v>29/06/2016 a 01/07/2016</v>
      </c>
      <c r="E7" s="527"/>
      <c r="F7" s="527"/>
      <c r="G7" s="528"/>
      <c r="H7" s="32"/>
      <c r="I7" s="33"/>
      <c r="J7" s="28"/>
      <c r="K7" s="28"/>
      <c r="L7" s="28"/>
      <c r="M7" s="28"/>
      <c r="N7" s="28"/>
      <c r="O7" s="28"/>
      <c r="P7" s="27"/>
      <c r="Q7" s="27"/>
      <c r="R7" s="27"/>
      <c r="S7" s="27"/>
      <c r="T7" s="27"/>
      <c r="U7" s="27"/>
      <c r="V7" s="27"/>
      <c r="W7" s="27"/>
      <c r="X7" s="21"/>
      <c r="Y7" s="27"/>
      <c r="Z7" s="27"/>
      <c r="AA7" s="27"/>
      <c r="AB7" s="27"/>
      <c r="AC7" s="27"/>
      <c r="AD7" s="27"/>
      <c r="AE7" s="27"/>
    </row>
    <row r="8" spans="1:31" x14ac:dyDescent="0.25">
      <c r="A8" s="21"/>
      <c r="B8" s="22"/>
      <c r="C8" s="22"/>
      <c r="D8" s="22"/>
      <c r="E8" s="22"/>
      <c r="F8" s="22"/>
      <c r="G8" s="22"/>
      <c r="H8" s="22"/>
      <c r="I8" s="22"/>
      <c r="J8" s="22"/>
      <c r="K8" s="22"/>
      <c r="L8" s="22"/>
      <c r="M8" s="22"/>
      <c r="N8" s="22"/>
      <c r="O8" s="22"/>
      <c r="P8" s="22"/>
      <c r="Q8" s="22"/>
      <c r="R8" s="22"/>
      <c r="S8" s="22"/>
      <c r="T8" s="22"/>
      <c r="U8" s="22"/>
      <c r="V8" s="22"/>
      <c r="W8" s="22"/>
      <c r="X8" s="21"/>
      <c r="Y8" s="22"/>
      <c r="Z8" s="22"/>
      <c r="AA8" s="22"/>
      <c r="AB8" s="22"/>
      <c r="AC8" s="22"/>
      <c r="AD8" s="22"/>
      <c r="AE8" s="22"/>
    </row>
    <row r="9" spans="1:31" ht="31.5" customHeight="1" x14ac:dyDescent="0.25">
      <c r="A9" s="21"/>
      <c r="B9" s="487" t="s">
        <v>455</v>
      </c>
      <c r="C9" s="487"/>
      <c r="D9" s="487"/>
      <c r="E9" s="487"/>
      <c r="F9" s="487"/>
      <c r="G9" s="487"/>
      <c r="H9" s="487"/>
      <c r="I9" s="487"/>
      <c r="J9" s="487"/>
      <c r="K9" s="487"/>
      <c r="L9" s="487"/>
      <c r="M9" s="487"/>
      <c r="N9" s="487"/>
      <c r="O9" s="487"/>
      <c r="P9" s="487"/>
      <c r="Q9" s="487"/>
      <c r="R9" s="487"/>
      <c r="S9" s="487"/>
      <c r="T9" s="487"/>
      <c r="U9" s="487"/>
      <c r="V9" s="487"/>
      <c r="W9" s="487"/>
      <c r="X9" s="21"/>
      <c r="Y9" s="22"/>
      <c r="Z9" s="22"/>
      <c r="AA9" s="22"/>
      <c r="AB9" s="22"/>
      <c r="AC9" s="22"/>
      <c r="AD9" s="22"/>
      <c r="AE9" s="22"/>
    </row>
    <row r="10" spans="1:31" x14ac:dyDescent="0.25">
      <c r="A10" s="21"/>
      <c r="B10" s="22"/>
      <c r="C10" s="22"/>
      <c r="D10" s="22"/>
      <c r="E10" s="22"/>
      <c r="F10" s="22"/>
      <c r="G10" s="34"/>
      <c r="H10" s="34"/>
      <c r="I10" s="34"/>
      <c r="J10" s="22"/>
      <c r="K10" s="22"/>
      <c r="L10" s="22"/>
      <c r="M10" s="22"/>
      <c r="N10" s="22"/>
      <c r="O10" s="22"/>
      <c r="P10" s="22"/>
      <c r="Q10" s="22"/>
      <c r="R10" s="22"/>
      <c r="S10" s="22"/>
      <c r="T10" s="22"/>
      <c r="U10" s="22"/>
      <c r="V10" s="22"/>
      <c r="W10" s="22"/>
      <c r="X10" s="21"/>
      <c r="Y10" s="22"/>
      <c r="Z10" s="22"/>
      <c r="AA10" s="22"/>
      <c r="AB10" s="22"/>
      <c r="AC10" s="22"/>
      <c r="AD10" s="22"/>
      <c r="AE10" s="22"/>
    </row>
    <row r="11" spans="1:31" ht="15.75" x14ac:dyDescent="0.25">
      <c r="A11" s="21"/>
      <c r="B11" s="481" t="s">
        <v>456</v>
      </c>
      <c r="C11" s="482"/>
      <c r="D11" s="35"/>
      <c r="E11" s="35"/>
      <c r="F11" s="35"/>
      <c r="G11" s="35"/>
      <c r="H11" s="35"/>
      <c r="I11" s="35"/>
      <c r="J11" s="35"/>
      <c r="K11" s="35"/>
      <c r="L11" s="35"/>
      <c r="M11" s="35"/>
      <c r="N11" s="35"/>
      <c r="O11" s="35"/>
      <c r="P11" s="35"/>
      <c r="Q11" s="35"/>
      <c r="R11" s="35"/>
      <c r="S11" s="35"/>
      <c r="T11" s="35"/>
      <c r="U11" s="35"/>
      <c r="V11" s="35"/>
      <c r="W11" s="35"/>
      <c r="X11" s="21"/>
      <c r="Y11" s="22"/>
      <c r="Z11" s="22"/>
      <c r="AA11" s="22"/>
      <c r="AB11" s="22"/>
      <c r="AC11" s="22"/>
      <c r="AD11" s="22"/>
      <c r="AE11" s="22"/>
    </row>
    <row r="12" spans="1:31" ht="15.75" thickBot="1" x14ac:dyDescent="0.3">
      <c r="A12" s="21"/>
      <c r="B12" s="22"/>
      <c r="C12" s="22"/>
      <c r="D12" s="22"/>
      <c r="E12" s="36"/>
      <c r="F12" s="488"/>
      <c r="G12" s="488"/>
      <c r="H12" s="413"/>
      <c r="I12" s="22"/>
      <c r="J12" s="22"/>
      <c r="K12" s="22"/>
      <c r="L12" s="22"/>
      <c r="M12" s="22"/>
      <c r="N12" s="22"/>
      <c r="O12" s="22"/>
      <c r="P12" s="22"/>
      <c r="Q12" s="22"/>
      <c r="R12" s="22"/>
      <c r="S12" s="22"/>
      <c r="T12" s="22"/>
      <c r="U12" s="22"/>
      <c r="V12" s="22"/>
      <c r="W12" s="22"/>
      <c r="X12" s="21"/>
      <c r="Y12" s="22"/>
      <c r="Z12" s="22"/>
      <c r="AA12" s="22"/>
      <c r="AB12" s="22"/>
      <c r="AC12" s="22"/>
      <c r="AD12" s="22"/>
      <c r="AE12" s="22"/>
    </row>
    <row r="13" spans="1:31" ht="33.75" customHeight="1" thickBot="1" x14ac:dyDescent="0.3">
      <c r="A13" s="21"/>
      <c r="B13" s="22"/>
      <c r="C13" s="489" t="s">
        <v>668</v>
      </c>
      <c r="D13" s="490"/>
      <c r="E13" s="490"/>
      <c r="F13" s="490"/>
      <c r="G13" s="491"/>
      <c r="H13" s="37"/>
      <c r="I13" s="22"/>
      <c r="J13" s="22"/>
      <c r="K13" s="22"/>
      <c r="L13" s="22"/>
      <c r="M13" s="22"/>
      <c r="N13" s="22"/>
      <c r="O13" s="22"/>
      <c r="P13" s="22"/>
      <c r="Q13" s="22"/>
      <c r="R13" s="22"/>
      <c r="S13" s="22"/>
      <c r="T13" s="22"/>
      <c r="U13" s="22"/>
      <c r="V13" s="22"/>
      <c r="W13" s="22"/>
      <c r="X13" s="21"/>
      <c r="Y13" s="22"/>
      <c r="Z13" s="22"/>
      <c r="AA13" s="22"/>
      <c r="AB13" s="22"/>
      <c r="AC13" s="22"/>
      <c r="AD13" s="22"/>
      <c r="AE13" s="22"/>
    </row>
    <row r="14" spans="1:31" s="1" customFormat="1" ht="34.5" customHeight="1" thickBot="1" x14ac:dyDescent="0.3">
      <c r="A14" s="29"/>
      <c r="B14" s="38"/>
      <c r="C14" s="39" t="s">
        <v>458</v>
      </c>
      <c r="D14" s="40" t="s">
        <v>459</v>
      </c>
      <c r="E14" s="41" t="s">
        <v>460</v>
      </c>
      <c r="F14" s="40" t="s">
        <v>461</v>
      </c>
      <c r="G14" s="42" t="s">
        <v>460</v>
      </c>
      <c r="H14" s="43"/>
      <c r="I14" s="38"/>
      <c r="J14" s="38"/>
      <c r="K14" s="38"/>
      <c r="L14" s="38"/>
      <c r="M14" s="38"/>
      <c r="N14" s="38"/>
      <c r="O14" s="38"/>
      <c r="P14" s="38"/>
      <c r="Q14" s="38"/>
      <c r="R14" s="38"/>
      <c r="S14" s="38"/>
      <c r="T14" s="38"/>
      <c r="U14" s="38"/>
      <c r="V14" s="38"/>
      <c r="W14" s="38"/>
      <c r="X14" s="29"/>
      <c r="Y14" s="38"/>
      <c r="Z14" s="38"/>
      <c r="AA14" s="38"/>
      <c r="AB14" s="38"/>
      <c r="AC14" s="38"/>
      <c r="AD14" s="38"/>
      <c r="AE14" s="38"/>
    </row>
    <row r="15" spans="1:31" ht="15.75" x14ac:dyDescent="0.25">
      <c r="A15" s="21"/>
      <c r="B15" s="22"/>
      <c r="C15" s="44" t="s">
        <v>462</v>
      </c>
      <c r="D15" s="45"/>
      <c r="E15" s="46"/>
      <c r="F15" s="47">
        <f>COUNTA('Monitoria Anual - 2'!S11:S843)</f>
        <v>0</v>
      </c>
      <c r="G15" s="48">
        <f t="shared" ref="G15:G21" si="0">F15/$F$22</f>
        <v>0</v>
      </c>
      <c r="H15" s="49"/>
      <c r="I15" s="22"/>
      <c r="J15" s="22"/>
      <c r="K15" s="22"/>
      <c r="L15" s="22"/>
      <c r="M15" s="22"/>
      <c r="N15" s="22"/>
      <c r="O15" s="22"/>
      <c r="P15" s="22"/>
      <c r="Q15" s="22"/>
      <c r="R15" s="22"/>
      <c r="S15" s="22"/>
      <c r="T15" s="22"/>
      <c r="U15" s="22"/>
      <c r="V15" s="22"/>
      <c r="W15" s="22"/>
      <c r="X15" s="21"/>
      <c r="Y15" s="22"/>
      <c r="Z15" s="22"/>
      <c r="AA15" s="22"/>
      <c r="AB15" s="22"/>
      <c r="AC15" s="22"/>
      <c r="AD15" s="22"/>
      <c r="AE15" s="22"/>
    </row>
    <row r="16" spans="1:31" ht="15.75" x14ac:dyDescent="0.25">
      <c r="A16" s="21"/>
      <c r="B16" s="22"/>
      <c r="C16" s="50" t="s">
        <v>463</v>
      </c>
      <c r="D16" s="51">
        <f>COUNTA('Monitoria Anual - 2'!N11:N843)</f>
        <v>3</v>
      </c>
      <c r="E16" s="52">
        <f>D16/$D$22</f>
        <v>9.0909090909090912E-2</v>
      </c>
      <c r="F16" s="53">
        <f>D16-AB16</f>
        <v>3</v>
      </c>
      <c r="G16" s="52">
        <f t="shared" si="0"/>
        <v>8.5714285714285715E-2</v>
      </c>
      <c r="H16" s="49"/>
      <c r="I16" s="22"/>
      <c r="J16" s="22"/>
      <c r="K16" s="22"/>
      <c r="L16" s="22"/>
      <c r="M16" s="22"/>
      <c r="N16" s="22"/>
      <c r="O16" s="22"/>
      <c r="P16" s="22"/>
      <c r="Q16" s="22"/>
      <c r="R16" s="22"/>
      <c r="S16" s="22"/>
      <c r="T16" s="22"/>
      <c r="U16" s="22"/>
      <c r="V16" s="22"/>
      <c r="W16" s="22"/>
      <c r="X16" s="21"/>
      <c r="Y16" s="22"/>
      <c r="Z16" s="22">
        <f>COUNTIFS('Monitoria Anual - 2'!N:N,"x",'Monitoria Anual - 2'!S:S,"Excluída")</f>
        <v>0</v>
      </c>
      <c r="AA16" s="22">
        <f>COUNTIFS('Monitoria Anual - 2'!N:N,"x",'Monitoria Anual - 2'!S:S,"Agrupada")</f>
        <v>0</v>
      </c>
      <c r="AB16" s="22">
        <f>Z16+AA16</f>
        <v>0</v>
      </c>
      <c r="AC16" s="22"/>
      <c r="AD16" s="22"/>
      <c r="AE16" s="22"/>
    </row>
    <row r="17" spans="1:31" ht="15.75" x14ac:dyDescent="0.25">
      <c r="A17" s="21"/>
      <c r="B17" s="22"/>
      <c r="C17" s="54" t="s">
        <v>464</v>
      </c>
      <c r="D17" s="51">
        <f>COUNTA('Monitoria Anual - 2'!O11:O843)</f>
        <v>6</v>
      </c>
      <c r="E17" s="52">
        <f>D17/$D$22</f>
        <v>0.18181818181818182</v>
      </c>
      <c r="F17" s="53">
        <f>D17-AB17</f>
        <v>6</v>
      </c>
      <c r="G17" s="52">
        <f t="shared" si="0"/>
        <v>0.17142857142857143</v>
      </c>
      <c r="H17" s="49"/>
      <c r="I17" s="22"/>
      <c r="J17" s="22"/>
      <c r="K17" s="22"/>
      <c r="L17" s="22"/>
      <c r="M17" s="22"/>
      <c r="N17" s="22"/>
      <c r="O17" s="22"/>
      <c r="P17" s="22"/>
      <c r="Q17" s="22"/>
      <c r="R17" s="22"/>
      <c r="S17" s="22"/>
      <c r="T17" s="22"/>
      <c r="U17" s="22"/>
      <c r="V17" s="22"/>
      <c r="W17" s="22"/>
      <c r="X17" s="21"/>
      <c r="Y17" s="22"/>
      <c r="Z17" s="22">
        <f t="array" ref="Z17">COUNTIFS('Monitoria Anual - 2'!O:O,"x",'Monitoria Anual - 2'!S:S,"Excluída")</f>
        <v>0</v>
      </c>
      <c r="AA17" s="22">
        <f t="array" ref="AA17">COUNTIFS('Monitoria Anual - 2'!O:O,"x",'Monitoria Anual - 2'!S:S,"Agrupada")</f>
        <v>0</v>
      </c>
      <c r="AB17" s="22">
        <f>Z17+AA17</f>
        <v>0</v>
      </c>
      <c r="AC17" s="22"/>
      <c r="AD17" s="22"/>
      <c r="AE17" s="22"/>
    </row>
    <row r="18" spans="1:31" ht="15.75" x14ac:dyDescent="0.25">
      <c r="A18" s="21"/>
      <c r="B18" s="22"/>
      <c r="C18" s="55" t="s">
        <v>465</v>
      </c>
      <c r="D18" s="51">
        <f>COUNTA('Monitoria Anual - 2'!P11:P843)</f>
        <v>9</v>
      </c>
      <c r="E18" s="52">
        <f>D18/$D$22</f>
        <v>0.27272727272727271</v>
      </c>
      <c r="F18" s="53">
        <f>D18-AB18</f>
        <v>9</v>
      </c>
      <c r="G18" s="52">
        <f t="shared" si="0"/>
        <v>0.25714285714285712</v>
      </c>
      <c r="H18" s="49"/>
      <c r="I18" s="22"/>
      <c r="J18" s="22"/>
      <c r="K18" s="22"/>
      <c r="L18" s="22"/>
      <c r="M18" s="22"/>
      <c r="N18" s="22"/>
      <c r="O18" s="22"/>
      <c r="P18" s="22"/>
      <c r="Q18" s="22"/>
      <c r="R18" s="22"/>
      <c r="S18" s="22"/>
      <c r="T18" s="22"/>
      <c r="U18" s="22"/>
      <c r="V18" s="22"/>
      <c r="W18" s="22"/>
      <c r="X18" s="21"/>
      <c r="Y18" s="22"/>
      <c r="Z18" s="22">
        <f t="array" ref="Z18">COUNTIFS('Monitoria Anual - 2'!P:P,"x",'Monitoria Anual - 2'!S:S,"Excluída")</f>
        <v>0</v>
      </c>
      <c r="AA18" s="22">
        <f t="array" ref="AA18">COUNTIFS('Monitoria Anual - 2'!P:P,"x",'Monitoria Anual - 2'!S:S,"Agrupada")</f>
        <v>0</v>
      </c>
      <c r="AB18" s="22">
        <f>Z18+AA18</f>
        <v>0</v>
      </c>
      <c r="AC18" s="22"/>
      <c r="AD18" s="22"/>
      <c r="AE18" s="22"/>
    </row>
    <row r="19" spans="1:31" ht="15.75" x14ac:dyDescent="0.25">
      <c r="A19" s="21"/>
      <c r="B19" s="22"/>
      <c r="C19" s="56" t="s">
        <v>466</v>
      </c>
      <c r="D19" s="51">
        <f>COUNTA('Monitoria Anual - 2'!Q11:Q843)</f>
        <v>14</v>
      </c>
      <c r="E19" s="52">
        <f>D19/$D$22</f>
        <v>0.42424242424242425</v>
      </c>
      <c r="F19" s="53">
        <f t="shared" ref="F19:F20" si="1">D19-AB19</f>
        <v>14</v>
      </c>
      <c r="G19" s="52">
        <f t="shared" si="0"/>
        <v>0.4</v>
      </c>
      <c r="H19" s="49"/>
      <c r="I19" s="22"/>
      <c r="J19" s="22"/>
      <c r="K19" s="22"/>
      <c r="L19" s="22"/>
      <c r="M19" s="22"/>
      <c r="N19" s="22"/>
      <c r="O19" s="22"/>
      <c r="P19" s="22"/>
      <c r="Q19" s="22"/>
      <c r="R19" s="22"/>
      <c r="S19" s="22"/>
      <c r="T19" s="22"/>
      <c r="U19" s="22"/>
      <c r="V19" s="22"/>
      <c r="W19" s="22"/>
      <c r="X19" s="21"/>
      <c r="Y19" s="22"/>
      <c r="Z19" s="22">
        <f t="array" ref="Z19">COUNTIFS('Monitoria Anual - 2'!Q:Q,"x",'Monitoria Anual - 2'!S:S,"Excluída")</f>
        <v>0</v>
      </c>
      <c r="AA19" s="22">
        <f t="array" ref="AA19">COUNTIFS('Monitoria Anual - 2'!Q:Q,"x",'Monitoria Anual - 2'!S:S,"Agrupada")</f>
        <v>0</v>
      </c>
      <c r="AB19" s="22">
        <f>Z19+AA19</f>
        <v>0</v>
      </c>
      <c r="AC19" s="22"/>
      <c r="AD19" s="22"/>
      <c r="AE19" s="22"/>
    </row>
    <row r="20" spans="1:31" ht="15.75" x14ac:dyDescent="0.25">
      <c r="A20" s="21"/>
      <c r="B20" s="22"/>
      <c r="C20" s="57" t="s">
        <v>467</v>
      </c>
      <c r="D20" s="51">
        <f>COUNTA('Monitoria Anual - 2'!R11:R843)</f>
        <v>1</v>
      </c>
      <c r="E20" s="52">
        <f>D20/$D$22</f>
        <v>3.0303030303030304E-2</v>
      </c>
      <c r="F20" s="53">
        <f t="shared" si="1"/>
        <v>1</v>
      </c>
      <c r="G20" s="52">
        <f t="shared" si="0"/>
        <v>2.8571428571428571E-2</v>
      </c>
      <c r="H20" s="49"/>
      <c r="I20" s="22"/>
      <c r="J20" s="22"/>
      <c r="K20" s="22"/>
      <c r="L20" s="22"/>
      <c r="M20" s="22"/>
      <c r="N20" s="22"/>
      <c r="O20" s="22"/>
      <c r="P20" s="22"/>
      <c r="Q20" s="22"/>
      <c r="R20" s="22"/>
      <c r="S20" s="22"/>
      <c r="T20" s="22"/>
      <c r="U20" s="22"/>
      <c r="V20" s="22"/>
      <c r="W20" s="22"/>
      <c r="X20" s="21"/>
      <c r="Y20" s="22"/>
      <c r="Z20" s="22">
        <f t="array" ref="Z20">COUNTIFS('Monitoria Anual - 2'!R:R,"x",'Monitoria Anual - 2'!S:S,"Excluída")</f>
        <v>0</v>
      </c>
      <c r="AA20" s="22">
        <f t="array" ref="AA20">COUNTIFS('Monitoria Anual - 2'!R:R,"x",'Monitoria Anual - 2'!S:S,"Agrupada")</f>
        <v>0</v>
      </c>
      <c r="AB20" s="22">
        <f>Z20+AA20</f>
        <v>0</v>
      </c>
      <c r="AC20" s="22"/>
      <c r="AD20" s="22"/>
      <c r="AE20" s="22"/>
    </row>
    <row r="21" spans="1:31" ht="16.5" thickBot="1" x14ac:dyDescent="0.3">
      <c r="A21" s="21"/>
      <c r="B21" s="22"/>
      <c r="C21" s="58" t="s">
        <v>468</v>
      </c>
      <c r="D21" s="59"/>
      <c r="E21" s="60"/>
      <c r="F21" s="61">
        <f>'Monitoria Anual - 2'!C49</f>
        <v>2</v>
      </c>
      <c r="G21" s="62">
        <f t="shared" si="0"/>
        <v>5.7142857142857141E-2</v>
      </c>
      <c r="H21" s="49"/>
      <c r="I21" s="22"/>
      <c r="J21" s="22"/>
      <c r="K21" s="22"/>
      <c r="L21" s="22"/>
      <c r="M21" s="22"/>
      <c r="N21" s="22"/>
      <c r="O21" s="22"/>
      <c r="P21" s="22"/>
      <c r="Q21" s="22"/>
      <c r="R21" s="22"/>
      <c r="S21" s="22"/>
      <c r="T21" s="22"/>
      <c r="U21" s="22"/>
      <c r="V21" s="22"/>
      <c r="W21" s="22"/>
      <c r="X21" s="21"/>
      <c r="Y21" s="22"/>
      <c r="Z21" s="22"/>
      <c r="AA21" s="22"/>
      <c r="AB21" s="22"/>
      <c r="AC21" s="22"/>
      <c r="AD21" s="22"/>
      <c r="AE21" s="22"/>
    </row>
    <row r="22" spans="1:31" ht="16.5" thickBot="1" x14ac:dyDescent="0.3">
      <c r="A22" s="21"/>
      <c r="B22" s="22"/>
      <c r="C22" s="63" t="s">
        <v>469</v>
      </c>
      <c r="D22" s="64">
        <f>SUM(D16:D20)</f>
        <v>33</v>
      </c>
      <c r="E22" s="65">
        <f>SUM(E15:E21)</f>
        <v>1</v>
      </c>
      <c r="F22" s="66">
        <f>SUM(F16:F21)</f>
        <v>35</v>
      </c>
      <c r="G22" s="65">
        <f>SUM(G16:G21)</f>
        <v>1</v>
      </c>
      <c r="H22" s="49"/>
      <c r="I22" s="22"/>
      <c r="J22" s="22"/>
      <c r="K22" s="22"/>
      <c r="L22" s="22"/>
      <c r="M22" s="22"/>
      <c r="N22" s="22"/>
      <c r="O22" s="22"/>
      <c r="P22" s="22"/>
      <c r="Q22" s="22"/>
      <c r="R22" s="22"/>
      <c r="S22" s="22"/>
      <c r="T22" s="22"/>
      <c r="U22" s="22"/>
      <c r="V22" s="22"/>
      <c r="W22" s="22"/>
      <c r="X22" s="21"/>
      <c r="Y22" s="22"/>
      <c r="Z22" s="22"/>
      <c r="AA22" s="22"/>
      <c r="AB22" s="22"/>
      <c r="AC22" s="22"/>
      <c r="AD22" s="22"/>
      <c r="AE22" s="22"/>
    </row>
    <row r="23" spans="1:31" ht="15.75" thickBot="1" x14ac:dyDescent="0.3">
      <c r="A23" s="21"/>
      <c r="B23" s="22"/>
      <c r="C23" s="67" t="s">
        <v>470</v>
      </c>
      <c r="D23" s="483">
        <f>COUNTIF('Monitoria Anual - 2'!S11:S843,"Agrupada")</f>
        <v>0</v>
      </c>
      <c r="E23" s="484"/>
      <c r="F23" s="484"/>
      <c r="G23" s="485"/>
      <c r="H23" s="68"/>
      <c r="I23" s="22"/>
      <c r="J23" s="22"/>
      <c r="K23" s="22"/>
      <c r="L23" s="22"/>
      <c r="M23" s="22"/>
      <c r="N23" s="22"/>
      <c r="O23" s="22"/>
      <c r="P23" s="22"/>
      <c r="Q23" s="22"/>
      <c r="R23" s="22"/>
      <c r="S23" s="22"/>
      <c r="T23" s="22"/>
      <c r="U23" s="22"/>
      <c r="V23" s="22"/>
      <c r="W23" s="22"/>
      <c r="X23" s="21"/>
      <c r="Y23" s="22"/>
      <c r="Z23" s="22"/>
      <c r="AA23" s="22"/>
      <c r="AB23" s="22"/>
      <c r="AC23" s="22"/>
      <c r="AD23" s="22"/>
      <c r="AE23" s="22"/>
    </row>
    <row r="24" spans="1:31" ht="15.75" thickBot="1" x14ac:dyDescent="0.3">
      <c r="A24" s="21"/>
      <c r="B24" s="22"/>
      <c r="C24" s="69" t="s">
        <v>471</v>
      </c>
      <c r="D24" s="483">
        <f>COUNTIF('Monitoria Anual - 2'!S11:S44,"Excluída")</f>
        <v>0</v>
      </c>
      <c r="E24" s="484"/>
      <c r="F24" s="484"/>
      <c r="G24" s="485"/>
      <c r="H24" s="36"/>
      <c r="I24" s="22"/>
      <c r="J24" s="22"/>
      <c r="K24" s="22"/>
      <c r="L24" s="22"/>
      <c r="M24" s="22"/>
      <c r="N24" s="22"/>
      <c r="O24" s="22"/>
      <c r="P24" s="22"/>
      <c r="Q24" s="22"/>
      <c r="R24" s="22"/>
      <c r="S24" s="22"/>
      <c r="T24" s="22"/>
      <c r="U24" s="22"/>
      <c r="V24" s="22"/>
      <c r="W24" s="22"/>
      <c r="X24" s="21"/>
      <c r="Y24" s="22"/>
      <c r="Z24" s="22"/>
      <c r="AA24" s="22"/>
      <c r="AB24" s="22"/>
      <c r="AC24" s="22"/>
      <c r="AD24" s="22"/>
      <c r="AE24" s="22"/>
    </row>
    <row r="25" spans="1:31" x14ac:dyDescent="0.25">
      <c r="A25" s="21"/>
      <c r="B25" s="22"/>
      <c r="C25" s="22"/>
      <c r="D25" s="22"/>
      <c r="E25" s="22"/>
      <c r="F25" s="22"/>
      <c r="G25" s="22"/>
      <c r="H25" s="36"/>
      <c r="I25" s="22"/>
      <c r="J25" s="22"/>
      <c r="K25" s="22"/>
      <c r="L25" s="22"/>
      <c r="M25" s="22"/>
      <c r="N25" s="22"/>
      <c r="O25" s="22"/>
      <c r="P25" s="22"/>
      <c r="Q25" s="22"/>
      <c r="R25" s="22"/>
      <c r="S25" s="22"/>
      <c r="T25" s="22"/>
      <c r="U25" s="22"/>
      <c r="V25" s="22"/>
      <c r="W25" s="22"/>
      <c r="X25" s="21"/>
      <c r="Y25" s="22"/>
      <c r="Z25" s="22"/>
      <c r="AA25" s="22"/>
      <c r="AB25" s="22"/>
      <c r="AC25" s="22"/>
      <c r="AD25" s="22"/>
      <c r="AE25" s="22"/>
    </row>
    <row r="26" spans="1:31" x14ac:dyDescent="0.25">
      <c r="A26" s="21"/>
      <c r="B26" s="22"/>
      <c r="C26" s="22"/>
      <c r="D26" s="22"/>
      <c r="E26" s="22"/>
      <c r="F26" s="22"/>
      <c r="G26" s="22"/>
      <c r="H26" s="36"/>
      <c r="I26" s="22"/>
      <c r="J26" s="22"/>
      <c r="K26" s="22"/>
      <c r="L26" s="22"/>
      <c r="M26" s="22"/>
      <c r="N26" s="22"/>
      <c r="O26" s="22"/>
      <c r="P26" s="22"/>
      <c r="Q26" s="22"/>
      <c r="R26" s="22"/>
      <c r="S26" s="22"/>
      <c r="T26" s="22"/>
      <c r="U26" s="22"/>
      <c r="V26" s="22"/>
      <c r="W26" s="22"/>
      <c r="X26" s="21"/>
      <c r="Y26" s="22"/>
      <c r="Z26" s="22"/>
      <c r="AA26" s="22"/>
      <c r="AB26" s="22"/>
      <c r="AC26" s="22"/>
      <c r="AD26" s="22"/>
      <c r="AE26" s="22"/>
    </row>
    <row r="27" spans="1:31" ht="15.75" x14ac:dyDescent="0.25">
      <c r="A27" s="21"/>
      <c r="B27" s="481" t="s">
        <v>472</v>
      </c>
      <c r="C27" s="482"/>
      <c r="D27" s="70"/>
      <c r="E27" s="70"/>
      <c r="F27" s="70"/>
      <c r="G27" s="70"/>
      <c r="H27" s="22"/>
      <c r="I27" s="22"/>
      <c r="J27" s="22"/>
      <c r="K27" s="22"/>
      <c r="L27" s="22"/>
      <c r="M27" s="22"/>
      <c r="N27" s="22"/>
      <c r="O27" s="22"/>
      <c r="P27" s="22"/>
      <c r="Q27" s="22"/>
      <c r="R27" s="22"/>
      <c r="S27" s="22"/>
      <c r="T27" s="22"/>
      <c r="U27" s="22"/>
      <c r="V27" s="22"/>
      <c r="W27" s="22"/>
      <c r="X27" s="21"/>
      <c r="Y27" s="22"/>
      <c r="Z27" s="22"/>
      <c r="AA27" s="22"/>
      <c r="AB27" s="22"/>
      <c r="AC27" s="22"/>
      <c r="AD27" s="22"/>
      <c r="AE27" s="22"/>
    </row>
    <row r="28" spans="1:31" ht="16.5" thickBot="1" x14ac:dyDescent="0.3">
      <c r="A28" s="21"/>
      <c r="B28" s="35"/>
      <c r="C28" s="71"/>
      <c r="D28" s="71"/>
      <c r="E28" s="71"/>
      <c r="F28" s="71"/>
      <c r="G28" s="71"/>
      <c r="H28" s="70"/>
      <c r="I28" s="70"/>
      <c r="J28" s="70"/>
      <c r="K28" s="70"/>
      <c r="L28" s="70"/>
      <c r="M28" s="70"/>
      <c r="N28" s="70"/>
      <c r="O28" s="70"/>
      <c r="P28" s="70"/>
      <c r="Q28" s="70"/>
      <c r="R28" s="70"/>
      <c r="S28" s="70"/>
      <c r="T28" s="70"/>
      <c r="U28" s="70"/>
      <c r="V28" s="70"/>
      <c r="W28" s="70"/>
      <c r="X28" s="21"/>
      <c r="Y28" s="22"/>
      <c r="Z28" s="22"/>
      <c r="AA28" s="22"/>
      <c r="AB28" s="22"/>
      <c r="AC28" s="22"/>
      <c r="AD28" s="22"/>
      <c r="AE28" s="22"/>
    </row>
    <row r="29" spans="1:31" s="2" customFormat="1" ht="16.5" thickBot="1" x14ac:dyDescent="0.3">
      <c r="A29" s="21"/>
      <c r="B29" s="71"/>
      <c r="C29" s="72" t="s">
        <v>473</v>
      </c>
      <c r="D29" s="73">
        <f>COUNTA('Monitoria Anual - 2'!A11:A43)</f>
        <v>3</v>
      </c>
      <c r="E29" s="22"/>
      <c r="F29" s="22"/>
      <c r="G29" s="22"/>
      <c r="H29" s="71"/>
      <c r="I29" s="71"/>
      <c r="J29" s="71"/>
      <c r="K29" s="71"/>
      <c r="L29" s="71"/>
      <c r="M29" s="71"/>
      <c r="N29" s="71"/>
      <c r="O29" s="71"/>
      <c r="P29" s="71"/>
      <c r="Q29" s="71"/>
      <c r="R29" s="71"/>
      <c r="S29" s="71"/>
      <c r="T29" s="71"/>
      <c r="U29" s="71"/>
      <c r="V29" s="71"/>
      <c r="W29" s="71"/>
      <c r="X29" s="21"/>
      <c r="Y29" s="27"/>
      <c r="Z29" s="27"/>
      <c r="AA29" s="27"/>
      <c r="AB29" s="27"/>
      <c r="AC29" s="27"/>
      <c r="AD29" s="27"/>
      <c r="AE29" s="27"/>
    </row>
    <row r="30" spans="1:31" ht="15.75" thickBot="1" x14ac:dyDescent="0.3">
      <c r="A30" s="21"/>
      <c r="B30" s="22"/>
      <c r="C30" s="22"/>
      <c r="D30" s="22"/>
      <c r="E30" s="22"/>
      <c r="F30" s="22"/>
      <c r="G30" s="22"/>
      <c r="H30" s="22"/>
      <c r="I30" s="22"/>
      <c r="J30" s="22"/>
      <c r="K30" s="22"/>
      <c r="L30" s="22"/>
      <c r="M30" s="22"/>
      <c r="N30" s="22"/>
      <c r="O30" s="22"/>
      <c r="P30" s="22"/>
      <c r="Q30" s="22"/>
      <c r="R30" s="22"/>
      <c r="S30" s="22"/>
      <c r="T30" s="22"/>
      <c r="U30" s="22"/>
      <c r="V30" s="22"/>
      <c r="W30" s="22"/>
      <c r="X30" s="21"/>
      <c r="Y30" s="22"/>
      <c r="Z30" s="22"/>
      <c r="AA30" s="22"/>
      <c r="AB30" s="22"/>
      <c r="AC30" s="22"/>
      <c r="AD30" s="22"/>
      <c r="AE30" s="22"/>
    </row>
    <row r="31" spans="1:31" ht="15.75" thickBot="1" x14ac:dyDescent="0.3">
      <c r="A31" s="21"/>
      <c r="B31" s="22"/>
      <c r="C31" s="74" t="s">
        <v>474</v>
      </c>
      <c r="D31" s="74" t="s">
        <v>475</v>
      </c>
      <c r="E31" s="75"/>
      <c r="F31" s="76"/>
      <c r="G31" s="77"/>
      <c r="H31" s="78"/>
      <c r="I31" s="79"/>
      <c r="J31" s="80"/>
      <c r="K31" s="22"/>
      <c r="L31" s="22"/>
      <c r="M31" s="22"/>
      <c r="N31" s="22"/>
      <c r="O31" s="22"/>
      <c r="P31" s="22"/>
      <c r="Q31" s="22"/>
      <c r="R31" s="22"/>
      <c r="S31" s="22"/>
      <c r="T31" s="22"/>
      <c r="U31" s="22"/>
      <c r="V31" s="22"/>
      <c r="W31" s="81"/>
      <c r="X31" s="21"/>
      <c r="Y31" s="22"/>
      <c r="Z31" s="22"/>
      <c r="AA31" s="22"/>
      <c r="AB31" s="22"/>
      <c r="AC31" s="22"/>
      <c r="AD31" s="22"/>
      <c r="AE31" s="22"/>
    </row>
    <row r="32" spans="1:31" x14ac:dyDescent="0.25">
      <c r="A32" s="21"/>
      <c r="B32" s="22"/>
      <c r="C32" s="82" t="s">
        <v>476</v>
      </c>
      <c r="D32" s="83">
        <f>SUM(F32:J32)</f>
        <v>19</v>
      </c>
      <c r="E32" s="97">
        <f>COUNTA('Monitoria Anual - 2'!S11:S29)</f>
        <v>0</v>
      </c>
      <c r="F32" s="98">
        <f>COUNTA('Monitoria Anual - 2'!N11:N29)</f>
        <v>0</v>
      </c>
      <c r="G32" s="98">
        <f>COUNTA('Monitoria Anual - 2'!O11:O29)</f>
        <v>3</v>
      </c>
      <c r="H32" s="98">
        <f>COUNTA('Monitoria Anual - 2'!P11:P29)</f>
        <v>5</v>
      </c>
      <c r="I32" s="98">
        <f>COUNTA('Monitoria Anual - 2'!Q11:Q29)</f>
        <v>10</v>
      </c>
      <c r="J32" s="99">
        <f>COUNTA('Monitoria Anual - 2'!R11:R29)</f>
        <v>1</v>
      </c>
      <c r="K32" s="22"/>
      <c r="L32" s="22"/>
      <c r="M32" s="22"/>
      <c r="N32" s="22"/>
      <c r="O32" s="22"/>
      <c r="P32" s="22"/>
      <c r="Q32" s="22"/>
      <c r="R32" s="22"/>
      <c r="S32" s="22"/>
      <c r="T32" s="22"/>
      <c r="U32" s="22"/>
      <c r="V32" s="22"/>
      <c r="W32" s="81"/>
      <c r="X32" s="21"/>
      <c r="Y32" s="22"/>
      <c r="Z32" s="22"/>
      <c r="AA32" s="22"/>
      <c r="AB32" s="22"/>
      <c r="AC32" s="22"/>
      <c r="AD32" s="22"/>
      <c r="AE32" s="22"/>
    </row>
    <row r="33" spans="1:31" x14ac:dyDescent="0.25">
      <c r="A33" s="21"/>
      <c r="B33" s="22"/>
      <c r="C33" s="87" t="s">
        <v>477</v>
      </c>
      <c r="D33" s="82">
        <f>SUM(F33:J33)</f>
        <v>8</v>
      </c>
      <c r="E33" s="100">
        <f>COUNTA('Monitoria Anual - 2'!S30:S37)</f>
        <v>0</v>
      </c>
      <c r="F33" s="101">
        <f>COUNTA('Monitoria Anual - 2'!N30:N37)</f>
        <v>2</v>
      </c>
      <c r="G33" s="101">
        <f>COUNTA('Monitoria Anual - 2'!O30:O37)</f>
        <v>1</v>
      </c>
      <c r="H33" s="101">
        <f>COUNTA('Monitoria Anual - 2'!P30:P37)</f>
        <v>3</v>
      </c>
      <c r="I33" s="101">
        <f>COUNTA('Monitoria Anual - 2'!Q30:Q37)</f>
        <v>2</v>
      </c>
      <c r="J33" s="102">
        <f>COUNTA('Monitoria Anual - 2'!R30:R37)</f>
        <v>0</v>
      </c>
      <c r="K33" s="22"/>
      <c r="L33" s="22"/>
      <c r="M33" s="22"/>
      <c r="N33" s="22"/>
      <c r="O33" s="22"/>
      <c r="P33" s="22"/>
      <c r="Q33" s="22"/>
      <c r="R33" s="22"/>
      <c r="S33" s="22"/>
      <c r="T33" s="22"/>
      <c r="U33" s="22"/>
      <c r="V33" s="22"/>
      <c r="W33" s="81"/>
      <c r="X33" s="21"/>
      <c r="Y33" s="22"/>
      <c r="Z33" s="22"/>
      <c r="AA33" s="22"/>
      <c r="AB33" s="22"/>
      <c r="AC33" s="22"/>
      <c r="AD33" s="22"/>
      <c r="AE33" s="22"/>
    </row>
    <row r="34" spans="1:31" ht="15.75" thickBot="1" x14ac:dyDescent="0.3">
      <c r="A34" s="21"/>
      <c r="B34" s="22"/>
      <c r="C34" s="91" t="s">
        <v>478</v>
      </c>
      <c r="D34" s="91">
        <f t="shared" ref="D34" si="2">SUM(F34:J34)</f>
        <v>6</v>
      </c>
      <c r="E34" s="103">
        <f>COUNTA('Monitoria Anual - 2'!S38:S43)</f>
        <v>0</v>
      </c>
      <c r="F34" s="104">
        <f>COUNTA('Monitoria Anual - 2'!N38:N43)</f>
        <v>1</v>
      </c>
      <c r="G34" s="104">
        <f>COUNTA('Monitoria Anual - 2'!O38:O43)</f>
        <v>2</v>
      </c>
      <c r="H34" s="104">
        <f>COUNTA('Monitoria Anual - 2'!P38:P43)</f>
        <v>1</v>
      </c>
      <c r="I34" s="104">
        <f>COUNTA('Monitoria Anual - 2'!Q38:Q43)</f>
        <v>2</v>
      </c>
      <c r="J34" s="105">
        <f>COUNTA('Monitoria Anual - 2'!R38:R43)</f>
        <v>0</v>
      </c>
      <c r="K34" s="22"/>
      <c r="L34" s="22"/>
      <c r="M34" s="22"/>
      <c r="N34" s="22"/>
      <c r="O34" s="22"/>
      <c r="P34" s="22"/>
      <c r="Q34" s="22"/>
      <c r="R34" s="22"/>
      <c r="S34" s="22"/>
      <c r="T34" s="22"/>
      <c r="U34" s="22"/>
      <c r="V34" s="22"/>
      <c r="W34" s="81"/>
      <c r="X34" s="21"/>
      <c r="Y34" s="22"/>
      <c r="Z34" s="22"/>
      <c r="AA34" s="22"/>
      <c r="AB34" s="22"/>
      <c r="AC34" s="22"/>
      <c r="AD34" s="22"/>
      <c r="AE34" s="22"/>
    </row>
    <row r="35" spans="1:31" x14ac:dyDescent="0.25">
      <c r="A35" s="21"/>
      <c r="B35" s="22"/>
      <c r="C35" s="22"/>
      <c r="D35" s="22"/>
      <c r="E35" s="22"/>
      <c r="F35" s="22"/>
      <c r="G35" s="22"/>
      <c r="H35" s="22"/>
      <c r="I35" s="22"/>
      <c r="J35" s="22"/>
      <c r="K35" s="22"/>
      <c r="L35" s="22"/>
      <c r="M35" s="22"/>
      <c r="N35" s="22"/>
      <c r="O35" s="22"/>
      <c r="P35" s="22"/>
      <c r="Q35" s="22"/>
      <c r="R35" s="22"/>
      <c r="S35" s="22"/>
      <c r="T35" s="22"/>
      <c r="U35" s="22"/>
      <c r="V35" s="22"/>
      <c r="W35" s="22"/>
      <c r="X35" s="21"/>
      <c r="Y35" s="22"/>
      <c r="Z35" s="22"/>
      <c r="AA35" s="22"/>
      <c r="AB35" s="22"/>
      <c r="AC35" s="22"/>
      <c r="AD35" s="22"/>
      <c r="AE35" s="22"/>
    </row>
    <row r="36" spans="1:31" x14ac:dyDescent="0.25">
      <c r="A36" s="21"/>
      <c r="B36" s="21"/>
      <c r="C36" s="21"/>
      <c r="D36" s="21"/>
      <c r="E36" s="21"/>
      <c r="F36" s="21"/>
      <c r="G36" s="21"/>
      <c r="H36" s="21"/>
      <c r="I36" s="21"/>
      <c r="J36" s="21"/>
      <c r="K36" s="21"/>
      <c r="L36" s="21"/>
      <c r="M36" s="21"/>
      <c r="N36" s="21"/>
      <c r="O36" s="21"/>
      <c r="P36" s="21"/>
      <c r="Q36" s="21"/>
      <c r="R36" s="21"/>
      <c r="S36" s="21"/>
      <c r="T36" s="21"/>
      <c r="U36" s="21"/>
      <c r="V36" s="21"/>
      <c r="W36" s="21"/>
      <c r="X36" s="21"/>
      <c r="Y36" s="22"/>
      <c r="Z36" s="22"/>
      <c r="AA36" s="22"/>
      <c r="AB36" s="22"/>
      <c r="AC36" s="22"/>
      <c r="AD36" s="22"/>
      <c r="AE36" s="22"/>
    </row>
    <row r="37" spans="1:31"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row>
    <row r="38" spans="1:3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row>
    <row r="39" spans="1:3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row>
    <row r="40" spans="1:3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row>
  </sheetData>
  <sheetProtection algorithmName="SHA-512" hashValue="9GbCjC2S8uEIS+Th9ZqvH/qElHnTEr1YVIOn1iagnKjCT6n1v4bOpQXX1rh4Hh1rYV3AHW7au6dkfL3KkaSm0w==" saltValue="eCD81Kk7Eesh+9qvGouwGA==" spinCount="100000" sheet="1" objects="1" scenarios="1"/>
  <protectedRanges>
    <protectedRange password="ECFE" sqref="A1:AD40" name="Intervalo1_8"/>
  </protectedRanges>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4 G32:J34">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75"/>
  <sheetViews>
    <sheetView showGridLines="0" zoomScale="60" zoomScaleNormal="60" workbookViewId="0">
      <pane xSplit="3" ySplit="10" topLeftCell="D11" activePane="bottomRight" state="frozen"/>
      <selection pane="topRight" activeCell="D1" sqref="D1"/>
      <selection pane="bottomLeft" activeCell="A11" sqref="A11"/>
      <selection pane="bottomRight" sqref="A1:AI1"/>
    </sheetView>
  </sheetViews>
  <sheetFormatPr defaultColWidth="8.7109375" defaultRowHeight="15" x14ac:dyDescent="0.25"/>
  <cols>
    <col min="1" max="1" width="71" style="17" customWidth="1"/>
    <col min="2" max="2" width="7.28515625" style="17" customWidth="1"/>
    <col min="3" max="3" width="72.7109375" style="230" customWidth="1"/>
    <col min="4" max="4" width="19.7109375" style="17" customWidth="1"/>
    <col min="5" max="5" width="17.28515625" style="17" customWidth="1"/>
    <col min="6" max="6" width="18.7109375" style="17" customWidth="1"/>
    <col min="7" max="7" width="20.7109375" style="17" customWidth="1"/>
    <col min="8" max="8" width="21.140625" style="17" customWidth="1"/>
    <col min="9" max="9" width="25.42578125" style="251" customWidth="1"/>
    <col min="10" max="10" width="48.7109375" style="17" customWidth="1"/>
    <col min="11" max="11" width="25.140625" style="17" customWidth="1"/>
    <col min="12" max="12" width="27.28515625" style="17" customWidth="1"/>
    <col min="13" max="13" width="27.7109375" style="17" bestFit="1" customWidth="1"/>
    <col min="14" max="19" width="26.7109375" style="219" customWidth="1"/>
    <col min="20" max="20" width="38.140625" style="17" customWidth="1"/>
    <col min="21" max="21" width="22.140625" style="17" customWidth="1"/>
    <col min="22" max="22" width="26" style="17" customWidth="1"/>
    <col min="23" max="23" width="27.42578125" style="17" customWidth="1"/>
    <col min="24" max="24" width="40.42578125" style="17" customWidth="1"/>
    <col min="25" max="25" width="36.28515625" style="17" customWidth="1"/>
    <col min="26" max="27" width="28.7109375" style="17" customWidth="1"/>
    <col min="28" max="32" width="18.7109375" style="17" customWidth="1"/>
    <col min="33" max="33" width="23" style="17" bestFit="1" customWidth="1"/>
    <col min="34" max="34" width="18.7109375" style="17" customWidth="1"/>
    <col min="35" max="35" width="22.7109375" style="17" customWidth="1"/>
    <col min="36" max="36" width="7" style="17" customWidth="1"/>
    <col min="37" max="39" width="8.7109375" style="17"/>
    <col min="40" max="40" width="8.7109375" style="17" hidden="1" customWidth="1"/>
    <col min="41" max="16384" width="8.7109375" style="17"/>
  </cols>
  <sheetData>
    <row r="1" spans="1:40" ht="30" customHeight="1" x14ac:dyDescent="0.25">
      <c r="A1" s="425" t="s">
        <v>0</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c r="AJ1" s="178"/>
    </row>
    <row r="2" spans="1:40" s="175" customFormat="1" ht="30.4" customHeight="1" thickBot="1" x14ac:dyDescent="0.3">
      <c r="A2" s="426" t="s">
        <v>479</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217"/>
    </row>
    <row r="3" spans="1:40" ht="13.15" customHeight="1" thickTop="1" x14ac:dyDescent="0.25">
      <c r="AJ3" s="178"/>
    </row>
    <row r="4" spans="1:40" s="258" customFormat="1" ht="42.4" customHeight="1" x14ac:dyDescent="0.25">
      <c r="A4" s="179" t="s">
        <v>2</v>
      </c>
      <c r="B4" s="440" t="s">
        <v>3</v>
      </c>
      <c r="C4" s="440"/>
      <c r="D4" s="440"/>
      <c r="E4" s="440"/>
      <c r="F4" s="440"/>
      <c r="G4" s="440"/>
      <c r="H4" s="440"/>
      <c r="I4" s="440"/>
      <c r="J4" s="440"/>
      <c r="K4" s="257"/>
      <c r="L4" s="257"/>
      <c r="M4" s="257"/>
      <c r="N4" s="257"/>
      <c r="O4" s="257"/>
      <c r="P4" s="257"/>
      <c r="Q4" s="257"/>
      <c r="R4" s="257"/>
      <c r="AJ4" s="259"/>
    </row>
    <row r="5" spans="1:40" x14ac:dyDescent="0.25">
      <c r="A5" s="175"/>
      <c r="B5" s="175"/>
      <c r="C5" s="234"/>
      <c r="D5" s="175"/>
      <c r="E5" s="175"/>
      <c r="F5" s="175"/>
      <c r="G5" s="175"/>
      <c r="H5" s="175"/>
      <c r="I5" s="248"/>
      <c r="AJ5" s="178"/>
    </row>
    <row r="6" spans="1:40" ht="18.75" x14ac:dyDescent="0.25">
      <c r="A6" s="13" t="s">
        <v>4</v>
      </c>
      <c r="B6" s="442" t="s">
        <v>669</v>
      </c>
      <c r="C6" s="443"/>
      <c r="D6" s="175"/>
      <c r="E6" s="175"/>
      <c r="F6" s="175"/>
      <c r="G6" s="175"/>
      <c r="H6" s="175"/>
      <c r="I6" s="248"/>
      <c r="J6" s="175"/>
      <c r="K6" s="175"/>
      <c r="L6" s="175"/>
      <c r="M6" s="219"/>
      <c r="AJ6" s="178"/>
      <c r="AN6" s="17" t="s">
        <v>6</v>
      </c>
    </row>
    <row r="7" spans="1:40" ht="15.75" thickBot="1" x14ac:dyDescent="0.3">
      <c r="AJ7" s="178"/>
      <c r="AN7" s="260" t="s">
        <v>166</v>
      </c>
    </row>
    <row r="8" spans="1:40" ht="24" customHeight="1" thickBot="1" x14ac:dyDescent="0.3">
      <c r="A8" s="446" t="s">
        <v>7</v>
      </c>
      <c r="B8" s="447"/>
      <c r="C8" s="447"/>
      <c r="D8" s="447"/>
      <c r="E8" s="447"/>
      <c r="F8" s="447"/>
      <c r="G8" s="447"/>
      <c r="H8" s="447"/>
      <c r="I8" s="447"/>
      <c r="J8" s="447"/>
      <c r="K8" s="447"/>
      <c r="L8" s="447"/>
      <c r="M8" s="448"/>
      <c r="N8" s="463" t="s">
        <v>8</v>
      </c>
      <c r="O8" s="464"/>
      <c r="P8" s="464"/>
      <c r="Q8" s="464"/>
      <c r="R8" s="464"/>
      <c r="S8" s="464"/>
      <c r="T8" s="464"/>
      <c r="U8" s="464"/>
      <c r="V8" s="464"/>
      <c r="W8" s="464"/>
      <c r="X8" s="465"/>
      <c r="Y8" s="427" t="s">
        <v>9</v>
      </c>
      <c r="Z8" s="428"/>
      <c r="AA8" s="428"/>
      <c r="AB8" s="428"/>
      <c r="AC8" s="428"/>
      <c r="AD8" s="428"/>
      <c r="AE8" s="428"/>
      <c r="AF8" s="428"/>
      <c r="AG8" s="428"/>
      <c r="AH8" s="428"/>
      <c r="AI8" s="429"/>
      <c r="AJ8" s="178"/>
    </row>
    <row r="9" spans="1:40" s="261" customFormat="1" ht="52.9" customHeight="1" x14ac:dyDescent="0.25">
      <c r="A9" s="529" t="s">
        <v>10</v>
      </c>
      <c r="B9" s="430" t="s">
        <v>11</v>
      </c>
      <c r="C9" s="430" t="s">
        <v>12</v>
      </c>
      <c r="D9" s="430" t="s">
        <v>13</v>
      </c>
      <c r="E9" s="434" t="s">
        <v>14</v>
      </c>
      <c r="F9" s="430" t="s">
        <v>15</v>
      </c>
      <c r="G9" s="430"/>
      <c r="H9" s="430" t="s">
        <v>16</v>
      </c>
      <c r="I9" s="436" t="s">
        <v>17</v>
      </c>
      <c r="J9" s="430" t="s">
        <v>18</v>
      </c>
      <c r="K9" s="453" t="s">
        <v>19</v>
      </c>
      <c r="L9" s="454"/>
      <c r="M9" s="430" t="s">
        <v>20</v>
      </c>
      <c r="N9" s="470" t="s">
        <v>21</v>
      </c>
      <c r="O9" s="472" t="s">
        <v>670</v>
      </c>
      <c r="P9" s="474" t="s">
        <v>23</v>
      </c>
      <c r="Q9" s="476" t="s">
        <v>24</v>
      </c>
      <c r="R9" s="478" t="s">
        <v>25</v>
      </c>
      <c r="S9" s="455" t="s">
        <v>26</v>
      </c>
      <c r="T9" s="457" t="s">
        <v>27</v>
      </c>
      <c r="U9" s="457" t="s">
        <v>28</v>
      </c>
      <c r="V9" s="457" t="s">
        <v>29</v>
      </c>
      <c r="W9" s="457" t="s">
        <v>30</v>
      </c>
      <c r="X9" s="466" t="s">
        <v>31</v>
      </c>
      <c r="Y9" s="468" t="s">
        <v>32</v>
      </c>
      <c r="Z9" s="459" t="s">
        <v>33</v>
      </c>
      <c r="AA9" s="461" t="s">
        <v>34</v>
      </c>
      <c r="AB9" s="459" t="s">
        <v>35</v>
      </c>
      <c r="AC9" s="459" t="s">
        <v>36</v>
      </c>
      <c r="AD9" s="459" t="s">
        <v>37</v>
      </c>
      <c r="AE9" s="459" t="s">
        <v>38</v>
      </c>
      <c r="AF9" s="444" t="s">
        <v>39</v>
      </c>
      <c r="AG9" s="459" t="s">
        <v>40</v>
      </c>
      <c r="AH9" s="459" t="s">
        <v>41</v>
      </c>
      <c r="AI9" s="438" t="s">
        <v>42</v>
      </c>
      <c r="AJ9" s="275"/>
    </row>
    <row r="10" spans="1:40" s="261" customFormat="1" ht="45.4" customHeight="1" thickBot="1" x14ac:dyDescent="0.3">
      <c r="A10" s="530"/>
      <c r="B10" s="431"/>
      <c r="C10" s="431"/>
      <c r="D10" s="431"/>
      <c r="E10" s="435"/>
      <c r="F10" s="412" t="s">
        <v>43</v>
      </c>
      <c r="G10" s="412" t="s">
        <v>44</v>
      </c>
      <c r="H10" s="431"/>
      <c r="I10" s="437"/>
      <c r="J10" s="431"/>
      <c r="K10" s="19" t="s">
        <v>45</v>
      </c>
      <c r="L10" s="19" t="s">
        <v>46</v>
      </c>
      <c r="M10" s="431"/>
      <c r="N10" s="471"/>
      <c r="O10" s="473"/>
      <c r="P10" s="475"/>
      <c r="Q10" s="477"/>
      <c r="R10" s="479"/>
      <c r="S10" s="456"/>
      <c r="T10" s="458"/>
      <c r="U10" s="458"/>
      <c r="V10" s="458"/>
      <c r="W10" s="458"/>
      <c r="X10" s="467"/>
      <c r="Y10" s="469"/>
      <c r="Z10" s="460"/>
      <c r="AA10" s="462"/>
      <c r="AB10" s="460"/>
      <c r="AC10" s="460"/>
      <c r="AD10" s="460"/>
      <c r="AE10" s="460"/>
      <c r="AF10" s="445"/>
      <c r="AG10" s="460"/>
      <c r="AH10" s="460"/>
      <c r="AI10" s="439"/>
      <c r="AJ10" s="275"/>
    </row>
    <row r="11" spans="1:40" s="229" customFormat="1" ht="35.1" customHeight="1" x14ac:dyDescent="0.25">
      <c r="A11" s="449" t="s">
        <v>47</v>
      </c>
      <c r="B11" s="362" t="s">
        <v>48</v>
      </c>
      <c r="C11" s="354" t="s">
        <v>480</v>
      </c>
      <c r="D11" s="355" t="s">
        <v>59</v>
      </c>
      <c r="E11" s="355"/>
      <c r="F11" s="107">
        <v>42552</v>
      </c>
      <c r="G11" s="107">
        <v>44256</v>
      </c>
      <c r="H11" s="355" t="s">
        <v>96</v>
      </c>
      <c r="I11" s="249">
        <v>1500000</v>
      </c>
      <c r="J11" s="355" t="s">
        <v>671</v>
      </c>
      <c r="K11" s="373"/>
      <c r="L11" s="373"/>
      <c r="M11" s="373"/>
      <c r="N11" s="362"/>
      <c r="O11" s="363"/>
      <c r="P11" s="362" t="s">
        <v>53</v>
      </c>
      <c r="Q11" s="362"/>
      <c r="R11" s="362"/>
      <c r="S11" s="362"/>
      <c r="T11" s="355" t="s">
        <v>672</v>
      </c>
      <c r="U11" s="373" t="s">
        <v>673</v>
      </c>
      <c r="V11" s="373"/>
      <c r="W11" s="355" t="s">
        <v>674</v>
      </c>
      <c r="X11" s="375" t="s">
        <v>675</v>
      </c>
      <c r="Y11" s="355"/>
      <c r="Z11" s="373"/>
      <c r="AA11" s="373"/>
      <c r="AB11" s="362"/>
      <c r="AC11" s="362"/>
      <c r="AD11" s="373"/>
      <c r="AE11" s="373"/>
      <c r="AF11" s="373"/>
      <c r="AG11" s="373"/>
      <c r="AH11" s="373"/>
      <c r="AI11" s="373"/>
      <c r="AJ11" s="364"/>
    </row>
    <row r="12" spans="1:40" s="229" customFormat="1" ht="35.1" customHeight="1" x14ac:dyDescent="0.25">
      <c r="A12" s="450"/>
      <c r="B12" s="322" t="s">
        <v>64</v>
      </c>
      <c r="C12" s="356" t="s">
        <v>676</v>
      </c>
      <c r="D12" s="347" t="s">
        <v>59</v>
      </c>
      <c r="E12" s="347"/>
      <c r="F12" s="108">
        <v>42552</v>
      </c>
      <c r="G12" s="108">
        <v>44256</v>
      </c>
      <c r="H12" s="347" t="s">
        <v>51</v>
      </c>
      <c r="I12" s="250">
        <v>1500000</v>
      </c>
      <c r="J12" s="347" t="s">
        <v>677</v>
      </c>
      <c r="K12" s="372"/>
      <c r="L12" s="372"/>
      <c r="M12" s="372"/>
      <c r="N12" s="362"/>
      <c r="O12" s="362"/>
      <c r="P12" s="362" t="s">
        <v>53</v>
      </c>
      <c r="Q12" s="362"/>
      <c r="R12" s="362"/>
      <c r="S12" s="362"/>
      <c r="T12" s="347" t="s">
        <v>678</v>
      </c>
      <c r="U12" s="347" t="s">
        <v>679</v>
      </c>
      <c r="V12" s="347" t="s">
        <v>680</v>
      </c>
      <c r="W12" s="347" t="s">
        <v>681</v>
      </c>
      <c r="X12" s="347" t="s">
        <v>682</v>
      </c>
      <c r="Y12" s="372"/>
      <c r="Z12" s="372"/>
      <c r="AA12" s="372"/>
      <c r="AB12" s="322"/>
      <c r="AC12" s="322"/>
      <c r="AD12" s="372"/>
      <c r="AE12" s="372"/>
      <c r="AF12" s="372"/>
      <c r="AG12" s="372"/>
      <c r="AH12" s="372"/>
      <c r="AI12" s="372"/>
      <c r="AJ12" s="364"/>
    </row>
    <row r="13" spans="1:40" s="229" customFormat="1" ht="35.1" customHeight="1" x14ac:dyDescent="0.25">
      <c r="A13" s="450"/>
      <c r="B13" s="322" t="s">
        <v>74</v>
      </c>
      <c r="C13" s="356" t="s">
        <v>491</v>
      </c>
      <c r="D13" s="347" t="s">
        <v>83</v>
      </c>
      <c r="E13" s="347"/>
      <c r="F13" s="108">
        <v>42552</v>
      </c>
      <c r="G13" s="108">
        <v>44228</v>
      </c>
      <c r="H13" s="347" t="s">
        <v>84</v>
      </c>
      <c r="I13" s="250">
        <v>2000000</v>
      </c>
      <c r="J13" s="347" t="s">
        <v>492</v>
      </c>
      <c r="K13" s="372"/>
      <c r="L13" s="372"/>
      <c r="M13" s="372"/>
      <c r="N13" s="362"/>
      <c r="O13" s="362"/>
      <c r="P13" s="362" t="s">
        <v>53</v>
      </c>
      <c r="Q13" s="362"/>
      <c r="R13" s="362"/>
      <c r="S13" s="362"/>
      <c r="T13" s="347" t="s">
        <v>683</v>
      </c>
      <c r="U13" s="347" t="s">
        <v>684</v>
      </c>
      <c r="V13" s="347" t="s">
        <v>685</v>
      </c>
      <c r="W13" s="347" t="s">
        <v>84</v>
      </c>
      <c r="X13" s="347" t="s">
        <v>686</v>
      </c>
      <c r="Y13" s="372"/>
      <c r="Z13" s="372"/>
      <c r="AA13" s="372"/>
      <c r="AB13" s="322"/>
      <c r="AC13" s="322"/>
      <c r="AD13" s="372"/>
      <c r="AE13" s="372"/>
      <c r="AF13" s="372"/>
      <c r="AG13" s="372"/>
      <c r="AH13" s="372"/>
      <c r="AI13" s="372"/>
      <c r="AJ13" s="364"/>
    </row>
    <row r="14" spans="1:40" s="229" customFormat="1" ht="35.1" customHeight="1" x14ac:dyDescent="0.25">
      <c r="A14" s="450"/>
      <c r="B14" s="322" t="s">
        <v>88</v>
      </c>
      <c r="C14" s="356" t="s">
        <v>497</v>
      </c>
      <c r="D14" s="347" t="s">
        <v>94</v>
      </c>
      <c r="E14" s="347"/>
      <c r="F14" s="108">
        <v>42552</v>
      </c>
      <c r="G14" s="108" t="s">
        <v>95</v>
      </c>
      <c r="H14" s="347" t="s">
        <v>96</v>
      </c>
      <c r="I14" s="250">
        <v>30000</v>
      </c>
      <c r="J14" s="347" t="s">
        <v>97</v>
      </c>
      <c r="K14" s="347" t="s">
        <v>687</v>
      </c>
      <c r="L14" s="372"/>
      <c r="M14" s="372"/>
      <c r="N14" s="362"/>
      <c r="O14" s="362"/>
      <c r="P14" s="362"/>
      <c r="Q14" s="362" t="s">
        <v>53</v>
      </c>
      <c r="R14" s="362"/>
      <c r="S14" s="362"/>
      <c r="T14" s="347" t="s">
        <v>688</v>
      </c>
      <c r="U14" s="372"/>
      <c r="V14" s="372"/>
      <c r="W14" s="347" t="s">
        <v>96</v>
      </c>
      <c r="X14" s="372"/>
      <c r="Y14" s="372"/>
      <c r="Z14" s="372"/>
      <c r="AA14" s="372"/>
      <c r="AB14" s="322"/>
      <c r="AC14" s="322"/>
      <c r="AD14" s="372"/>
      <c r="AE14" s="372"/>
      <c r="AF14" s="372"/>
      <c r="AG14" s="372"/>
      <c r="AH14" s="372"/>
      <c r="AI14" s="372"/>
      <c r="AJ14" s="364"/>
    </row>
    <row r="15" spans="1:40" s="229" customFormat="1" ht="35.1" customHeight="1" x14ac:dyDescent="0.25">
      <c r="A15" s="450"/>
      <c r="B15" s="322" t="s">
        <v>100</v>
      </c>
      <c r="C15" s="356" t="s">
        <v>502</v>
      </c>
      <c r="D15" s="347" t="s">
        <v>110</v>
      </c>
      <c r="E15" s="347"/>
      <c r="F15" s="108">
        <v>42552</v>
      </c>
      <c r="G15" s="108">
        <v>44378</v>
      </c>
      <c r="H15" s="347" t="s">
        <v>503</v>
      </c>
      <c r="I15" s="250">
        <v>200000</v>
      </c>
      <c r="J15" s="347" t="s">
        <v>112</v>
      </c>
      <c r="K15" s="372"/>
      <c r="L15" s="372"/>
      <c r="M15" s="372" t="s">
        <v>689</v>
      </c>
      <c r="N15" s="362"/>
      <c r="O15" s="362"/>
      <c r="P15" s="362"/>
      <c r="Q15" s="362" t="s">
        <v>53</v>
      </c>
      <c r="R15" s="362"/>
      <c r="S15" s="362"/>
      <c r="T15" s="347" t="s">
        <v>690</v>
      </c>
      <c r="U15" s="347" t="s">
        <v>691</v>
      </c>
      <c r="V15" s="347" t="s">
        <v>692</v>
      </c>
      <c r="W15" s="372" t="s">
        <v>507</v>
      </c>
      <c r="X15" s="347" t="s">
        <v>693</v>
      </c>
      <c r="Y15" s="372"/>
      <c r="Z15" s="372"/>
      <c r="AA15" s="372"/>
      <c r="AB15" s="322"/>
      <c r="AC15" s="322"/>
      <c r="AD15" s="372"/>
      <c r="AE15" s="372"/>
      <c r="AF15" s="372"/>
      <c r="AG15" s="372"/>
      <c r="AH15" s="372"/>
      <c r="AI15" s="372"/>
      <c r="AJ15" s="364"/>
    </row>
    <row r="16" spans="1:40" s="229" customFormat="1" ht="35.1" customHeight="1" x14ac:dyDescent="0.25">
      <c r="A16" s="450"/>
      <c r="B16" s="322" t="s">
        <v>115</v>
      </c>
      <c r="C16" s="356" t="s">
        <v>512</v>
      </c>
      <c r="D16" s="347" t="s">
        <v>110</v>
      </c>
      <c r="E16" s="347"/>
      <c r="F16" s="108">
        <v>42552</v>
      </c>
      <c r="G16" s="108">
        <v>44378</v>
      </c>
      <c r="H16" s="347" t="s">
        <v>117</v>
      </c>
      <c r="I16" s="250">
        <v>0</v>
      </c>
      <c r="J16" s="347" t="s">
        <v>122</v>
      </c>
      <c r="K16" s="372"/>
      <c r="L16" s="372"/>
      <c r="M16" s="372" t="s">
        <v>694</v>
      </c>
      <c r="N16" s="362"/>
      <c r="O16" s="362"/>
      <c r="P16" s="362" t="s">
        <v>53</v>
      </c>
      <c r="Q16" s="362"/>
      <c r="R16" s="362"/>
      <c r="S16" s="362"/>
      <c r="T16" s="372" t="s">
        <v>695</v>
      </c>
      <c r="U16" s="372" t="s">
        <v>696</v>
      </c>
      <c r="V16" s="372"/>
      <c r="W16" s="372"/>
      <c r="X16" s="347" t="s">
        <v>697</v>
      </c>
      <c r="Y16" s="347" t="s">
        <v>698</v>
      </c>
      <c r="Z16" s="372"/>
      <c r="AA16" s="372"/>
      <c r="AB16" s="322"/>
      <c r="AC16" s="322"/>
      <c r="AD16" s="347" t="s">
        <v>699</v>
      </c>
      <c r="AE16" s="372"/>
      <c r="AF16" s="372"/>
      <c r="AG16" s="372"/>
      <c r="AH16" s="372"/>
      <c r="AI16" s="372"/>
      <c r="AJ16" s="364"/>
    </row>
    <row r="17" spans="1:36" s="229" customFormat="1" ht="35.1" customHeight="1" x14ac:dyDescent="0.25">
      <c r="A17" s="450"/>
      <c r="B17" s="322" t="s">
        <v>125</v>
      </c>
      <c r="C17" s="356" t="s">
        <v>516</v>
      </c>
      <c r="D17" s="347" t="s">
        <v>133</v>
      </c>
      <c r="E17" s="347"/>
      <c r="F17" s="108">
        <v>42552</v>
      </c>
      <c r="G17" s="108">
        <v>44378</v>
      </c>
      <c r="H17" s="347" t="s">
        <v>117</v>
      </c>
      <c r="I17" s="250">
        <v>500000</v>
      </c>
      <c r="J17" s="347" t="s">
        <v>134</v>
      </c>
      <c r="K17" s="347"/>
      <c r="L17" s="372"/>
      <c r="M17" s="372"/>
      <c r="N17" s="362"/>
      <c r="O17" s="362" t="s">
        <v>53</v>
      </c>
      <c r="P17" s="362"/>
      <c r="Q17" s="362"/>
      <c r="R17" s="362"/>
      <c r="S17" s="362" t="s">
        <v>6</v>
      </c>
      <c r="T17" s="347" t="s">
        <v>700</v>
      </c>
      <c r="U17" s="372"/>
      <c r="V17" s="372"/>
      <c r="W17" s="372"/>
      <c r="X17" s="372" t="s">
        <v>701</v>
      </c>
      <c r="Y17" s="376"/>
      <c r="Z17" s="347"/>
      <c r="AA17" s="372"/>
      <c r="AB17" s="322"/>
      <c r="AC17" s="322"/>
      <c r="AD17" s="372"/>
      <c r="AE17" s="372"/>
      <c r="AF17" s="372"/>
      <c r="AG17" s="372"/>
      <c r="AH17" s="372"/>
      <c r="AI17" s="372"/>
      <c r="AJ17" s="364"/>
    </row>
    <row r="18" spans="1:36" s="229" customFormat="1" ht="35.1" customHeight="1" x14ac:dyDescent="0.25">
      <c r="A18" s="450"/>
      <c r="B18" s="322" t="s">
        <v>137</v>
      </c>
      <c r="C18" s="356" t="s">
        <v>138</v>
      </c>
      <c r="D18" s="347" t="s">
        <v>146</v>
      </c>
      <c r="E18" s="347"/>
      <c r="F18" s="108">
        <v>42552</v>
      </c>
      <c r="G18" s="108">
        <v>44378</v>
      </c>
      <c r="H18" s="347" t="s">
        <v>144</v>
      </c>
      <c r="I18" s="250">
        <v>0</v>
      </c>
      <c r="J18" s="347" t="s">
        <v>141</v>
      </c>
      <c r="K18" s="347" t="s">
        <v>702</v>
      </c>
      <c r="L18" s="372"/>
      <c r="M18" s="372" t="s">
        <v>694</v>
      </c>
      <c r="N18" s="362"/>
      <c r="O18" s="362"/>
      <c r="P18" s="362"/>
      <c r="Q18" s="362" t="s">
        <v>53</v>
      </c>
      <c r="R18" s="362"/>
      <c r="S18" s="362"/>
      <c r="T18" s="377" t="s">
        <v>703</v>
      </c>
      <c r="U18" s="338" t="s">
        <v>704</v>
      </c>
      <c r="V18" s="372"/>
      <c r="W18" s="347" t="s">
        <v>144</v>
      </c>
      <c r="X18" s="372"/>
      <c r="Y18" s="372"/>
      <c r="Z18" s="372"/>
      <c r="AA18" s="372"/>
      <c r="AB18" s="322"/>
      <c r="AC18" s="322"/>
      <c r="AD18" s="372"/>
      <c r="AE18" s="372"/>
      <c r="AF18" s="372"/>
      <c r="AG18" s="372"/>
      <c r="AH18" s="372"/>
      <c r="AI18" s="372"/>
      <c r="AJ18" s="364"/>
    </row>
    <row r="19" spans="1:36" s="229" customFormat="1" ht="35.1" customHeight="1" x14ac:dyDescent="0.25">
      <c r="A19" s="450"/>
      <c r="B19" s="322" t="s">
        <v>150</v>
      </c>
      <c r="C19" s="356" t="s">
        <v>151</v>
      </c>
      <c r="D19" s="347" t="s">
        <v>152</v>
      </c>
      <c r="E19" s="347"/>
      <c r="F19" s="108">
        <v>42552</v>
      </c>
      <c r="G19" s="108">
        <v>44378</v>
      </c>
      <c r="H19" s="347" t="s">
        <v>144</v>
      </c>
      <c r="I19" s="250">
        <v>300000</v>
      </c>
      <c r="J19" s="347" t="s">
        <v>523</v>
      </c>
      <c r="K19" s="347" t="s">
        <v>705</v>
      </c>
      <c r="L19" s="372"/>
      <c r="M19" s="372"/>
      <c r="N19" s="362"/>
      <c r="O19" s="362"/>
      <c r="P19" s="362"/>
      <c r="Q19" s="362" t="s">
        <v>53</v>
      </c>
      <c r="R19" s="362"/>
      <c r="S19" s="362"/>
      <c r="T19" s="378" t="s">
        <v>706</v>
      </c>
      <c r="U19" s="347" t="s">
        <v>707</v>
      </c>
      <c r="V19" s="372"/>
      <c r="W19" s="347" t="s">
        <v>144</v>
      </c>
      <c r="X19" s="347" t="s">
        <v>708</v>
      </c>
      <c r="Y19" s="372"/>
      <c r="Z19" s="372"/>
      <c r="AA19" s="372"/>
      <c r="AB19" s="322"/>
      <c r="AC19" s="322"/>
      <c r="AD19" s="372"/>
      <c r="AE19" s="372"/>
      <c r="AF19" s="372"/>
      <c r="AG19" s="372"/>
      <c r="AH19" s="372"/>
      <c r="AI19" s="372"/>
      <c r="AJ19" s="364"/>
    </row>
    <row r="20" spans="1:36" s="229" customFormat="1" ht="35.1" customHeight="1" x14ac:dyDescent="0.25">
      <c r="A20" s="450"/>
      <c r="B20" s="322" t="s">
        <v>170</v>
      </c>
      <c r="C20" s="356" t="s">
        <v>171</v>
      </c>
      <c r="D20" s="347" t="s">
        <v>172</v>
      </c>
      <c r="E20" s="347"/>
      <c r="F20" s="108">
        <v>41306</v>
      </c>
      <c r="G20" s="108">
        <v>43132</v>
      </c>
      <c r="H20" s="347" t="s">
        <v>173</v>
      </c>
      <c r="I20" s="250">
        <v>50000</v>
      </c>
      <c r="J20" s="347" t="s">
        <v>174</v>
      </c>
      <c r="K20" s="347"/>
      <c r="L20" s="372"/>
      <c r="M20" s="372"/>
      <c r="N20" s="362"/>
      <c r="O20" s="362"/>
      <c r="P20" s="362"/>
      <c r="Q20" s="362"/>
      <c r="R20" s="362" t="s">
        <v>53</v>
      </c>
      <c r="S20" s="362"/>
      <c r="T20" s="347" t="s">
        <v>709</v>
      </c>
      <c r="U20" s="372"/>
      <c r="V20" s="372"/>
      <c r="W20" s="372"/>
      <c r="X20" s="372"/>
      <c r="Y20" s="372"/>
      <c r="Z20" s="372"/>
      <c r="AA20" s="372"/>
      <c r="AB20" s="322"/>
      <c r="AC20" s="322"/>
      <c r="AD20" s="372"/>
      <c r="AE20" s="372"/>
      <c r="AF20" s="372"/>
      <c r="AG20" s="372"/>
      <c r="AH20" s="372"/>
      <c r="AI20" s="372"/>
      <c r="AJ20" s="364"/>
    </row>
    <row r="21" spans="1:36" s="229" customFormat="1" ht="35.1" customHeight="1" x14ac:dyDescent="0.25">
      <c r="A21" s="450"/>
      <c r="B21" s="322" t="s">
        <v>178</v>
      </c>
      <c r="C21" s="356" t="s">
        <v>179</v>
      </c>
      <c r="D21" s="347" t="s">
        <v>180</v>
      </c>
      <c r="E21" s="347"/>
      <c r="F21" s="108" t="s">
        <v>184</v>
      </c>
      <c r="G21" s="108" t="s">
        <v>185</v>
      </c>
      <c r="H21" s="347" t="s">
        <v>186</v>
      </c>
      <c r="I21" s="250">
        <v>250000</v>
      </c>
      <c r="J21" s="347" t="s">
        <v>710</v>
      </c>
      <c r="K21" s="347"/>
      <c r="L21" s="372"/>
      <c r="M21" s="372"/>
      <c r="N21" s="362"/>
      <c r="O21" s="362"/>
      <c r="P21" s="362" t="s">
        <v>53</v>
      </c>
      <c r="Q21" s="362"/>
      <c r="R21" s="362"/>
      <c r="S21" s="362"/>
      <c r="T21" s="378" t="s">
        <v>711</v>
      </c>
      <c r="U21" s="372" t="s">
        <v>55</v>
      </c>
      <c r="V21" s="347" t="s">
        <v>712</v>
      </c>
      <c r="W21" s="347" t="s">
        <v>144</v>
      </c>
      <c r="X21" s="347" t="s">
        <v>713</v>
      </c>
      <c r="Y21" s="372"/>
      <c r="Z21" s="372"/>
      <c r="AA21" s="372"/>
      <c r="AB21" s="322"/>
      <c r="AC21" s="322"/>
      <c r="AD21" s="372"/>
      <c r="AE21" s="372"/>
      <c r="AF21" s="372"/>
      <c r="AG21" s="372"/>
      <c r="AH21" s="372"/>
      <c r="AI21" s="372"/>
      <c r="AJ21" s="364"/>
    </row>
    <row r="22" spans="1:36" s="229" customFormat="1" ht="35.1" customHeight="1" x14ac:dyDescent="0.25">
      <c r="A22" s="450"/>
      <c r="B22" s="322" t="s">
        <v>190</v>
      </c>
      <c r="C22" s="356" t="s">
        <v>191</v>
      </c>
      <c r="D22" s="347" t="s">
        <v>192</v>
      </c>
      <c r="E22" s="347"/>
      <c r="F22" s="108" t="s">
        <v>184</v>
      </c>
      <c r="G22" s="108" t="s">
        <v>185</v>
      </c>
      <c r="H22" s="347" t="s">
        <v>533</v>
      </c>
      <c r="I22" s="250">
        <v>2000000</v>
      </c>
      <c r="J22" s="347" t="s">
        <v>534</v>
      </c>
      <c r="K22" s="347"/>
      <c r="L22" s="372"/>
      <c r="M22" s="372"/>
      <c r="N22" s="362"/>
      <c r="O22" s="362"/>
      <c r="P22" s="362"/>
      <c r="Q22" s="362" t="s">
        <v>53</v>
      </c>
      <c r="R22" s="362"/>
      <c r="S22" s="362"/>
      <c r="T22" s="347" t="s">
        <v>714</v>
      </c>
      <c r="U22" s="347" t="s">
        <v>715</v>
      </c>
      <c r="V22" s="347" t="s">
        <v>716</v>
      </c>
      <c r="W22" s="347" t="s">
        <v>533</v>
      </c>
      <c r="X22" s="347" t="s">
        <v>717</v>
      </c>
      <c r="Y22" s="347" t="s">
        <v>718</v>
      </c>
      <c r="Z22" s="372"/>
      <c r="AA22" s="372"/>
      <c r="AB22" s="322"/>
      <c r="AC22" s="322"/>
      <c r="AD22" s="372"/>
      <c r="AE22" s="372"/>
      <c r="AF22" s="372"/>
      <c r="AG22" s="372"/>
      <c r="AH22" s="372"/>
      <c r="AI22" s="372"/>
      <c r="AJ22" s="364"/>
    </row>
    <row r="23" spans="1:36" s="229" customFormat="1" ht="35.1" customHeight="1" x14ac:dyDescent="0.25">
      <c r="A23" s="450"/>
      <c r="B23" s="322" t="s">
        <v>198</v>
      </c>
      <c r="C23" s="356" t="s">
        <v>719</v>
      </c>
      <c r="D23" s="347" t="s">
        <v>207</v>
      </c>
      <c r="E23" s="347"/>
      <c r="F23" s="108" t="s">
        <v>184</v>
      </c>
      <c r="G23" s="108" t="s">
        <v>185</v>
      </c>
      <c r="H23" s="347" t="s">
        <v>720</v>
      </c>
      <c r="I23" s="250">
        <v>20000</v>
      </c>
      <c r="J23" s="347" t="s">
        <v>209</v>
      </c>
      <c r="K23" s="347"/>
      <c r="L23" s="372"/>
      <c r="M23" s="372"/>
      <c r="N23" s="362"/>
      <c r="O23" s="362"/>
      <c r="P23" s="362" t="s">
        <v>53</v>
      </c>
      <c r="Q23" s="362"/>
      <c r="R23" s="362"/>
      <c r="S23" s="362"/>
      <c r="T23" s="347" t="s">
        <v>721</v>
      </c>
      <c r="U23" s="372"/>
      <c r="V23" s="347" t="s">
        <v>722</v>
      </c>
      <c r="W23" s="347" t="s">
        <v>720</v>
      </c>
      <c r="X23" s="347" t="s">
        <v>723</v>
      </c>
      <c r="Y23" s="372"/>
      <c r="Z23" s="372"/>
      <c r="AA23" s="372"/>
      <c r="AB23" s="322"/>
      <c r="AC23" s="322"/>
      <c r="AD23" s="372"/>
      <c r="AE23" s="372"/>
      <c r="AF23" s="372"/>
      <c r="AG23" s="372"/>
      <c r="AH23" s="372"/>
      <c r="AI23" s="372"/>
      <c r="AJ23" s="364"/>
    </row>
    <row r="24" spans="1:36" s="229" customFormat="1" ht="35.1" customHeight="1" x14ac:dyDescent="0.25">
      <c r="A24" s="450"/>
      <c r="B24" s="322" t="s">
        <v>212</v>
      </c>
      <c r="C24" s="356" t="s">
        <v>724</v>
      </c>
      <c r="D24" s="347" t="s">
        <v>214</v>
      </c>
      <c r="E24" s="347"/>
      <c r="F24" s="108" t="s">
        <v>184</v>
      </c>
      <c r="G24" s="108" t="s">
        <v>95</v>
      </c>
      <c r="H24" s="347" t="s">
        <v>215</v>
      </c>
      <c r="I24" s="250">
        <v>15000</v>
      </c>
      <c r="J24" s="347" t="s">
        <v>553</v>
      </c>
      <c r="K24" s="347"/>
      <c r="L24" s="372"/>
      <c r="M24" s="372"/>
      <c r="N24" s="362"/>
      <c r="O24" s="362" t="s">
        <v>53</v>
      </c>
      <c r="P24" s="362"/>
      <c r="Q24" s="362"/>
      <c r="R24" s="362"/>
      <c r="S24" s="362"/>
      <c r="T24" s="347" t="s">
        <v>725</v>
      </c>
      <c r="U24" s="372"/>
      <c r="V24" s="372"/>
      <c r="W24" s="347" t="s">
        <v>726</v>
      </c>
      <c r="X24" s="372"/>
      <c r="Y24" s="372"/>
      <c r="Z24" s="372"/>
      <c r="AA24" s="372"/>
      <c r="AB24" s="322"/>
      <c r="AC24" s="322"/>
      <c r="AD24" s="372"/>
      <c r="AE24" s="372"/>
      <c r="AF24" s="372"/>
      <c r="AG24" s="372"/>
      <c r="AH24" s="372"/>
      <c r="AI24" s="372"/>
      <c r="AJ24" s="364"/>
    </row>
    <row r="25" spans="1:36" s="229" customFormat="1" ht="35.1" customHeight="1" x14ac:dyDescent="0.25">
      <c r="A25" s="450"/>
      <c r="B25" s="322" t="s">
        <v>239</v>
      </c>
      <c r="C25" s="356" t="s">
        <v>559</v>
      </c>
      <c r="D25" s="347" t="s">
        <v>241</v>
      </c>
      <c r="E25" s="347"/>
      <c r="F25" s="108">
        <v>41456</v>
      </c>
      <c r="G25" s="108" t="s">
        <v>246</v>
      </c>
      <c r="H25" s="347" t="s">
        <v>727</v>
      </c>
      <c r="I25" s="250">
        <v>3000000</v>
      </c>
      <c r="J25" s="347" t="s">
        <v>247</v>
      </c>
      <c r="K25" s="347"/>
      <c r="L25" s="372"/>
      <c r="M25" s="372"/>
      <c r="N25" s="362"/>
      <c r="O25" s="362" t="s">
        <v>53</v>
      </c>
      <c r="P25" s="362"/>
      <c r="Q25" s="362"/>
      <c r="R25" s="362"/>
      <c r="S25" s="362"/>
      <c r="T25" s="372" t="s">
        <v>728</v>
      </c>
      <c r="U25" s="372" t="s">
        <v>55</v>
      </c>
      <c r="V25" s="372"/>
      <c r="W25" s="372" t="s">
        <v>84</v>
      </c>
      <c r="X25" s="347" t="s">
        <v>729</v>
      </c>
      <c r="Y25" s="372"/>
      <c r="Z25" s="372"/>
      <c r="AA25" s="372"/>
      <c r="AB25" s="322"/>
      <c r="AC25" s="322"/>
      <c r="AD25" s="372"/>
      <c r="AE25" s="372"/>
      <c r="AF25" s="372"/>
      <c r="AG25" s="372"/>
      <c r="AH25" s="372"/>
      <c r="AI25" s="372"/>
      <c r="AJ25" s="364"/>
    </row>
    <row r="26" spans="1:36" s="229" customFormat="1" ht="35.1" customHeight="1" x14ac:dyDescent="0.25">
      <c r="A26" s="450"/>
      <c r="B26" s="322" t="s">
        <v>250</v>
      </c>
      <c r="C26" s="356" t="s">
        <v>730</v>
      </c>
      <c r="D26" s="347" t="s">
        <v>252</v>
      </c>
      <c r="E26" s="347"/>
      <c r="F26" s="108" t="s">
        <v>184</v>
      </c>
      <c r="G26" s="108" t="s">
        <v>185</v>
      </c>
      <c r="H26" s="347" t="s">
        <v>257</v>
      </c>
      <c r="I26" s="250">
        <v>2000000</v>
      </c>
      <c r="J26" s="347" t="s">
        <v>258</v>
      </c>
      <c r="K26" s="347"/>
      <c r="L26" s="372"/>
      <c r="M26" s="372"/>
      <c r="N26" s="362"/>
      <c r="O26" s="362"/>
      <c r="P26" s="362"/>
      <c r="Q26" s="362" t="s">
        <v>53</v>
      </c>
      <c r="R26" s="362"/>
      <c r="S26" s="362"/>
      <c r="T26" s="347" t="s">
        <v>731</v>
      </c>
      <c r="U26" s="347" t="s">
        <v>732</v>
      </c>
      <c r="V26" s="378" t="s">
        <v>733</v>
      </c>
      <c r="W26" s="347" t="s">
        <v>257</v>
      </c>
      <c r="X26" s="347" t="s">
        <v>734</v>
      </c>
      <c r="Y26" s="372"/>
      <c r="Z26" s="372"/>
      <c r="AA26" s="372"/>
      <c r="AB26" s="322"/>
      <c r="AC26" s="322"/>
      <c r="AD26" s="372"/>
      <c r="AE26" s="372"/>
      <c r="AF26" s="372"/>
      <c r="AG26" s="372"/>
      <c r="AH26" s="372"/>
      <c r="AI26" s="372"/>
      <c r="AJ26" s="364"/>
    </row>
    <row r="27" spans="1:36" s="229" customFormat="1" ht="35.1" customHeight="1" x14ac:dyDescent="0.25">
      <c r="A27" s="450"/>
      <c r="B27" s="322" t="s">
        <v>260</v>
      </c>
      <c r="C27" s="356" t="s">
        <v>735</v>
      </c>
      <c r="D27" s="347" t="s">
        <v>270</v>
      </c>
      <c r="E27" s="347"/>
      <c r="F27" s="108" t="s">
        <v>184</v>
      </c>
      <c r="G27" s="108" t="s">
        <v>185</v>
      </c>
      <c r="H27" s="347" t="s">
        <v>271</v>
      </c>
      <c r="I27" s="250">
        <v>2000000</v>
      </c>
      <c r="J27" s="347" t="s">
        <v>736</v>
      </c>
      <c r="K27" s="347"/>
      <c r="L27" s="372"/>
      <c r="M27" s="374" t="s">
        <v>277</v>
      </c>
      <c r="N27" s="362"/>
      <c r="O27" s="362"/>
      <c r="P27" s="362"/>
      <c r="Q27" s="362" t="s">
        <v>53</v>
      </c>
      <c r="R27" s="362"/>
      <c r="S27" s="362"/>
      <c r="T27" s="347" t="s">
        <v>737</v>
      </c>
      <c r="U27" s="372"/>
      <c r="V27" s="372"/>
      <c r="W27" s="347" t="s">
        <v>738</v>
      </c>
      <c r="X27" s="347" t="s">
        <v>739</v>
      </c>
      <c r="Y27" s="347" t="s">
        <v>740</v>
      </c>
      <c r="Z27" s="372"/>
      <c r="AA27" s="372"/>
      <c r="AB27" s="322"/>
      <c r="AC27" s="322"/>
      <c r="AD27" s="372"/>
      <c r="AE27" s="372"/>
      <c r="AF27" s="372"/>
      <c r="AG27" s="372"/>
      <c r="AH27" s="372"/>
      <c r="AI27" s="372"/>
      <c r="AJ27" s="364"/>
    </row>
    <row r="28" spans="1:36" s="229" customFormat="1" ht="35.1" customHeight="1" x14ac:dyDescent="0.25">
      <c r="A28" s="450"/>
      <c r="B28" s="322" t="s">
        <v>274</v>
      </c>
      <c r="C28" s="356" t="s">
        <v>741</v>
      </c>
      <c r="D28" s="347" t="s">
        <v>276</v>
      </c>
      <c r="E28" s="347" t="s">
        <v>742</v>
      </c>
      <c r="F28" s="108">
        <v>42917</v>
      </c>
      <c r="G28" s="108">
        <v>44378</v>
      </c>
      <c r="H28" s="347" t="s">
        <v>84</v>
      </c>
      <c r="I28" s="250">
        <v>2000000</v>
      </c>
      <c r="J28" s="347" t="s">
        <v>743</v>
      </c>
      <c r="K28" s="347" t="s">
        <v>744</v>
      </c>
      <c r="L28" s="372" t="s">
        <v>744</v>
      </c>
      <c r="M28" s="374" t="s">
        <v>277</v>
      </c>
      <c r="N28" s="362"/>
      <c r="O28" s="362"/>
      <c r="P28" s="362"/>
      <c r="Q28" s="362" t="s">
        <v>53</v>
      </c>
      <c r="R28" s="362"/>
      <c r="S28" s="362"/>
      <c r="T28" s="347" t="s">
        <v>745</v>
      </c>
      <c r="U28" s="347" t="s">
        <v>746</v>
      </c>
      <c r="V28" s="372"/>
      <c r="W28" s="347" t="s">
        <v>747</v>
      </c>
      <c r="X28" s="347" t="s">
        <v>748</v>
      </c>
      <c r="Y28" s="372"/>
      <c r="Z28" s="372"/>
      <c r="AA28" s="372"/>
      <c r="AB28" s="322"/>
      <c r="AC28" s="322"/>
      <c r="AD28" s="372"/>
      <c r="AE28" s="372"/>
      <c r="AF28" s="372"/>
      <c r="AG28" s="372"/>
      <c r="AH28" s="372"/>
      <c r="AI28" s="372"/>
      <c r="AJ28" s="364"/>
    </row>
    <row r="29" spans="1:36" s="229" customFormat="1" ht="35.1" customHeight="1" x14ac:dyDescent="0.25">
      <c r="A29" s="450"/>
      <c r="B29" s="322" t="s">
        <v>293</v>
      </c>
      <c r="C29" s="356" t="s">
        <v>749</v>
      </c>
      <c r="D29" s="347" t="s">
        <v>586</v>
      </c>
      <c r="E29" s="347"/>
      <c r="F29" s="108">
        <v>42917</v>
      </c>
      <c r="G29" s="108">
        <v>44378</v>
      </c>
      <c r="H29" s="347" t="s">
        <v>242</v>
      </c>
      <c r="I29" s="250">
        <v>0</v>
      </c>
      <c r="J29" s="347" t="s">
        <v>296</v>
      </c>
      <c r="K29" s="347"/>
      <c r="L29" s="372"/>
      <c r="M29" s="372" t="s">
        <v>694</v>
      </c>
      <c r="N29" s="362"/>
      <c r="O29" s="362"/>
      <c r="P29" s="362" t="s">
        <v>53</v>
      </c>
      <c r="Q29" s="362"/>
      <c r="R29" s="362"/>
      <c r="S29" s="362"/>
      <c r="T29" s="347" t="s">
        <v>750</v>
      </c>
      <c r="U29" s="372"/>
      <c r="V29" s="347" t="s">
        <v>751</v>
      </c>
      <c r="W29" s="347" t="s">
        <v>242</v>
      </c>
      <c r="X29" s="347"/>
      <c r="Y29" s="372"/>
      <c r="Z29" s="372"/>
      <c r="AA29" s="372"/>
      <c r="AB29" s="322"/>
      <c r="AC29" s="322"/>
      <c r="AD29" s="372"/>
      <c r="AE29" s="372"/>
      <c r="AF29" s="372"/>
      <c r="AG29" s="372"/>
      <c r="AH29" s="372"/>
      <c r="AI29" s="372"/>
      <c r="AJ29" s="364"/>
    </row>
    <row r="30" spans="1:36" s="229" customFormat="1" ht="35.1" customHeight="1" x14ac:dyDescent="0.25">
      <c r="A30" s="450"/>
      <c r="B30" s="322" t="s">
        <v>660</v>
      </c>
      <c r="C30" s="356" t="s">
        <v>661</v>
      </c>
      <c r="D30" s="347" t="s">
        <v>662</v>
      </c>
      <c r="E30" s="372"/>
      <c r="F30" s="108" t="s">
        <v>663</v>
      </c>
      <c r="G30" s="108">
        <v>44378</v>
      </c>
      <c r="H30" s="347" t="s">
        <v>664</v>
      </c>
      <c r="I30" s="365">
        <v>0</v>
      </c>
      <c r="J30" s="373" t="s">
        <v>752</v>
      </c>
      <c r="K30" s="347"/>
      <c r="L30" s="372"/>
      <c r="M30" s="372" t="s">
        <v>694</v>
      </c>
      <c r="N30" s="362"/>
      <c r="O30" s="362"/>
      <c r="P30" s="362" t="s">
        <v>53</v>
      </c>
      <c r="Q30" s="362"/>
      <c r="R30" s="362"/>
      <c r="S30" s="362"/>
      <c r="T30" s="379" t="s">
        <v>753</v>
      </c>
      <c r="U30" s="372"/>
      <c r="V30" s="347" t="s">
        <v>754</v>
      </c>
      <c r="W30" s="347" t="s">
        <v>755</v>
      </c>
      <c r="X30" s="347" t="s">
        <v>756</v>
      </c>
      <c r="Y30" s="372"/>
      <c r="Z30" s="372"/>
      <c r="AA30" s="372"/>
      <c r="AB30" s="322"/>
      <c r="AC30" s="322"/>
      <c r="AD30" s="372"/>
      <c r="AE30" s="372"/>
      <c r="AF30" s="347" t="s">
        <v>757</v>
      </c>
      <c r="AG30" s="372"/>
      <c r="AH30" s="372"/>
      <c r="AI30" s="372"/>
      <c r="AJ30" s="364"/>
    </row>
    <row r="31" spans="1:36" s="229" customFormat="1" ht="35.1" customHeight="1" x14ac:dyDescent="0.25">
      <c r="A31" s="452" t="s">
        <v>302</v>
      </c>
      <c r="B31" s="322" t="s">
        <v>303</v>
      </c>
      <c r="C31" s="356" t="s">
        <v>588</v>
      </c>
      <c r="D31" s="347" t="s">
        <v>305</v>
      </c>
      <c r="E31" s="347"/>
      <c r="F31" s="108">
        <v>42552</v>
      </c>
      <c r="G31" s="108">
        <v>44378</v>
      </c>
      <c r="H31" s="347" t="s">
        <v>720</v>
      </c>
      <c r="I31" s="250">
        <v>10000</v>
      </c>
      <c r="J31" s="347" t="s">
        <v>589</v>
      </c>
      <c r="K31" s="347" t="s">
        <v>590</v>
      </c>
      <c r="L31" s="372"/>
      <c r="M31" s="372"/>
      <c r="N31" s="362"/>
      <c r="O31" s="362" t="s">
        <v>53</v>
      </c>
      <c r="P31" s="362"/>
      <c r="Q31" s="362"/>
      <c r="R31" s="362"/>
      <c r="S31" s="362"/>
      <c r="T31" s="347" t="s">
        <v>758</v>
      </c>
      <c r="U31" s="380" t="s">
        <v>759</v>
      </c>
      <c r="V31" s="347" t="s">
        <v>760</v>
      </c>
      <c r="W31" s="347" t="s">
        <v>761</v>
      </c>
      <c r="X31" s="347" t="s">
        <v>762</v>
      </c>
      <c r="Y31" s="372"/>
      <c r="Z31" s="372"/>
      <c r="AA31" s="372"/>
      <c r="AB31" s="322"/>
      <c r="AC31" s="322"/>
      <c r="AD31" s="372"/>
      <c r="AE31" s="372"/>
      <c r="AF31" s="347" t="s">
        <v>763</v>
      </c>
      <c r="AG31" s="372"/>
      <c r="AH31" s="372"/>
      <c r="AI31" s="372"/>
      <c r="AJ31" s="364"/>
    </row>
    <row r="32" spans="1:36" s="229" customFormat="1" ht="35.1" customHeight="1" x14ac:dyDescent="0.25">
      <c r="A32" s="450"/>
      <c r="B32" s="322" t="s">
        <v>316</v>
      </c>
      <c r="C32" s="356" t="s">
        <v>764</v>
      </c>
      <c r="D32" s="347" t="s">
        <v>324</v>
      </c>
      <c r="E32" s="347"/>
      <c r="F32" s="108">
        <v>42552</v>
      </c>
      <c r="G32" s="108">
        <v>44378</v>
      </c>
      <c r="H32" s="347" t="s">
        <v>765</v>
      </c>
      <c r="I32" s="250">
        <v>10000</v>
      </c>
      <c r="J32" s="347" t="s">
        <v>597</v>
      </c>
      <c r="K32" s="347" t="s">
        <v>598</v>
      </c>
      <c r="L32" s="372"/>
      <c r="M32" s="372"/>
      <c r="N32" s="362"/>
      <c r="O32" s="362" t="s">
        <v>53</v>
      </c>
      <c r="P32" s="362"/>
      <c r="Q32" s="362"/>
      <c r="R32" s="362"/>
      <c r="S32" s="362"/>
      <c r="T32" s="380" t="s">
        <v>766</v>
      </c>
      <c r="U32" s="347"/>
      <c r="V32" s="347" t="s">
        <v>767</v>
      </c>
      <c r="W32" s="347" t="s">
        <v>768</v>
      </c>
      <c r="X32" s="347" t="s">
        <v>769</v>
      </c>
      <c r="Y32" s="347"/>
      <c r="Z32" s="347"/>
      <c r="AA32" s="347"/>
      <c r="AB32" s="95"/>
      <c r="AC32" s="95"/>
      <c r="AD32" s="347"/>
      <c r="AE32" s="347"/>
      <c r="AF32" s="347"/>
      <c r="AG32" s="347"/>
      <c r="AH32" s="347"/>
      <c r="AI32" s="347"/>
      <c r="AJ32" s="364"/>
    </row>
    <row r="33" spans="1:36" s="229" customFormat="1" ht="35.1" customHeight="1" x14ac:dyDescent="0.25">
      <c r="A33" s="450"/>
      <c r="B33" s="322" t="s">
        <v>328</v>
      </c>
      <c r="C33" s="356" t="s">
        <v>602</v>
      </c>
      <c r="D33" s="347" t="s">
        <v>330</v>
      </c>
      <c r="E33" s="347"/>
      <c r="F33" s="108">
        <v>42552</v>
      </c>
      <c r="G33" s="108">
        <v>43282</v>
      </c>
      <c r="H33" s="347" t="s">
        <v>603</v>
      </c>
      <c r="I33" s="250">
        <v>15000</v>
      </c>
      <c r="J33" s="347" t="s">
        <v>331</v>
      </c>
      <c r="K33" s="347" t="s">
        <v>604</v>
      </c>
      <c r="L33" s="373"/>
      <c r="M33" s="373"/>
      <c r="N33" s="362"/>
      <c r="O33" s="362" t="s">
        <v>53</v>
      </c>
      <c r="P33" s="362"/>
      <c r="Q33" s="362"/>
      <c r="R33" s="362"/>
      <c r="S33" s="362"/>
      <c r="T33" s="355" t="s">
        <v>770</v>
      </c>
      <c r="U33" s="355"/>
      <c r="V33" s="355"/>
      <c r="W33" s="355" t="s">
        <v>726</v>
      </c>
      <c r="X33" s="355"/>
      <c r="Y33" s="355"/>
      <c r="Z33" s="355"/>
      <c r="AA33" s="355"/>
      <c r="AB33" s="411"/>
      <c r="AC33" s="411"/>
      <c r="AD33" s="355"/>
      <c r="AE33" s="355"/>
      <c r="AF33" s="355"/>
      <c r="AG33" s="355"/>
      <c r="AH33" s="355"/>
      <c r="AI33" s="355"/>
      <c r="AJ33" s="364"/>
    </row>
    <row r="34" spans="1:36" s="229" customFormat="1" ht="35.1" customHeight="1" thickBot="1" x14ac:dyDescent="0.3">
      <c r="A34" s="450"/>
      <c r="B34" s="322" t="s">
        <v>337</v>
      </c>
      <c r="C34" s="356" t="s">
        <v>609</v>
      </c>
      <c r="D34" s="347" t="s">
        <v>339</v>
      </c>
      <c r="E34" s="347"/>
      <c r="F34" s="108">
        <v>42552</v>
      </c>
      <c r="G34" s="108">
        <v>44378</v>
      </c>
      <c r="H34" s="347" t="s">
        <v>603</v>
      </c>
      <c r="I34" s="250">
        <v>1000000</v>
      </c>
      <c r="J34" s="347" t="s">
        <v>340</v>
      </c>
      <c r="K34" s="347" t="s">
        <v>610</v>
      </c>
      <c r="L34" s="373"/>
      <c r="M34" s="373"/>
      <c r="N34" s="362"/>
      <c r="O34" s="362" t="s">
        <v>53</v>
      </c>
      <c r="P34" s="362"/>
      <c r="Q34" s="362"/>
      <c r="R34" s="362"/>
      <c r="S34" s="362"/>
      <c r="T34" s="355" t="s">
        <v>771</v>
      </c>
      <c r="U34" s="355"/>
      <c r="V34" s="355"/>
      <c r="W34" s="355" t="s">
        <v>726</v>
      </c>
      <c r="X34" s="355"/>
      <c r="Y34" s="355"/>
      <c r="Z34" s="355"/>
      <c r="AA34" s="355"/>
      <c r="AB34" s="411"/>
      <c r="AC34" s="411"/>
      <c r="AD34" s="355"/>
      <c r="AE34" s="355"/>
      <c r="AF34" s="355"/>
      <c r="AG34" s="355"/>
      <c r="AH34" s="355"/>
      <c r="AI34" s="355"/>
      <c r="AJ34" s="364"/>
    </row>
    <row r="35" spans="1:36" s="229" customFormat="1" ht="35.1" customHeight="1" thickBot="1" x14ac:dyDescent="0.3">
      <c r="A35" s="450"/>
      <c r="B35" s="322" t="s">
        <v>345</v>
      </c>
      <c r="C35" s="356" t="s">
        <v>346</v>
      </c>
      <c r="D35" s="347" t="s">
        <v>192</v>
      </c>
      <c r="E35" s="347"/>
      <c r="F35" s="108">
        <v>42552</v>
      </c>
      <c r="G35" s="108">
        <v>44378</v>
      </c>
      <c r="H35" s="347" t="s">
        <v>242</v>
      </c>
      <c r="I35" s="250">
        <v>1500000</v>
      </c>
      <c r="J35" s="347" t="s">
        <v>347</v>
      </c>
      <c r="K35" s="347" t="s">
        <v>612</v>
      </c>
      <c r="L35" s="373"/>
      <c r="M35" s="373"/>
      <c r="N35" s="362"/>
      <c r="O35" s="362"/>
      <c r="P35" s="362"/>
      <c r="Q35" s="362" t="s">
        <v>53</v>
      </c>
      <c r="R35" s="362"/>
      <c r="S35" s="362"/>
      <c r="T35" s="355" t="s">
        <v>772</v>
      </c>
      <c r="U35" s="338" t="s">
        <v>773</v>
      </c>
      <c r="V35" s="381" t="s">
        <v>774</v>
      </c>
      <c r="W35" s="347" t="s">
        <v>242</v>
      </c>
      <c r="X35" s="355" t="s">
        <v>775</v>
      </c>
      <c r="Y35" s="355"/>
      <c r="Z35" s="355"/>
      <c r="AA35" s="355"/>
      <c r="AB35" s="411"/>
      <c r="AC35" s="411"/>
      <c r="AD35" s="355"/>
      <c r="AE35" s="355"/>
      <c r="AF35" s="355"/>
      <c r="AG35" s="355"/>
      <c r="AH35" s="355"/>
      <c r="AI35" s="355"/>
      <c r="AJ35" s="364"/>
    </row>
    <row r="36" spans="1:36" s="229" customFormat="1" ht="35.1" customHeight="1" x14ac:dyDescent="0.25">
      <c r="A36" s="450"/>
      <c r="B36" s="322" t="s">
        <v>351</v>
      </c>
      <c r="C36" s="356" t="s">
        <v>352</v>
      </c>
      <c r="D36" s="347" t="s">
        <v>353</v>
      </c>
      <c r="E36" s="347"/>
      <c r="F36" s="108">
        <v>42552</v>
      </c>
      <c r="G36" s="108">
        <v>43647</v>
      </c>
      <c r="H36" s="347" t="s">
        <v>242</v>
      </c>
      <c r="I36" s="250">
        <v>30000</v>
      </c>
      <c r="J36" s="347" t="s">
        <v>354</v>
      </c>
      <c r="K36" s="347" t="s">
        <v>358</v>
      </c>
      <c r="L36" s="373"/>
      <c r="M36" s="373"/>
      <c r="N36" s="362"/>
      <c r="O36" s="362"/>
      <c r="P36" s="362"/>
      <c r="Q36" s="362" t="s">
        <v>53</v>
      </c>
      <c r="R36" s="362"/>
      <c r="S36" s="362"/>
      <c r="T36" s="355" t="s">
        <v>776</v>
      </c>
      <c r="U36" s="355" t="s">
        <v>777</v>
      </c>
      <c r="V36" s="355"/>
      <c r="W36" s="347" t="s">
        <v>242</v>
      </c>
      <c r="X36" s="338" t="s">
        <v>778</v>
      </c>
      <c r="Y36" s="355"/>
      <c r="Z36" s="355"/>
      <c r="AA36" s="355"/>
      <c r="AB36" s="411"/>
      <c r="AC36" s="411"/>
      <c r="AD36" s="355"/>
      <c r="AE36" s="355"/>
      <c r="AF36" s="355"/>
      <c r="AG36" s="355"/>
      <c r="AH36" s="355"/>
      <c r="AI36" s="355"/>
      <c r="AJ36" s="364"/>
    </row>
    <row r="37" spans="1:36" s="229" customFormat="1" ht="35.1" customHeight="1" x14ac:dyDescent="0.25">
      <c r="A37" s="450"/>
      <c r="B37" s="322" t="s">
        <v>359</v>
      </c>
      <c r="C37" s="356" t="s">
        <v>360</v>
      </c>
      <c r="D37" s="347" t="s">
        <v>364</v>
      </c>
      <c r="E37" s="347"/>
      <c r="F37" s="108">
        <v>43101</v>
      </c>
      <c r="G37" s="108">
        <v>44378</v>
      </c>
      <c r="H37" s="347" t="s">
        <v>51</v>
      </c>
      <c r="I37" s="250">
        <v>100000</v>
      </c>
      <c r="J37" s="347" t="s">
        <v>362</v>
      </c>
      <c r="K37" s="347" t="s">
        <v>620</v>
      </c>
      <c r="L37" s="373"/>
      <c r="M37" s="373"/>
      <c r="N37" s="362"/>
      <c r="O37" s="362" t="s">
        <v>53</v>
      </c>
      <c r="P37" s="362"/>
      <c r="Q37" s="362"/>
      <c r="R37" s="362"/>
      <c r="S37" s="362"/>
      <c r="T37" s="355" t="s">
        <v>779</v>
      </c>
      <c r="U37" s="355" t="s">
        <v>780</v>
      </c>
      <c r="V37" s="355"/>
      <c r="W37" s="347" t="s">
        <v>51</v>
      </c>
      <c r="X37" s="355" t="s">
        <v>781</v>
      </c>
      <c r="Y37" s="355"/>
      <c r="Z37" s="355"/>
      <c r="AA37" s="355"/>
      <c r="AB37" s="366">
        <v>43678</v>
      </c>
      <c r="AC37" s="411"/>
      <c r="AD37" s="355"/>
      <c r="AE37" s="355"/>
      <c r="AF37" s="355"/>
      <c r="AG37" s="355"/>
      <c r="AH37" s="355"/>
      <c r="AI37" s="355"/>
      <c r="AJ37" s="364"/>
    </row>
    <row r="38" spans="1:36" s="229" customFormat="1" ht="35.1" customHeight="1" x14ac:dyDescent="0.25">
      <c r="A38" s="450"/>
      <c r="B38" s="322" t="s">
        <v>383</v>
      </c>
      <c r="C38" s="356" t="s">
        <v>384</v>
      </c>
      <c r="D38" s="347" t="s">
        <v>388</v>
      </c>
      <c r="E38" s="347"/>
      <c r="F38" s="108">
        <v>42552</v>
      </c>
      <c r="G38" s="108">
        <v>43282</v>
      </c>
      <c r="H38" s="347" t="s">
        <v>242</v>
      </c>
      <c r="I38" s="250">
        <v>0</v>
      </c>
      <c r="J38" s="347" t="s">
        <v>386</v>
      </c>
      <c r="K38" s="347" t="s">
        <v>621</v>
      </c>
      <c r="L38" s="373"/>
      <c r="M38" s="373" t="s">
        <v>694</v>
      </c>
      <c r="N38" s="362"/>
      <c r="O38" s="362"/>
      <c r="P38" s="362" t="s">
        <v>53</v>
      </c>
      <c r="Q38" s="362"/>
      <c r="R38" s="362"/>
      <c r="S38" s="362"/>
      <c r="T38" s="355" t="s">
        <v>782</v>
      </c>
      <c r="U38" s="338" t="s">
        <v>783</v>
      </c>
      <c r="V38" s="378" t="s">
        <v>784</v>
      </c>
      <c r="W38" s="347" t="s">
        <v>242</v>
      </c>
      <c r="X38" s="355"/>
      <c r="Y38" s="355"/>
      <c r="Z38" s="355"/>
      <c r="AA38" s="355"/>
      <c r="AB38" s="411"/>
      <c r="AC38" s="411"/>
      <c r="AD38" s="355"/>
      <c r="AE38" s="355"/>
      <c r="AF38" s="355"/>
      <c r="AG38" s="355"/>
      <c r="AH38" s="355"/>
      <c r="AI38" s="355"/>
      <c r="AJ38" s="364"/>
    </row>
    <row r="39" spans="1:36" s="229" customFormat="1" ht="35.1" customHeight="1" x14ac:dyDescent="0.25">
      <c r="A39" s="452" t="s">
        <v>391</v>
      </c>
      <c r="B39" s="322" t="s">
        <v>392</v>
      </c>
      <c r="C39" s="356" t="s">
        <v>623</v>
      </c>
      <c r="D39" s="347" t="s">
        <v>110</v>
      </c>
      <c r="E39" s="347"/>
      <c r="F39" s="108">
        <v>42552</v>
      </c>
      <c r="G39" s="108" t="s">
        <v>311</v>
      </c>
      <c r="H39" s="347" t="s">
        <v>84</v>
      </c>
      <c r="I39" s="250">
        <v>1000000</v>
      </c>
      <c r="J39" s="347" t="s">
        <v>395</v>
      </c>
      <c r="K39" s="347" t="s">
        <v>624</v>
      </c>
      <c r="L39" s="372"/>
      <c r="M39" s="372"/>
      <c r="N39" s="362"/>
      <c r="O39" s="362" t="s">
        <v>53</v>
      </c>
      <c r="P39" s="362"/>
      <c r="Q39" s="362"/>
      <c r="R39" s="362"/>
      <c r="S39" s="362"/>
      <c r="T39" s="347"/>
      <c r="U39" s="347"/>
      <c r="V39" s="347"/>
      <c r="W39" s="347"/>
      <c r="X39" s="380" t="s">
        <v>785</v>
      </c>
      <c r="Y39" s="347"/>
      <c r="Z39" s="347"/>
      <c r="AA39" s="347"/>
      <c r="AB39" s="95"/>
      <c r="AC39" s="95"/>
      <c r="AD39" s="347"/>
      <c r="AE39" s="347"/>
      <c r="AF39" s="347"/>
      <c r="AG39" s="347"/>
      <c r="AH39" s="347"/>
      <c r="AI39" s="347"/>
      <c r="AJ39" s="364"/>
    </row>
    <row r="40" spans="1:36" s="229" customFormat="1" ht="35.1" customHeight="1" x14ac:dyDescent="0.25">
      <c r="A40" s="450"/>
      <c r="B40" s="322" t="s">
        <v>404</v>
      </c>
      <c r="C40" s="356" t="s">
        <v>631</v>
      </c>
      <c r="D40" s="347" t="s">
        <v>406</v>
      </c>
      <c r="E40" s="347"/>
      <c r="F40" s="108">
        <v>42552</v>
      </c>
      <c r="G40" s="108" t="s">
        <v>311</v>
      </c>
      <c r="H40" s="347" t="s">
        <v>84</v>
      </c>
      <c r="I40" s="250">
        <v>0</v>
      </c>
      <c r="J40" s="347" t="s">
        <v>786</v>
      </c>
      <c r="K40" s="347" t="s">
        <v>632</v>
      </c>
      <c r="L40" s="372"/>
      <c r="M40" s="372" t="s">
        <v>694</v>
      </c>
      <c r="N40" s="362"/>
      <c r="O40" s="362" t="s">
        <v>53</v>
      </c>
      <c r="P40" s="362"/>
      <c r="Q40" s="362"/>
      <c r="R40" s="362"/>
      <c r="S40" s="362"/>
      <c r="T40" s="347" t="s">
        <v>787</v>
      </c>
      <c r="U40" s="347"/>
      <c r="V40" s="347"/>
      <c r="W40" s="347"/>
      <c r="X40" s="347" t="s">
        <v>788</v>
      </c>
      <c r="Y40" s="347"/>
      <c r="Z40" s="347"/>
      <c r="AA40" s="347"/>
      <c r="AB40" s="95"/>
      <c r="AC40" s="95"/>
      <c r="AD40" s="347"/>
      <c r="AE40" s="347"/>
      <c r="AF40" s="347"/>
      <c r="AG40" s="347"/>
      <c r="AH40" s="347"/>
      <c r="AI40" s="347"/>
      <c r="AJ40" s="364"/>
    </row>
    <row r="41" spans="1:36" s="229" customFormat="1" ht="35.1" customHeight="1" x14ac:dyDescent="0.25">
      <c r="A41" s="450"/>
      <c r="B41" s="322" t="s">
        <v>412</v>
      </c>
      <c r="C41" s="356" t="s">
        <v>633</v>
      </c>
      <c r="D41" s="347" t="s">
        <v>414</v>
      </c>
      <c r="E41" s="347"/>
      <c r="F41" s="108">
        <v>42552</v>
      </c>
      <c r="G41" s="108" t="s">
        <v>311</v>
      </c>
      <c r="H41" s="347" t="s">
        <v>84</v>
      </c>
      <c r="I41" s="250">
        <v>1000000</v>
      </c>
      <c r="J41" s="347" t="s">
        <v>789</v>
      </c>
      <c r="K41" s="347" t="s">
        <v>634</v>
      </c>
      <c r="L41" s="372"/>
      <c r="M41" s="372"/>
      <c r="N41" s="362"/>
      <c r="O41" s="362"/>
      <c r="P41" s="362" t="s">
        <v>53</v>
      </c>
      <c r="Q41" s="362"/>
      <c r="R41" s="362"/>
      <c r="S41" s="362"/>
      <c r="T41" s="347" t="s">
        <v>790</v>
      </c>
      <c r="U41" s="338" t="s">
        <v>791</v>
      </c>
      <c r="V41" s="382" t="s">
        <v>168</v>
      </c>
      <c r="W41" s="347" t="s">
        <v>792</v>
      </c>
      <c r="X41" s="338" t="s">
        <v>793</v>
      </c>
      <c r="Y41" s="347" t="s">
        <v>794</v>
      </c>
      <c r="Z41" s="347"/>
      <c r="AA41" s="347"/>
      <c r="AB41" s="95"/>
      <c r="AC41" s="95"/>
      <c r="AD41" s="347"/>
      <c r="AE41" s="347"/>
      <c r="AF41" s="347" t="s">
        <v>795</v>
      </c>
      <c r="AG41" s="347"/>
      <c r="AH41" s="347"/>
      <c r="AI41" s="347"/>
      <c r="AJ41" s="364"/>
    </row>
    <row r="42" spans="1:36" s="229" customFormat="1" ht="35.1" customHeight="1" x14ac:dyDescent="0.25">
      <c r="A42" s="450"/>
      <c r="B42" s="322" t="s">
        <v>421</v>
      </c>
      <c r="C42" s="356" t="s">
        <v>641</v>
      </c>
      <c r="D42" s="347" t="s">
        <v>426</v>
      </c>
      <c r="E42" s="347"/>
      <c r="F42" s="108">
        <v>42552</v>
      </c>
      <c r="G42" s="108">
        <v>42917</v>
      </c>
      <c r="H42" s="347" t="s">
        <v>503</v>
      </c>
      <c r="I42" s="250">
        <v>15000</v>
      </c>
      <c r="J42" s="347" t="s">
        <v>423</v>
      </c>
      <c r="K42" s="347" t="s">
        <v>428</v>
      </c>
      <c r="L42" s="373"/>
      <c r="M42" s="373"/>
      <c r="N42" s="362"/>
      <c r="O42" s="362"/>
      <c r="P42" s="362"/>
      <c r="Q42" s="362" t="s">
        <v>53</v>
      </c>
      <c r="R42" s="362"/>
      <c r="S42" s="362"/>
      <c r="T42" s="355" t="s">
        <v>796</v>
      </c>
      <c r="U42" s="355"/>
      <c r="V42" s="355"/>
      <c r="W42" s="355" t="s">
        <v>507</v>
      </c>
      <c r="X42" s="355"/>
      <c r="Y42" s="355"/>
      <c r="Z42" s="355"/>
      <c r="AA42" s="355"/>
      <c r="AB42" s="411"/>
      <c r="AC42" s="411"/>
      <c r="AD42" s="355"/>
      <c r="AE42" s="355"/>
      <c r="AF42" s="355"/>
      <c r="AG42" s="355"/>
      <c r="AH42" s="355"/>
      <c r="AI42" s="355"/>
      <c r="AJ42" s="364"/>
    </row>
    <row r="43" spans="1:36" s="229" customFormat="1" ht="35.1" customHeight="1" x14ac:dyDescent="0.25">
      <c r="A43" s="450"/>
      <c r="B43" s="322" t="s">
        <v>430</v>
      </c>
      <c r="C43" s="356" t="s">
        <v>646</v>
      </c>
      <c r="D43" s="347" t="s">
        <v>432</v>
      </c>
      <c r="E43" s="347"/>
      <c r="F43" s="108">
        <v>42948</v>
      </c>
      <c r="G43" s="108">
        <v>44378</v>
      </c>
      <c r="H43" s="347" t="s">
        <v>111</v>
      </c>
      <c r="I43" s="250">
        <v>300000</v>
      </c>
      <c r="J43" s="347" t="s">
        <v>433</v>
      </c>
      <c r="K43" s="347" t="s">
        <v>647</v>
      </c>
      <c r="L43" s="373"/>
      <c r="M43" s="373"/>
      <c r="N43" s="362"/>
      <c r="O43" s="362"/>
      <c r="P43" s="362"/>
      <c r="Q43" s="362" t="s">
        <v>53</v>
      </c>
      <c r="R43" s="362"/>
      <c r="S43" s="362"/>
      <c r="T43" s="355" t="s">
        <v>797</v>
      </c>
      <c r="U43" s="355" t="s">
        <v>798</v>
      </c>
      <c r="V43" s="355" t="s">
        <v>799</v>
      </c>
      <c r="W43" s="355" t="s">
        <v>507</v>
      </c>
      <c r="X43" s="355" t="s">
        <v>800</v>
      </c>
      <c r="Y43" s="355"/>
      <c r="Z43" s="355"/>
      <c r="AA43" s="355"/>
      <c r="AB43" s="411"/>
      <c r="AC43" s="411"/>
      <c r="AD43" s="355"/>
      <c r="AE43" s="355"/>
      <c r="AF43" s="355"/>
      <c r="AG43" s="355"/>
      <c r="AH43" s="355"/>
      <c r="AI43" s="355"/>
      <c r="AJ43" s="364"/>
    </row>
    <row r="44" spans="1:36" s="229" customFormat="1" ht="35.1" customHeight="1" x14ac:dyDescent="0.25">
      <c r="A44" s="450"/>
      <c r="B44" s="322" t="s">
        <v>441</v>
      </c>
      <c r="C44" s="356" t="s">
        <v>442</v>
      </c>
      <c r="D44" s="347" t="s">
        <v>443</v>
      </c>
      <c r="E44" s="347"/>
      <c r="F44" s="108">
        <v>41306</v>
      </c>
      <c r="G44" s="108">
        <v>43647</v>
      </c>
      <c r="H44" s="347" t="s">
        <v>444</v>
      </c>
      <c r="I44" s="250">
        <v>300000</v>
      </c>
      <c r="J44" s="347" t="s">
        <v>445</v>
      </c>
      <c r="K44" s="347" t="s">
        <v>649</v>
      </c>
      <c r="L44" s="373"/>
      <c r="M44" s="373"/>
      <c r="N44" s="362"/>
      <c r="O44" s="362"/>
      <c r="P44" s="362"/>
      <c r="Q44" s="362" t="s">
        <v>53</v>
      </c>
      <c r="R44" s="362"/>
      <c r="S44" s="362"/>
      <c r="T44" s="355" t="s">
        <v>801</v>
      </c>
      <c r="U44" s="375" t="s">
        <v>802</v>
      </c>
      <c r="V44" s="355"/>
      <c r="W44" s="355" t="s">
        <v>803</v>
      </c>
      <c r="X44" s="355" t="s">
        <v>804</v>
      </c>
      <c r="Y44" s="355"/>
      <c r="Z44" s="355"/>
      <c r="AA44" s="355"/>
      <c r="AB44" s="411"/>
      <c r="AC44" s="411"/>
      <c r="AD44" s="355"/>
      <c r="AE44" s="355"/>
      <c r="AF44" s="355" t="s">
        <v>805</v>
      </c>
      <c r="AG44" s="355"/>
      <c r="AH44" s="355"/>
      <c r="AI44" s="355"/>
      <c r="AJ44" s="364"/>
    </row>
    <row r="45" spans="1:36" s="353" customFormat="1" ht="35.1" customHeight="1" x14ac:dyDescent="0.25">
      <c r="A45" s="451"/>
      <c r="B45" s="322" t="s">
        <v>653</v>
      </c>
      <c r="C45" s="356" t="s">
        <v>654</v>
      </c>
      <c r="D45" s="347" t="s">
        <v>655</v>
      </c>
      <c r="E45" s="347" t="s">
        <v>806</v>
      </c>
      <c r="F45" s="95" t="s">
        <v>656</v>
      </c>
      <c r="G45" s="367">
        <v>44348</v>
      </c>
      <c r="H45" s="347" t="s">
        <v>657</v>
      </c>
      <c r="I45" s="368">
        <v>0</v>
      </c>
      <c r="J45" s="355" t="s">
        <v>807</v>
      </c>
      <c r="K45" s="347" t="s">
        <v>808</v>
      </c>
      <c r="L45" s="373"/>
      <c r="M45" s="373" t="s">
        <v>694</v>
      </c>
      <c r="N45" s="362"/>
      <c r="O45" s="362"/>
      <c r="P45" s="362"/>
      <c r="Q45" s="362" t="s">
        <v>53</v>
      </c>
      <c r="R45" s="362"/>
      <c r="S45" s="362"/>
      <c r="T45" s="355" t="s">
        <v>809</v>
      </c>
      <c r="U45" s="355" t="s">
        <v>810</v>
      </c>
      <c r="V45" s="355"/>
      <c r="W45" s="347" t="s">
        <v>657</v>
      </c>
      <c r="X45" s="355"/>
      <c r="Y45" s="355"/>
      <c r="Z45" s="355"/>
      <c r="AA45" s="355"/>
      <c r="AB45" s="411"/>
      <c r="AC45" s="411"/>
      <c r="AD45" s="355"/>
      <c r="AE45" s="355"/>
      <c r="AF45" s="355"/>
      <c r="AG45" s="355"/>
      <c r="AH45" s="355"/>
      <c r="AI45" s="355"/>
      <c r="AJ45" s="369"/>
    </row>
    <row r="46" spans="1:36" x14ac:dyDescent="0.25">
      <c r="AJ46" s="178"/>
    </row>
    <row r="47" spans="1:36" x14ac:dyDescent="0.25">
      <c r="AJ47" s="178"/>
    </row>
    <row r="48" spans="1:36" ht="15.75" thickBot="1" x14ac:dyDescent="0.3">
      <c r="L48" s="220"/>
      <c r="AJ48" s="178"/>
    </row>
    <row r="49" spans="1:36" ht="21.75" thickBot="1" x14ac:dyDescent="0.3">
      <c r="A49" s="221" t="s">
        <v>451</v>
      </c>
      <c r="B49" s="176"/>
      <c r="C49" s="231"/>
      <c r="D49" s="176"/>
      <c r="E49" s="176"/>
      <c r="F49" s="176"/>
      <c r="G49" s="176"/>
      <c r="H49" s="176"/>
      <c r="I49" s="252"/>
      <c r="J49" s="176"/>
      <c r="K49" s="176"/>
      <c r="L49" s="222"/>
      <c r="M49" s="223"/>
      <c r="AJ49" s="178"/>
    </row>
    <row r="50" spans="1:36" ht="21.75" thickBot="1" x14ac:dyDescent="0.3">
      <c r="A50" s="224"/>
      <c r="B50" s="225"/>
      <c r="C50" s="232"/>
      <c r="D50" s="177"/>
      <c r="E50" s="177"/>
      <c r="F50" s="177"/>
      <c r="G50" s="177"/>
      <c r="H50" s="177"/>
      <c r="I50" s="253"/>
      <c r="J50" s="177"/>
      <c r="K50" s="177"/>
      <c r="L50" s="177"/>
      <c r="M50" s="177"/>
      <c r="N50" s="177"/>
      <c r="AJ50" s="178"/>
    </row>
    <row r="51" spans="1:36" ht="45" customHeight="1" thickBot="1" x14ac:dyDescent="0.3">
      <c r="A51" s="14" t="s">
        <v>452</v>
      </c>
      <c r="B51" s="15"/>
      <c r="C51" s="16">
        <f>COUNTA(C55:C55)</f>
        <v>1</v>
      </c>
      <c r="AJ51" s="178"/>
    </row>
    <row r="52" spans="1:36" x14ac:dyDescent="0.25">
      <c r="AJ52" s="178"/>
    </row>
    <row r="53" spans="1:36" ht="15.75" x14ac:dyDescent="0.25">
      <c r="A53" s="506" t="s">
        <v>453</v>
      </c>
      <c r="B53" s="502" t="s">
        <v>11</v>
      </c>
      <c r="C53" s="508" t="s">
        <v>12</v>
      </c>
      <c r="D53" s="502" t="s">
        <v>13</v>
      </c>
      <c r="E53" s="509" t="s">
        <v>14</v>
      </c>
      <c r="F53" s="502" t="s">
        <v>15</v>
      </c>
      <c r="G53" s="502"/>
      <c r="H53" s="502" t="s">
        <v>16</v>
      </c>
      <c r="I53" s="510" t="s">
        <v>17</v>
      </c>
      <c r="J53" s="511" t="s">
        <v>18</v>
      </c>
      <c r="K53" s="511" t="s">
        <v>19</v>
      </c>
      <c r="L53" s="511"/>
      <c r="M53" s="511" t="s">
        <v>20</v>
      </c>
      <c r="N53" s="10"/>
      <c r="AJ53" s="178"/>
    </row>
    <row r="54" spans="1:36" ht="15.75" x14ac:dyDescent="0.25">
      <c r="A54" s="507"/>
      <c r="B54" s="502"/>
      <c r="C54" s="508"/>
      <c r="D54" s="502"/>
      <c r="E54" s="509"/>
      <c r="F54" s="11" t="s">
        <v>43</v>
      </c>
      <c r="G54" s="11" t="s">
        <v>44</v>
      </c>
      <c r="H54" s="502"/>
      <c r="I54" s="510"/>
      <c r="J54" s="511"/>
      <c r="K54" s="18" t="s">
        <v>45</v>
      </c>
      <c r="L54" s="18" t="s">
        <v>46</v>
      </c>
      <c r="M54" s="511"/>
      <c r="N54" s="175"/>
      <c r="AJ54" s="178"/>
    </row>
    <row r="55" spans="1:36" s="261" customFormat="1" ht="35.1" customHeight="1" x14ac:dyDescent="0.25">
      <c r="A55" s="95">
        <v>2</v>
      </c>
      <c r="B55" s="322" t="s">
        <v>811</v>
      </c>
      <c r="C55" s="356" t="s">
        <v>812</v>
      </c>
      <c r="D55" s="347" t="s">
        <v>813</v>
      </c>
      <c r="E55" s="372"/>
      <c r="F55" s="370">
        <v>43252</v>
      </c>
      <c r="G55" s="322"/>
      <c r="H55" s="322" t="s">
        <v>803</v>
      </c>
      <c r="I55" s="365">
        <v>0</v>
      </c>
      <c r="J55" s="355" t="s">
        <v>814</v>
      </c>
      <c r="K55" s="362"/>
      <c r="L55" s="362"/>
      <c r="M55" s="362"/>
      <c r="N55" s="229"/>
      <c r="O55" s="371"/>
      <c r="P55" s="371"/>
      <c r="Q55" s="371"/>
      <c r="R55" s="371"/>
      <c r="S55" s="371"/>
      <c r="AJ55" s="275"/>
    </row>
    <row r="56" spans="1:36" s="175" customFormat="1" x14ac:dyDescent="0.25">
      <c r="C56" s="234"/>
      <c r="I56" s="248"/>
      <c r="N56" s="226"/>
      <c r="O56" s="226"/>
      <c r="P56" s="226"/>
      <c r="Q56" s="226"/>
      <c r="R56" s="226"/>
      <c r="S56" s="226"/>
      <c r="AJ56" s="217"/>
    </row>
    <row r="57" spans="1:36" x14ac:dyDescent="0.25">
      <c r="A57" s="178"/>
      <c r="B57" s="178"/>
      <c r="C57" s="235"/>
      <c r="D57" s="178"/>
      <c r="E57" s="178"/>
      <c r="F57" s="178"/>
      <c r="G57" s="178"/>
      <c r="H57" s="178"/>
      <c r="I57" s="255"/>
      <c r="J57" s="178"/>
      <c r="K57" s="178"/>
      <c r="L57" s="178"/>
      <c r="M57" s="178"/>
      <c r="N57" s="227"/>
      <c r="O57" s="228"/>
      <c r="P57" s="228"/>
      <c r="Q57" s="228"/>
      <c r="R57" s="228"/>
      <c r="S57" s="228"/>
      <c r="T57" s="228"/>
      <c r="U57" s="228"/>
      <c r="V57" s="228"/>
      <c r="W57" s="228"/>
      <c r="X57" s="228"/>
      <c r="Y57" s="228"/>
      <c r="Z57" s="228"/>
      <c r="AA57" s="228"/>
      <c r="AB57" s="228"/>
      <c r="AC57" s="228"/>
      <c r="AD57" s="228"/>
      <c r="AE57" s="228"/>
      <c r="AF57" s="228"/>
      <c r="AG57" s="228"/>
      <c r="AH57" s="228"/>
      <c r="AI57" s="228"/>
      <c r="AJ57" s="178"/>
    </row>
    <row r="58" spans="1:36" x14ac:dyDescent="0.25">
      <c r="A58" s="178"/>
      <c r="B58" s="178"/>
      <c r="C58" s="235"/>
      <c r="D58" s="178"/>
      <c r="E58" s="178"/>
      <c r="F58" s="178"/>
      <c r="G58" s="178"/>
      <c r="H58" s="178"/>
      <c r="I58" s="255"/>
      <c r="J58" s="178"/>
      <c r="K58" s="178"/>
      <c r="L58" s="178"/>
      <c r="M58" s="178"/>
      <c r="N58" s="227"/>
      <c r="O58" s="228"/>
      <c r="P58" s="228"/>
      <c r="Q58" s="228"/>
      <c r="R58" s="228"/>
      <c r="S58" s="228"/>
      <c r="T58" s="228"/>
      <c r="U58" s="228"/>
      <c r="V58" s="228"/>
      <c r="W58" s="228"/>
      <c r="X58" s="228"/>
      <c r="Y58" s="228"/>
      <c r="Z58" s="228"/>
      <c r="AA58" s="228"/>
      <c r="AB58" s="228"/>
      <c r="AC58" s="228"/>
      <c r="AD58" s="228"/>
      <c r="AE58" s="228"/>
      <c r="AF58" s="228"/>
      <c r="AG58" s="228"/>
      <c r="AH58" s="228"/>
      <c r="AI58" s="228"/>
      <c r="AJ58" s="178"/>
    </row>
    <row r="59" spans="1:36" x14ac:dyDescent="0.25">
      <c r="N59" s="226"/>
    </row>
    <row r="60" spans="1:36" x14ac:dyDescent="0.25">
      <c r="N60" s="226"/>
    </row>
    <row r="61" spans="1:36" x14ac:dyDescent="0.25">
      <c r="N61" s="226"/>
    </row>
    <row r="62" spans="1:36" x14ac:dyDescent="0.25">
      <c r="N62" s="226"/>
    </row>
    <row r="63" spans="1:36" x14ac:dyDescent="0.25">
      <c r="N63" s="226"/>
    </row>
    <row r="64" spans="1:36" x14ac:dyDescent="0.25">
      <c r="N64" s="226"/>
    </row>
    <row r="65" spans="1:40" x14ac:dyDescent="0.25">
      <c r="N65" s="226"/>
    </row>
    <row r="66" spans="1:40" x14ac:dyDescent="0.25">
      <c r="N66" s="226"/>
    </row>
    <row r="67" spans="1:40" s="219" customFormat="1" x14ac:dyDescent="0.25">
      <c r="A67" s="17"/>
      <c r="B67" s="17"/>
      <c r="C67" s="230"/>
      <c r="D67" s="17"/>
      <c r="E67" s="17"/>
      <c r="F67" s="17"/>
      <c r="G67" s="17"/>
      <c r="H67" s="17"/>
      <c r="I67" s="251"/>
      <c r="J67" s="17"/>
      <c r="K67" s="17"/>
      <c r="L67" s="17"/>
      <c r="M67" s="17"/>
      <c r="N67" s="226"/>
      <c r="T67" s="17"/>
      <c r="U67" s="17"/>
      <c r="V67" s="17"/>
      <c r="W67" s="17"/>
      <c r="X67" s="17"/>
      <c r="Y67" s="17"/>
      <c r="Z67" s="17"/>
      <c r="AA67" s="17"/>
      <c r="AB67" s="17"/>
      <c r="AC67" s="17"/>
      <c r="AD67" s="17"/>
      <c r="AE67" s="17"/>
      <c r="AF67" s="17"/>
      <c r="AG67" s="17"/>
      <c r="AH67" s="17"/>
      <c r="AI67" s="17"/>
      <c r="AJ67" s="17"/>
      <c r="AK67" s="17"/>
      <c r="AL67" s="17"/>
      <c r="AM67" s="17"/>
      <c r="AN67" s="17"/>
    </row>
    <row r="68" spans="1:40" s="219" customFormat="1" x14ac:dyDescent="0.25">
      <c r="A68" s="17"/>
      <c r="B68" s="17"/>
      <c r="C68" s="230"/>
      <c r="D68" s="17"/>
      <c r="E68" s="17"/>
      <c r="F68" s="17"/>
      <c r="G68" s="17"/>
      <c r="H68" s="17"/>
      <c r="I68" s="251"/>
      <c r="J68" s="17"/>
      <c r="K68" s="17"/>
      <c r="L68" s="17"/>
      <c r="M68" s="17"/>
      <c r="N68" s="226"/>
      <c r="T68" s="17"/>
      <c r="U68" s="17"/>
      <c r="V68" s="17"/>
      <c r="W68" s="17"/>
      <c r="X68" s="17"/>
      <c r="Y68" s="17"/>
      <c r="Z68" s="17"/>
      <c r="AA68" s="17"/>
      <c r="AB68" s="17"/>
      <c r="AC68" s="17"/>
      <c r="AD68" s="17"/>
      <c r="AE68" s="17"/>
      <c r="AF68" s="17"/>
      <c r="AG68" s="17"/>
      <c r="AH68" s="17"/>
      <c r="AI68" s="17"/>
      <c r="AJ68" s="17"/>
      <c r="AK68" s="17"/>
      <c r="AL68" s="17"/>
      <c r="AM68" s="17"/>
      <c r="AN68" s="17"/>
    </row>
    <row r="69" spans="1:40" s="219" customFormat="1" x14ac:dyDescent="0.25">
      <c r="A69" s="17"/>
      <c r="B69" s="17"/>
      <c r="C69" s="230"/>
      <c r="D69" s="17"/>
      <c r="E69" s="17"/>
      <c r="F69" s="17"/>
      <c r="G69" s="17"/>
      <c r="H69" s="17"/>
      <c r="I69" s="251"/>
      <c r="J69" s="17"/>
      <c r="K69" s="17"/>
      <c r="L69" s="17"/>
      <c r="M69" s="17"/>
      <c r="N69" s="226"/>
      <c r="T69" s="17"/>
      <c r="U69" s="17"/>
      <c r="V69" s="17"/>
      <c r="W69" s="17"/>
      <c r="X69" s="17"/>
      <c r="Y69" s="17"/>
      <c r="Z69" s="17"/>
      <c r="AA69" s="17"/>
      <c r="AB69" s="17"/>
      <c r="AC69" s="17"/>
      <c r="AD69" s="17"/>
      <c r="AE69" s="17"/>
      <c r="AF69" s="17"/>
      <c r="AG69" s="17"/>
      <c r="AH69" s="17"/>
      <c r="AI69" s="17"/>
      <c r="AJ69" s="17"/>
      <c r="AK69" s="17"/>
      <c r="AL69" s="17"/>
      <c r="AM69" s="17"/>
      <c r="AN69" s="17"/>
    </row>
    <row r="70" spans="1:40" s="219" customFormat="1" x14ac:dyDescent="0.25">
      <c r="A70" s="17"/>
      <c r="B70" s="17"/>
      <c r="C70" s="230"/>
      <c r="D70" s="17"/>
      <c r="E70" s="17"/>
      <c r="F70" s="17"/>
      <c r="G70" s="17"/>
      <c r="H70" s="17"/>
      <c r="I70" s="251"/>
      <c r="J70" s="17"/>
      <c r="K70" s="17"/>
      <c r="L70" s="17"/>
      <c r="M70" s="17"/>
      <c r="N70" s="226"/>
      <c r="T70" s="17"/>
      <c r="U70" s="17"/>
      <c r="V70" s="17"/>
      <c r="W70" s="17"/>
      <c r="X70" s="17"/>
      <c r="Y70" s="17"/>
      <c r="Z70" s="17"/>
      <c r="AA70" s="17"/>
      <c r="AB70" s="17"/>
      <c r="AC70" s="17"/>
      <c r="AD70" s="17"/>
      <c r="AE70" s="17"/>
      <c r="AF70" s="17"/>
      <c r="AG70" s="17"/>
      <c r="AH70" s="17"/>
      <c r="AI70" s="17"/>
      <c r="AJ70" s="17"/>
      <c r="AK70" s="17"/>
      <c r="AL70" s="17"/>
      <c r="AM70" s="17"/>
      <c r="AN70" s="17"/>
    </row>
    <row r="71" spans="1:40" s="219" customFormat="1" x14ac:dyDescent="0.25">
      <c r="A71" s="17"/>
      <c r="B71" s="17"/>
      <c r="C71" s="230"/>
      <c r="D71" s="17"/>
      <c r="E71" s="17"/>
      <c r="F71" s="17"/>
      <c r="G71" s="17"/>
      <c r="H71" s="17"/>
      <c r="I71" s="251"/>
      <c r="J71" s="17"/>
      <c r="K71" s="17"/>
      <c r="L71" s="17"/>
      <c r="M71" s="17"/>
      <c r="N71" s="226"/>
      <c r="T71" s="17"/>
      <c r="U71" s="17"/>
      <c r="V71" s="17"/>
      <c r="W71" s="17"/>
      <c r="X71" s="17"/>
      <c r="Y71" s="17"/>
      <c r="Z71" s="17"/>
      <c r="AA71" s="17"/>
      <c r="AB71" s="17"/>
      <c r="AC71" s="17"/>
      <c r="AD71" s="17"/>
      <c r="AE71" s="17"/>
      <c r="AF71" s="17"/>
      <c r="AG71" s="17"/>
      <c r="AH71" s="17"/>
      <c r="AI71" s="17"/>
      <c r="AJ71" s="17"/>
      <c r="AK71" s="17"/>
      <c r="AL71" s="17"/>
      <c r="AM71" s="17"/>
      <c r="AN71" s="17"/>
    </row>
    <row r="72" spans="1:40" s="219" customFormat="1" x14ac:dyDescent="0.25">
      <c r="A72" s="17"/>
      <c r="B72" s="17"/>
      <c r="C72" s="230"/>
      <c r="D72" s="17"/>
      <c r="E72" s="17"/>
      <c r="F72" s="17"/>
      <c r="G72" s="17"/>
      <c r="H72" s="17"/>
      <c r="I72" s="251"/>
      <c r="J72" s="17"/>
      <c r="K72" s="17"/>
      <c r="L72" s="17"/>
      <c r="M72" s="17"/>
      <c r="N72" s="226"/>
      <c r="T72" s="17"/>
      <c r="U72" s="17"/>
      <c r="V72" s="17"/>
      <c r="W72" s="17"/>
      <c r="X72" s="17"/>
      <c r="Y72" s="17"/>
      <c r="Z72" s="17"/>
      <c r="AA72" s="17"/>
      <c r="AB72" s="17"/>
      <c r="AC72" s="17"/>
      <c r="AD72" s="17"/>
      <c r="AE72" s="17"/>
      <c r="AF72" s="17"/>
      <c r="AG72" s="17"/>
      <c r="AH72" s="17"/>
      <c r="AI72" s="17"/>
      <c r="AJ72" s="17"/>
      <c r="AK72" s="17"/>
      <c r="AL72" s="17"/>
      <c r="AM72" s="17"/>
      <c r="AN72" s="17"/>
    </row>
    <row r="73" spans="1:40" s="219" customFormat="1" x14ac:dyDescent="0.25">
      <c r="A73" s="17"/>
      <c r="B73" s="17"/>
      <c r="C73" s="230"/>
      <c r="D73" s="17"/>
      <c r="E73" s="17"/>
      <c r="F73" s="17"/>
      <c r="G73" s="17"/>
      <c r="H73" s="17"/>
      <c r="I73" s="251"/>
      <c r="J73" s="17"/>
      <c r="K73" s="17"/>
      <c r="L73" s="17"/>
      <c r="M73" s="17"/>
      <c r="N73" s="226"/>
      <c r="T73" s="17"/>
      <c r="U73" s="17"/>
      <c r="V73" s="17"/>
      <c r="W73" s="17"/>
      <c r="X73" s="17"/>
      <c r="Y73" s="17"/>
      <c r="Z73" s="17"/>
      <c r="AA73" s="17"/>
      <c r="AB73" s="17"/>
      <c r="AC73" s="17"/>
      <c r="AD73" s="17"/>
      <c r="AE73" s="17"/>
      <c r="AF73" s="17"/>
      <c r="AG73" s="17"/>
      <c r="AH73" s="17"/>
      <c r="AI73" s="17"/>
      <c r="AJ73" s="17"/>
      <c r="AK73" s="17"/>
      <c r="AL73" s="17"/>
      <c r="AM73" s="17"/>
      <c r="AN73" s="17"/>
    </row>
    <row r="74" spans="1:40" s="219" customFormat="1" x14ac:dyDescent="0.25">
      <c r="A74" s="17"/>
      <c r="B74" s="17"/>
      <c r="C74" s="230"/>
      <c r="D74" s="17"/>
      <c r="E74" s="17"/>
      <c r="F74" s="17"/>
      <c r="G74" s="17"/>
      <c r="H74" s="17"/>
      <c r="I74" s="251"/>
      <c r="J74" s="17"/>
      <c r="K74" s="17"/>
      <c r="L74" s="17"/>
      <c r="M74" s="17"/>
      <c r="N74" s="226"/>
      <c r="T74" s="17"/>
      <c r="U74" s="17"/>
      <c r="V74" s="17"/>
      <c r="W74" s="17"/>
      <c r="X74" s="17"/>
      <c r="Y74" s="17"/>
      <c r="Z74" s="17"/>
      <c r="AA74" s="17"/>
      <c r="AB74" s="17"/>
      <c r="AC74" s="17"/>
      <c r="AD74" s="17"/>
      <c r="AE74" s="17"/>
      <c r="AF74" s="17"/>
      <c r="AG74" s="17"/>
      <c r="AH74" s="17"/>
      <c r="AI74" s="17"/>
      <c r="AJ74" s="17"/>
      <c r="AK74" s="17"/>
      <c r="AL74" s="17"/>
      <c r="AM74" s="17"/>
      <c r="AN74" s="17"/>
    </row>
    <row r="75" spans="1:40" s="219" customFormat="1" x14ac:dyDescent="0.25">
      <c r="A75" s="17"/>
      <c r="B75" s="17"/>
      <c r="C75" s="230"/>
      <c r="D75" s="17"/>
      <c r="E75" s="17"/>
      <c r="F75" s="17"/>
      <c r="G75" s="17"/>
      <c r="H75" s="17"/>
      <c r="I75" s="251"/>
      <c r="J75" s="17"/>
      <c r="K75" s="17"/>
      <c r="L75" s="17"/>
      <c r="M75" s="17"/>
      <c r="N75" s="226"/>
      <c r="T75" s="17"/>
      <c r="U75" s="17"/>
      <c r="V75" s="17"/>
      <c r="W75" s="17"/>
      <c r="X75" s="17"/>
      <c r="Y75" s="17"/>
      <c r="Z75" s="17"/>
      <c r="AA75" s="17"/>
      <c r="AB75" s="17"/>
      <c r="AC75" s="17"/>
      <c r="AD75" s="17"/>
      <c r="AE75" s="17"/>
      <c r="AF75" s="17"/>
      <c r="AG75" s="17"/>
      <c r="AH75" s="17"/>
      <c r="AI75" s="17"/>
      <c r="AJ75" s="17"/>
      <c r="AK75" s="17"/>
      <c r="AL75" s="17"/>
      <c r="AM75" s="17"/>
      <c r="AN75" s="17"/>
    </row>
    <row r="76" spans="1:40" s="219" customFormat="1" x14ac:dyDescent="0.25">
      <c r="A76" s="17"/>
      <c r="B76" s="17"/>
      <c r="C76" s="230"/>
      <c r="D76" s="17"/>
      <c r="E76" s="17"/>
      <c r="F76" s="17"/>
      <c r="G76" s="17"/>
      <c r="H76" s="17"/>
      <c r="I76" s="251"/>
      <c r="J76" s="17"/>
      <c r="K76" s="17"/>
      <c r="L76" s="17"/>
      <c r="M76" s="17"/>
      <c r="N76" s="226"/>
      <c r="T76" s="17"/>
      <c r="U76" s="17"/>
      <c r="V76" s="17"/>
      <c r="W76" s="17"/>
      <c r="X76" s="17"/>
      <c r="Y76" s="17"/>
      <c r="Z76" s="17"/>
      <c r="AA76" s="17"/>
      <c r="AB76" s="17"/>
      <c r="AC76" s="17"/>
      <c r="AD76" s="17"/>
      <c r="AE76" s="17"/>
      <c r="AF76" s="17"/>
      <c r="AG76" s="17"/>
      <c r="AH76" s="17"/>
      <c r="AI76" s="17"/>
      <c r="AJ76" s="17"/>
      <c r="AK76" s="17"/>
      <c r="AL76" s="17"/>
      <c r="AM76" s="17"/>
      <c r="AN76" s="17"/>
    </row>
    <row r="77" spans="1:40" s="219" customFormat="1" x14ac:dyDescent="0.25">
      <c r="A77" s="17"/>
      <c r="B77" s="17"/>
      <c r="C77" s="230"/>
      <c r="D77" s="17"/>
      <c r="E77" s="17"/>
      <c r="F77" s="17"/>
      <c r="G77" s="17"/>
      <c r="H77" s="17"/>
      <c r="I77" s="251"/>
      <c r="J77" s="17"/>
      <c r="K77" s="17"/>
      <c r="L77" s="17"/>
      <c r="M77" s="17"/>
      <c r="N77" s="226"/>
      <c r="T77" s="17"/>
      <c r="U77" s="17"/>
      <c r="V77" s="17"/>
      <c r="W77" s="17"/>
      <c r="X77" s="17"/>
      <c r="Y77" s="17"/>
      <c r="Z77" s="17"/>
      <c r="AA77" s="17"/>
      <c r="AB77" s="17"/>
      <c r="AC77" s="17"/>
      <c r="AD77" s="17"/>
      <c r="AE77" s="17"/>
      <c r="AF77" s="17"/>
      <c r="AG77" s="17"/>
      <c r="AH77" s="17"/>
      <c r="AI77" s="17"/>
      <c r="AJ77" s="17"/>
      <c r="AK77" s="17"/>
      <c r="AL77" s="17"/>
      <c r="AM77" s="17"/>
      <c r="AN77" s="17"/>
    </row>
    <row r="78" spans="1:40" s="219" customFormat="1" x14ac:dyDescent="0.25">
      <c r="A78" s="17"/>
      <c r="B78" s="17"/>
      <c r="C78" s="230"/>
      <c r="D78" s="17"/>
      <c r="E78" s="17"/>
      <c r="F78" s="17"/>
      <c r="G78" s="17"/>
      <c r="H78" s="17"/>
      <c r="I78" s="251"/>
      <c r="J78" s="17"/>
      <c r="K78" s="17"/>
      <c r="L78" s="17"/>
      <c r="M78" s="17"/>
      <c r="N78" s="226"/>
      <c r="T78" s="17"/>
      <c r="U78" s="17"/>
      <c r="V78" s="17"/>
      <c r="W78" s="17"/>
      <c r="X78" s="17"/>
      <c r="Y78" s="17"/>
      <c r="Z78" s="17"/>
      <c r="AA78" s="17"/>
      <c r="AB78" s="17"/>
      <c r="AC78" s="17"/>
      <c r="AD78" s="17"/>
      <c r="AE78" s="17"/>
      <c r="AF78" s="17"/>
      <c r="AG78" s="17"/>
      <c r="AH78" s="17"/>
      <c r="AI78" s="17"/>
      <c r="AJ78" s="17"/>
      <c r="AK78" s="17"/>
      <c r="AL78" s="17"/>
      <c r="AM78" s="17"/>
      <c r="AN78" s="17"/>
    </row>
    <row r="79" spans="1:40" s="219" customFormat="1" x14ac:dyDescent="0.25">
      <c r="A79" s="17"/>
      <c r="B79" s="17"/>
      <c r="C79" s="230"/>
      <c r="D79" s="17"/>
      <c r="E79" s="17"/>
      <c r="F79" s="17"/>
      <c r="G79" s="17"/>
      <c r="H79" s="17"/>
      <c r="I79" s="251"/>
      <c r="J79" s="17"/>
      <c r="K79" s="17"/>
      <c r="L79" s="17"/>
      <c r="M79" s="17"/>
      <c r="N79" s="226"/>
      <c r="T79" s="17"/>
      <c r="U79" s="17"/>
      <c r="V79" s="17"/>
      <c r="W79" s="17"/>
      <c r="X79" s="17"/>
      <c r="Y79" s="17"/>
      <c r="Z79" s="17"/>
      <c r="AA79" s="17"/>
      <c r="AB79" s="17"/>
      <c r="AC79" s="17"/>
      <c r="AD79" s="17"/>
      <c r="AE79" s="17"/>
      <c r="AF79" s="17"/>
      <c r="AG79" s="17"/>
      <c r="AH79" s="17"/>
      <c r="AI79" s="17"/>
      <c r="AJ79" s="17"/>
      <c r="AK79" s="17"/>
      <c r="AL79" s="17"/>
      <c r="AM79" s="17"/>
      <c r="AN79" s="17"/>
    </row>
    <row r="80" spans="1:40" s="219" customFormat="1" x14ac:dyDescent="0.25">
      <c r="A80" s="17"/>
      <c r="B80" s="17"/>
      <c r="C80" s="230"/>
      <c r="D80" s="17"/>
      <c r="E80" s="17"/>
      <c r="F80" s="17"/>
      <c r="G80" s="17"/>
      <c r="H80" s="17"/>
      <c r="I80" s="251"/>
      <c r="J80" s="17"/>
      <c r="K80" s="17"/>
      <c r="L80" s="17"/>
      <c r="M80" s="17"/>
      <c r="N80" s="226"/>
      <c r="T80" s="17"/>
      <c r="U80" s="17"/>
      <c r="V80" s="17"/>
      <c r="W80" s="17"/>
      <c r="X80" s="17"/>
      <c r="Y80" s="17"/>
      <c r="Z80" s="17"/>
      <c r="AA80" s="17"/>
      <c r="AB80" s="17"/>
      <c r="AC80" s="17"/>
      <c r="AD80" s="17"/>
      <c r="AE80" s="17"/>
      <c r="AF80" s="17"/>
      <c r="AG80" s="17"/>
      <c r="AH80" s="17"/>
      <c r="AI80" s="17"/>
      <c r="AJ80" s="17"/>
      <c r="AK80" s="17"/>
      <c r="AL80" s="17"/>
      <c r="AM80" s="17"/>
      <c r="AN80" s="17"/>
    </row>
    <row r="81" spans="1:40" s="219" customFormat="1" x14ac:dyDescent="0.25">
      <c r="A81" s="17"/>
      <c r="B81" s="17"/>
      <c r="C81" s="230"/>
      <c r="D81" s="17"/>
      <c r="E81" s="17"/>
      <c r="F81" s="17"/>
      <c r="G81" s="17"/>
      <c r="H81" s="17"/>
      <c r="I81" s="251"/>
      <c r="J81" s="17"/>
      <c r="K81" s="17"/>
      <c r="L81" s="17"/>
      <c r="M81" s="17"/>
      <c r="N81" s="226"/>
      <c r="T81" s="17"/>
      <c r="U81" s="17"/>
      <c r="V81" s="17"/>
      <c r="W81" s="17"/>
      <c r="X81" s="17"/>
      <c r="Y81" s="17"/>
      <c r="Z81" s="17"/>
      <c r="AA81" s="17"/>
      <c r="AB81" s="17"/>
      <c r="AC81" s="17"/>
      <c r="AD81" s="17"/>
      <c r="AE81" s="17"/>
      <c r="AF81" s="17"/>
      <c r="AG81" s="17"/>
      <c r="AH81" s="17"/>
      <c r="AI81" s="17"/>
      <c r="AJ81" s="17"/>
      <c r="AK81" s="17"/>
      <c r="AL81" s="17"/>
      <c r="AM81" s="17"/>
      <c r="AN81" s="17"/>
    </row>
    <row r="82" spans="1:40" s="219" customFormat="1" x14ac:dyDescent="0.25">
      <c r="A82" s="17"/>
      <c r="B82" s="17"/>
      <c r="C82" s="230"/>
      <c r="D82" s="17"/>
      <c r="E82" s="17"/>
      <c r="F82" s="17"/>
      <c r="G82" s="17"/>
      <c r="H82" s="17"/>
      <c r="I82" s="251"/>
      <c r="J82" s="17"/>
      <c r="K82" s="17"/>
      <c r="L82" s="17"/>
      <c r="M82" s="17"/>
      <c r="N82" s="226"/>
      <c r="T82" s="17"/>
      <c r="U82" s="17"/>
      <c r="V82" s="17"/>
      <c r="W82" s="17"/>
      <c r="X82" s="17"/>
      <c r="Y82" s="17"/>
      <c r="Z82" s="17"/>
      <c r="AA82" s="17"/>
      <c r="AB82" s="17"/>
      <c r="AC82" s="17"/>
      <c r="AD82" s="17"/>
      <c r="AE82" s="17"/>
      <c r="AF82" s="17"/>
      <c r="AG82" s="17"/>
      <c r="AH82" s="17"/>
      <c r="AI82" s="17"/>
      <c r="AJ82" s="17"/>
      <c r="AK82" s="17"/>
      <c r="AL82" s="17"/>
      <c r="AM82" s="17"/>
      <c r="AN82" s="17"/>
    </row>
    <row r="83" spans="1:40" s="219" customFormat="1" x14ac:dyDescent="0.25">
      <c r="A83" s="17"/>
      <c r="B83" s="17"/>
      <c r="C83" s="230"/>
      <c r="D83" s="17"/>
      <c r="E83" s="17"/>
      <c r="F83" s="17"/>
      <c r="G83" s="17"/>
      <c r="H83" s="17"/>
      <c r="I83" s="251"/>
      <c r="J83" s="17"/>
      <c r="K83" s="17"/>
      <c r="L83" s="17"/>
      <c r="M83" s="17"/>
      <c r="N83" s="226"/>
      <c r="T83" s="17"/>
      <c r="U83" s="17"/>
      <c r="V83" s="17"/>
      <c r="W83" s="17"/>
      <c r="X83" s="17"/>
      <c r="Y83" s="17"/>
      <c r="Z83" s="17"/>
      <c r="AA83" s="17"/>
      <c r="AB83" s="17"/>
      <c r="AC83" s="17"/>
      <c r="AD83" s="17"/>
      <c r="AE83" s="17"/>
      <c r="AF83" s="17"/>
      <c r="AG83" s="17"/>
      <c r="AH83" s="17"/>
      <c r="AI83" s="17"/>
      <c r="AJ83" s="17"/>
      <c r="AK83" s="17"/>
      <c r="AL83" s="17"/>
      <c r="AM83" s="17"/>
      <c r="AN83" s="17"/>
    </row>
    <row r="84" spans="1:40" s="219" customFormat="1" x14ac:dyDescent="0.25">
      <c r="A84" s="17"/>
      <c r="B84" s="17"/>
      <c r="C84" s="230"/>
      <c r="D84" s="17"/>
      <c r="E84" s="17"/>
      <c r="F84" s="17"/>
      <c r="G84" s="17"/>
      <c r="H84" s="17"/>
      <c r="I84" s="251"/>
      <c r="J84" s="17"/>
      <c r="K84" s="17"/>
      <c r="L84" s="17"/>
      <c r="M84" s="17"/>
      <c r="N84" s="226"/>
      <c r="T84" s="17"/>
      <c r="U84" s="17"/>
      <c r="V84" s="17"/>
      <c r="W84" s="17"/>
      <c r="X84" s="17"/>
      <c r="Y84" s="17"/>
      <c r="Z84" s="17"/>
      <c r="AA84" s="17"/>
      <c r="AB84" s="17"/>
      <c r="AC84" s="17"/>
      <c r="AD84" s="17"/>
      <c r="AE84" s="17"/>
      <c r="AF84" s="17"/>
      <c r="AG84" s="17"/>
      <c r="AH84" s="17"/>
      <c r="AI84" s="17"/>
      <c r="AJ84" s="17"/>
      <c r="AK84" s="17"/>
      <c r="AL84" s="17"/>
      <c r="AM84" s="17"/>
      <c r="AN84" s="17"/>
    </row>
    <row r="85" spans="1:40" s="219" customFormat="1" x14ac:dyDescent="0.25">
      <c r="A85" s="17"/>
      <c r="B85" s="17"/>
      <c r="C85" s="230"/>
      <c r="D85" s="17"/>
      <c r="E85" s="17"/>
      <c r="F85" s="17"/>
      <c r="G85" s="17"/>
      <c r="H85" s="17"/>
      <c r="I85" s="251"/>
      <c r="J85" s="17"/>
      <c r="K85" s="17"/>
      <c r="L85" s="17"/>
      <c r="M85" s="17"/>
      <c r="N85" s="226"/>
      <c r="T85" s="17"/>
      <c r="U85" s="17"/>
      <c r="V85" s="17"/>
      <c r="W85" s="17"/>
      <c r="X85" s="17"/>
      <c r="Y85" s="17"/>
      <c r="Z85" s="17"/>
      <c r="AA85" s="17"/>
      <c r="AB85" s="17"/>
      <c r="AC85" s="17"/>
      <c r="AD85" s="17"/>
      <c r="AE85" s="17"/>
      <c r="AF85" s="17"/>
      <c r="AG85" s="17"/>
      <c r="AH85" s="17"/>
      <c r="AI85" s="17"/>
      <c r="AJ85" s="17"/>
      <c r="AK85" s="17"/>
      <c r="AL85" s="17"/>
      <c r="AM85" s="17"/>
      <c r="AN85" s="17"/>
    </row>
    <row r="86" spans="1:40" s="219" customFormat="1" x14ac:dyDescent="0.25">
      <c r="A86" s="17"/>
      <c r="B86" s="17"/>
      <c r="C86" s="230"/>
      <c r="D86" s="17"/>
      <c r="E86" s="17"/>
      <c r="F86" s="17"/>
      <c r="G86" s="17"/>
      <c r="H86" s="17"/>
      <c r="I86" s="251"/>
      <c r="J86" s="17"/>
      <c r="K86" s="17"/>
      <c r="L86" s="17"/>
      <c r="M86" s="17"/>
      <c r="N86" s="226"/>
      <c r="T86" s="17"/>
      <c r="U86" s="17"/>
      <c r="V86" s="17"/>
      <c r="W86" s="17"/>
      <c r="X86" s="17"/>
      <c r="Y86" s="17"/>
      <c r="Z86" s="17"/>
      <c r="AA86" s="17"/>
      <c r="AB86" s="17"/>
      <c r="AC86" s="17"/>
      <c r="AD86" s="17"/>
      <c r="AE86" s="17"/>
      <c r="AF86" s="17"/>
      <c r="AG86" s="17"/>
      <c r="AH86" s="17"/>
      <c r="AI86" s="17"/>
      <c r="AJ86" s="17"/>
      <c r="AK86" s="17"/>
      <c r="AL86" s="17"/>
      <c r="AM86" s="17"/>
      <c r="AN86" s="17"/>
    </row>
    <row r="87" spans="1:40" s="219" customFormat="1" x14ac:dyDescent="0.25">
      <c r="A87" s="17"/>
      <c r="B87" s="17"/>
      <c r="C87" s="230"/>
      <c r="D87" s="17"/>
      <c r="E87" s="17"/>
      <c r="F87" s="17"/>
      <c r="G87" s="17"/>
      <c r="H87" s="17"/>
      <c r="I87" s="251"/>
      <c r="J87" s="17"/>
      <c r="K87" s="17"/>
      <c r="L87" s="17"/>
      <c r="M87" s="17"/>
      <c r="N87" s="226"/>
      <c r="T87" s="17"/>
      <c r="U87" s="17"/>
      <c r="V87" s="17"/>
      <c r="W87" s="17"/>
      <c r="X87" s="17"/>
      <c r="Y87" s="17"/>
      <c r="Z87" s="17"/>
      <c r="AA87" s="17"/>
      <c r="AB87" s="17"/>
      <c r="AC87" s="17"/>
      <c r="AD87" s="17"/>
      <c r="AE87" s="17"/>
      <c r="AF87" s="17"/>
      <c r="AG87" s="17"/>
      <c r="AH87" s="17"/>
      <c r="AI87" s="17"/>
      <c r="AJ87" s="17"/>
      <c r="AK87" s="17"/>
      <c r="AL87" s="17"/>
      <c r="AM87" s="17"/>
      <c r="AN87" s="17"/>
    </row>
    <row r="88" spans="1:40" s="219" customFormat="1" x14ac:dyDescent="0.25">
      <c r="A88" s="17"/>
      <c r="B88" s="17"/>
      <c r="C88" s="230"/>
      <c r="D88" s="17"/>
      <c r="E88" s="17"/>
      <c r="F88" s="17"/>
      <c r="G88" s="17"/>
      <c r="H88" s="17"/>
      <c r="I88" s="251"/>
      <c r="J88" s="17"/>
      <c r="K88" s="17"/>
      <c r="L88" s="17"/>
      <c r="M88" s="17"/>
      <c r="N88" s="226"/>
      <c r="T88" s="17"/>
      <c r="U88" s="17"/>
      <c r="V88" s="17"/>
      <c r="W88" s="17"/>
      <c r="X88" s="17"/>
      <c r="Y88" s="17"/>
      <c r="Z88" s="17"/>
      <c r="AA88" s="17"/>
      <c r="AB88" s="17"/>
      <c r="AC88" s="17"/>
      <c r="AD88" s="17"/>
      <c r="AE88" s="17"/>
      <c r="AF88" s="17"/>
      <c r="AG88" s="17"/>
      <c r="AH88" s="17"/>
      <c r="AI88" s="17"/>
      <c r="AJ88" s="17"/>
      <c r="AK88" s="17"/>
      <c r="AL88" s="17"/>
      <c r="AM88" s="17"/>
      <c r="AN88" s="17"/>
    </row>
    <row r="89" spans="1:40" s="219" customFormat="1" x14ac:dyDescent="0.25">
      <c r="A89" s="17"/>
      <c r="B89" s="17"/>
      <c r="C89" s="230"/>
      <c r="D89" s="17"/>
      <c r="E89" s="17"/>
      <c r="F89" s="17"/>
      <c r="G89" s="17"/>
      <c r="H89" s="17"/>
      <c r="I89" s="251"/>
      <c r="J89" s="17"/>
      <c r="K89" s="17"/>
      <c r="L89" s="17"/>
      <c r="M89" s="17"/>
      <c r="N89" s="226"/>
      <c r="T89" s="17"/>
      <c r="U89" s="17"/>
      <c r="V89" s="17"/>
      <c r="W89" s="17"/>
      <c r="X89" s="17"/>
      <c r="Y89" s="17"/>
      <c r="Z89" s="17"/>
      <c r="AA89" s="17"/>
      <c r="AB89" s="17"/>
      <c r="AC89" s="17"/>
      <c r="AD89" s="17"/>
      <c r="AE89" s="17"/>
      <c r="AF89" s="17"/>
      <c r="AG89" s="17"/>
      <c r="AH89" s="17"/>
      <c r="AI89" s="17"/>
      <c r="AJ89" s="17"/>
      <c r="AK89" s="17"/>
      <c r="AL89" s="17"/>
      <c r="AM89" s="17"/>
      <c r="AN89" s="17"/>
    </row>
    <row r="90" spans="1:40" s="219" customFormat="1" x14ac:dyDescent="0.25">
      <c r="A90" s="17"/>
      <c r="B90" s="17"/>
      <c r="C90" s="230"/>
      <c r="D90" s="17"/>
      <c r="E90" s="17"/>
      <c r="F90" s="17"/>
      <c r="G90" s="17"/>
      <c r="H90" s="17"/>
      <c r="I90" s="251"/>
      <c r="J90" s="17"/>
      <c r="K90" s="17"/>
      <c r="L90" s="17"/>
      <c r="M90" s="17"/>
      <c r="N90" s="226"/>
      <c r="T90" s="17"/>
      <c r="U90" s="17"/>
      <c r="V90" s="17"/>
      <c r="W90" s="17"/>
      <c r="X90" s="17"/>
      <c r="Y90" s="17"/>
      <c r="Z90" s="17"/>
      <c r="AA90" s="17"/>
      <c r="AB90" s="17"/>
      <c r="AC90" s="17"/>
      <c r="AD90" s="17"/>
      <c r="AE90" s="17"/>
      <c r="AF90" s="17"/>
      <c r="AG90" s="17"/>
      <c r="AH90" s="17"/>
      <c r="AI90" s="17"/>
      <c r="AJ90" s="17"/>
      <c r="AK90" s="17"/>
      <c r="AL90" s="17"/>
      <c r="AM90" s="17"/>
      <c r="AN90" s="17"/>
    </row>
    <row r="91" spans="1:40" s="219" customFormat="1" x14ac:dyDescent="0.25">
      <c r="A91" s="17"/>
      <c r="B91" s="17"/>
      <c r="C91" s="230"/>
      <c r="D91" s="17"/>
      <c r="E91" s="17"/>
      <c r="F91" s="17"/>
      <c r="G91" s="17"/>
      <c r="H91" s="17"/>
      <c r="I91" s="251"/>
      <c r="J91" s="17"/>
      <c r="K91" s="17"/>
      <c r="L91" s="17"/>
      <c r="M91" s="17"/>
      <c r="N91" s="226"/>
      <c r="T91" s="17"/>
      <c r="U91" s="17"/>
      <c r="V91" s="17"/>
      <c r="W91" s="17"/>
      <c r="X91" s="17"/>
      <c r="Y91" s="17"/>
      <c r="Z91" s="17"/>
      <c r="AA91" s="17"/>
      <c r="AB91" s="17"/>
      <c r="AC91" s="17"/>
      <c r="AD91" s="17"/>
      <c r="AE91" s="17"/>
      <c r="AF91" s="17"/>
      <c r="AG91" s="17"/>
      <c r="AH91" s="17"/>
      <c r="AI91" s="17"/>
      <c r="AJ91" s="17"/>
      <c r="AK91" s="17"/>
      <c r="AL91" s="17"/>
      <c r="AM91" s="17"/>
      <c r="AN91" s="17"/>
    </row>
    <row r="92" spans="1:40" s="219" customFormat="1" x14ac:dyDescent="0.25">
      <c r="A92" s="17"/>
      <c r="B92" s="17"/>
      <c r="C92" s="230"/>
      <c r="D92" s="17"/>
      <c r="E92" s="17"/>
      <c r="F92" s="17"/>
      <c r="G92" s="17"/>
      <c r="H92" s="17"/>
      <c r="I92" s="251"/>
      <c r="J92" s="17"/>
      <c r="K92" s="17"/>
      <c r="L92" s="17"/>
      <c r="M92" s="17"/>
      <c r="N92" s="226"/>
      <c r="T92" s="17"/>
      <c r="U92" s="17"/>
      <c r="V92" s="17"/>
      <c r="W92" s="17"/>
      <c r="X92" s="17"/>
      <c r="Y92" s="17"/>
      <c r="Z92" s="17"/>
      <c r="AA92" s="17"/>
      <c r="AB92" s="17"/>
      <c r="AC92" s="17"/>
      <c r="AD92" s="17"/>
      <c r="AE92" s="17"/>
      <c r="AF92" s="17"/>
      <c r="AG92" s="17"/>
      <c r="AH92" s="17"/>
      <c r="AI92" s="17"/>
      <c r="AJ92" s="17"/>
      <c r="AK92" s="17"/>
      <c r="AL92" s="17"/>
      <c r="AM92" s="17"/>
      <c r="AN92" s="17"/>
    </row>
    <row r="93" spans="1:40" s="219" customFormat="1" x14ac:dyDescent="0.25">
      <c r="A93" s="17"/>
      <c r="B93" s="17"/>
      <c r="C93" s="230"/>
      <c r="D93" s="17"/>
      <c r="E93" s="17"/>
      <c r="F93" s="17"/>
      <c r="G93" s="17"/>
      <c r="H93" s="17"/>
      <c r="I93" s="251"/>
      <c r="J93" s="17"/>
      <c r="K93" s="17"/>
      <c r="L93" s="17"/>
      <c r="M93" s="17"/>
      <c r="N93" s="226"/>
      <c r="T93" s="17"/>
      <c r="U93" s="17"/>
      <c r="V93" s="17"/>
      <c r="W93" s="17"/>
      <c r="X93" s="17"/>
      <c r="Y93" s="17"/>
      <c r="Z93" s="17"/>
      <c r="AA93" s="17"/>
      <c r="AB93" s="17"/>
      <c r="AC93" s="17"/>
      <c r="AD93" s="17"/>
      <c r="AE93" s="17"/>
      <c r="AF93" s="17"/>
      <c r="AG93" s="17"/>
      <c r="AH93" s="17"/>
      <c r="AI93" s="17"/>
      <c r="AJ93" s="17"/>
      <c r="AK93" s="17"/>
      <c r="AL93" s="17"/>
      <c r="AM93" s="17"/>
      <c r="AN93" s="17"/>
    </row>
    <row r="94" spans="1:40" s="219" customFormat="1" x14ac:dyDescent="0.25">
      <c r="A94" s="17"/>
      <c r="B94" s="17"/>
      <c r="C94" s="230"/>
      <c r="D94" s="17"/>
      <c r="E94" s="17"/>
      <c r="F94" s="17"/>
      <c r="G94" s="17"/>
      <c r="H94" s="17"/>
      <c r="I94" s="251"/>
      <c r="J94" s="17"/>
      <c r="K94" s="17"/>
      <c r="L94" s="17"/>
      <c r="M94" s="17"/>
      <c r="N94" s="226"/>
      <c r="T94" s="17"/>
      <c r="U94" s="17"/>
      <c r="V94" s="17"/>
      <c r="W94" s="17"/>
      <c r="X94" s="17"/>
      <c r="Y94" s="17"/>
      <c r="Z94" s="17"/>
      <c r="AA94" s="17"/>
      <c r="AB94" s="17"/>
      <c r="AC94" s="17"/>
      <c r="AD94" s="17"/>
      <c r="AE94" s="17"/>
      <c r="AF94" s="17"/>
      <c r="AG94" s="17"/>
      <c r="AH94" s="17"/>
      <c r="AI94" s="17"/>
      <c r="AJ94" s="17"/>
      <c r="AK94" s="17"/>
      <c r="AL94" s="17"/>
      <c r="AM94" s="17"/>
      <c r="AN94" s="17"/>
    </row>
    <row r="95" spans="1:40" s="219" customFormat="1" x14ac:dyDescent="0.25">
      <c r="A95" s="17"/>
      <c r="B95" s="17"/>
      <c r="C95" s="230"/>
      <c r="D95" s="17"/>
      <c r="E95" s="17"/>
      <c r="F95" s="17"/>
      <c r="G95" s="17"/>
      <c r="H95" s="17"/>
      <c r="I95" s="251"/>
      <c r="J95" s="17"/>
      <c r="K95" s="17"/>
      <c r="L95" s="17"/>
      <c r="M95" s="17"/>
      <c r="N95" s="226"/>
      <c r="T95" s="17"/>
      <c r="U95" s="17"/>
      <c r="V95" s="17"/>
      <c r="W95" s="17"/>
      <c r="X95" s="17"/>
      <c r="Y95" s="17"/>
      <c r="Z95" s="17"/>
      <c r="AA95" s="17"/>
      <c r="AB95" s="17"/>
      <c r="AC95" s="17"/>
      <c r="AD95" s="17"/>
      <c r="AE95" s="17"/>
      <c r="AF95" s="17"/>
      <c r="AG95" s="17"/>
      <c r="AH95" s="17"/>
      <c r="AI95" s="17"/>
      <c r="AJ95" s="17"/>
      <c r="AK95" s="17"/>
      <c r="AL95" s="17"/>
      <c r="AM95" s="17"/>
      <c r="AN95" s="17"/>
    </row>
    <row r="96" spans="1:40" s="219" customFormat="1" x14ac:dyDescent="0.25">
      <c r="A96" s="17"/>
      <c r="B96" s="17"/>
      <c r="C96" s="230"/>
      <c r="D96" s="17"/>
      <c r="E96" s="17"/>
      <c r="F96" s="17"/>
      <c r="G96" s="17"/>
      <c r="H96" s="17"/>
      <c r="I96" s="251"/>
      <c r="J96" s="17"/>
      <c r="K96" s="17"/>
      <c r="L96" s="17"/>
      <c r="M96" s="17"/>
      <c r="N96" s="226"/>
      <c r="T96" s="17"/>
      <c r="U96" s="17"/>
      <c r="V96" s="17"/>
      <c r="W96" s="17"/>
      <c r="X96" s="17"/>
      <c r="Y96" s="17"/>
      <c r="Z96" s="17"/>
      <c r="AA96" s="17"/>
      <c r="AB96" s="17"/>
      <c r="AC96" s="17"/>
      <c r="AD96" s="17"/>
      <c r="AE96" s="17"/>
      <c r="AF96" s="17"/>
      <c r="AG96" s="17"/>
      <c r="AH96" s="17"/>
      <c r="AI96" s="17"/>
      <c r="AJ96" s="17"/>
      <c r="AK96" s="17"/>
      <c r="AL96" s="17"/>
      <c r="AM96" s="17"/>
      <c r="AN96" s="17"/>
    </row>
    <row r="97" spans="1:40" s="219" customFormat="1" x14ac:dyDescent="0.25">
      <c r="A97" s="17"/>
      <c r="B97" s="17"/>
      <c r="C97" s="230"/>
      <c r="D97" s="17"/>
      <c r="E97" s="17"/>
      <c r="F97" s="17"/>
      <c r="G97" s="17"/>
      <c r="H97" s="17"/>
      <c r="I97" s="251"/>
      <c r="J97" s="17"/>
      <c r="K97" s="17"/>
      <c r="L97" s="17"/>
      <c r="M97" s="17"/>
      <c r="N97" s="226"/>
      <c r="T97" s="17"/>
      <c r="U97" s="17"/>
      <c r="V97" s="17"/>
      <c r="W97" s="17"/>
      <c r="X97" s="17"/>
      <c r="Y97" s="17"/>
      <c r="Z97" s="17"/>
      <c r="AA97" s="17"/>
      <c r="AB97" s="17"/>
      <c r="AC97" s="17"/>
      <c r="AD97" s="17"/>
      <c r="AE97" s="17"/>
      <c r="AF97" s="17"/>
      <c r="AG97" s="17"/>
      <c r="AH97" s="17"/>
      <c r="AI97" s="17"/>
      <c r="AJ97" s="17"/>
      <c r="AK97" s="17"/>
      <c r="AL97" s="17"/>
      <c r="AM97" s="17"/>
      <c r="AN97" s="17"/>
    </row>
    <row r="98" spans="1:40" s="219" customFormat="1" x14ac:dyDescent="0.25">
      <c r="A98" s="17"/>
      <c r="B98" s="17"/>
      <c r="C98" s="230"/>
      <c r="D98" s="17"/>
      <c r="E98" s="17"/>
      <c r="F98" s="17"/>
      <c r="G98" s="17"/>
      <c r="H98" s="17"/>
      <c r="I98" s="251"/>
      <c r="J98" s="17"/>
      <c r="K98" s="17"/>
      <c r="L98" s="17"/>
      <c r="M98" s="17"/>
      <c r="N98" s="226"/>
      <c r="T98" s="17"/>
      <c r="U98" s="17"/>
      <c r="V98" s="17"/>
      <c r="W98" s="17"/>
      <c r="X98" s="17"/>
      <c r="Y98" s="17"/>
      <c r="Z98" s="17"/>
      <c r="AA98" s="17"/>
      <c r="AB98" s="17"/>
      <c r="AC98" s="17"/>
      <c r="AD98" s="17"/>
      <c r="AE98" s="17"/>
      <c r="AF98" s="17"/>
      <c r="AG98" s="17"/>
      <c r="AH98" s="17"/>
      <c r="AI98" s="17"/>
      <c r="AJ98" s="17"/>
      <c r="AK98" s="17"/>
      <c r="AL98" s="17"/>
      <c r="AM98" s="17"/>
      <c r="AN98" s="17"/>
    </row>
    <row r="99" spans="1:40" s="219" customFormat="1" x14ac:dyDescent="0.25">
      <c r="A99" s="17"/>
      <c r="B99" s="17"/>
      <c r="C99" s="230"/>
      <c r="D99" s="17"/>
      <c r="E99" s="17"/>
      <c r="F99" s="17"/>
      <c r="G99" s="17"/>
      <c r="H99" s="17"/>
      <c r="I99" s="251"/>
      <c r="J99" s="17"/>
      <c r="K99" s="17"/>
      <c r="L99" s="17"/>
      <c r="M99" s="17"/>
      <c r="N99" s="226"/>
      <c r="T99" s="17"/>
      <c r="U99" s="17"/>
      <c r="V99" s="17"/>
      <c r="W99" s="17"/>
      <c r="X99" s="17"/>
      <c r="Y99" s="17"/>
      <c r="Z99" s="17"/>
      <c r="AA99" s="17"/>
      <c r="AB99" s="17"/>
      <c r="AC99" s="17"/>
      <c r="AD99" s="17"/>
      <c r="AE99" s="17"/>
      <c r="AF99" s="17"/>
      <c r="AG99" s="17"/>
      <c r="AH99" s="17"/>
      <c r="AI99" s="17"/>
      <c r="AJ99" s="17"/>
      <c r="AK99" s="17"/>
      <c r="AL99" s="17"/>
      <c r="AM99" s="17"/>
      <c r="AN99" s="17"/>
    </row>
    <row r="100" spans="1:40" s="219" customFormat="1" x14ac:dyDescent="0.25">
      <c r="A100" s="17"/>
      <c r="B100" s="17"/>
      <c r="C100" s="230"/>
      <c r="D100" s="17"/>
      <c r="E100" s="17"/>
      <c r="F100" s="17"/>
      <c r="G100" s="17"/>
      <c r="H100" s="17"/>
      <c r="I100" s="251"/>
      <c r="J100" s="17"/>
      <c r="K100" s="17"/>
      <c r="L100" s="17"/>
      <c r="M100" s="17"/>
      <c r="N100" s="226"/>
      <c r="T100" s="17"/>
      <c r="U100" s="17"/>
      <c r="V100" s="17"/>
      <c r="W100" s="17"/>
      <c r="X100" s="17"/>
      <c r="Y100" s="17"/>
      <c r="Z100" s="17"/>
      <c r="AA100" s="17"/>
      <c r="AB100" s="17"/>
      <c r="AC100" s="17"/>
      <c r="AD100" s="17"/>
      <c r="AE100" s="17"/>
      <c r="AF100" s="17"/>
      <c r="AG100" s="17"/>
      <c r="AH100" s="17"/>
      <c r="AI100" s="17"/>
      <c r="AJ100" s="17"/>
      <c r="AK100" s="17"/>
      <c r="AL100" s="17"/>
      <c r="AM100" s="17"/>
      <c r="AN100" s="17"/>
    </row>
    <row r="101" spans="1:40" s="219" customFormat="1" x14ac:dyDescent="0.25">
      <c r="A101" s="17"/>
      <c r="B101" s="17"/>
      <c r="C101" s="230"/>
      <c r="D101" s="17"/>
      <c r="E101" s="17"/>
      <c r="F101" s="17"/>
      <c r="G101" s="17"/>
      <c r="H101" s="17"/>
      <c r="I101" s="251"/>
      <c r="J101" s="17"/>
      <c r="K101" s="17"/>
      <c r="L101" s="17"/>
      <c r="M101" s="17"/>
      <c r="N101" s="226"/>
      <c r="T101" s="17"/>
      <c r="U101" s="17"/>
      <c r="V101" s="17"/>
      <c r="W101" s="17"/>
      <c r="X101" s="17"/>
      <c r="Y101" s="17"/>
      <c r="Z101" s="17"/>
      <c r="AA101" s="17"/>
      <c r="AB101" s="17"/>
      <c r="AC101" s="17"/>
      <c r="AD101" s="17"/>
      <c r="AE101" s="17"/>
      <c r="AF101" s="17"/>
      <c r="AG101" s="17"/>
      <c r="AH101" s="17"/>
      <c r="AI101" s="17"/>
      <c r="AJ101" s="17"/>
      <c r="AK101" s="17"/>
      <c r="AL101" s="17"/>
      <c r="AM101" s="17"/>
      <c r="AN101" s="17"/>
    </row>
    <row r="102" spans="1:40" s="219" customFormat="1" x14ac:dyDescent="0.25">
      <c r="A102" s="17"/>
      <c r="B102" s="17"/>
      <c r="C102" s="230"/>
      <c r="D102" s="17"/>
      <c r="E102" s="17"/>
      <c r="F102" s="17"/>
      <c r="G102" s="17"/>
      <c r="H102" s="17"/>
      <c r="I102" s="251"/>
      <c r="J102" s="17"/>
      <c r="K102" s="17"/>
      <c r="L102" s="17"/>
      <c r="M102" s="17"/>
      <c r="N102" s="226"/>
      <c r="T102" s="17"/>
      <c r="U102" s="17"/>
      <c r="V102" s="17"/>
      <c r="W102" s="17"/>
      <c r="X102" s="17"/>
      <c r="Y102" s="17"/>
      <c r="Z102" s="17"/>
      <c r="AA102" s="17"/>
      <c r="AB102" s="17"/>
      <c r="AC102" s="17"/>
      <c r="AD102" s="17"/>
      <c r="AE102" s="17"/>
      <c r="AF102" s="17"/>
      <c r="AG102" s="17"/>
      <c r="AH102" s="17"/>
      <c r="AI102" s="17"/>
      <c r="AJ102" s="17"/>
      <c r="AK102" s="17"/>
      <c r="AL102" s="17"/>
      <c r="AM102" s="17"/>
      <c r="AN102" s="17"/>
    </row>
    <row r="103" spans="1:40" s="219" customFormat="1" x14ac:dyDescent="0.25">
      <c r="A103" s="17"/>
      <c r="B103" s="17"/>
      <c r="C103" s="230"/>
      <c r="D103" s="17"/>
      <c r="E103" s="17"/>
      <c r="F103" s="17"/>
      <c r="G103" s="17"/>
      <c r="H103" s="17"/>
      <c r="I103" s="251"/>
      <c r="J103" s="17"/>
      <c r="K103" s="17"/>
      <c r="L103" s="17"/>
      <c r="M103" s="17"/>
      <c r="N103" s="226"/>
      <c r="T103" s="17"/>
      <c r="U103" s="17"/>
      <c r="V103" s="17"/>
      <c r="W103" s="17"/>
      <c r="X103" s="17"/>
      <c r="Y103" s="17"/>
      <c r="Z103" s="17"/>
      <c r="AA103" s="17"/>
      <c r="AB103" s="17"/>
      <c r="AC103" s="17"/>
      <c r="AD103" s="17"/>
      <c r="AE103" s="17"/>
      <c r="AF103" s="17"/>
      <c r="AG103" s="17"/>
      <c r="AH103" s="17"/>
      <c r="AI103" s="17"/>
      <c r="AJ103" s="17"/>
      <c r="AK103" s="17"/>
      <c r="AL103" s="17"/>
      <c r="AM103" s="17"/>
      <c r="AN103" s="17"/>
    </row>
    <row r="104" spans="1:40" s="219" customFormat="1" x14ac:dyDescent="0.25">
      <c r="A104" s="17"/>
      <c r="B104" s="17"/>
      <c r="C104" s="230"/>
      <c r="D104" s="17"/>
      <c r="E104" s="17"/>
      <c r="F104" s="17"/>
      <c r="G104" s="17"/>
      <c r="H104" s="17"/>
      <c r="I104" s="251"/>
      <c r="J104" s="17"/>
      <c r="K104" s="17"/>
      <c r="L104" s="17"/>
      <c r="M104" s="17"/>
      <c r="N104" s="226"/>
      <c r="T104" s="17"/>
      <c r="U104" s="17"/>
      <c r="V104" s="17"/>
      <c r="W104" s="17"/>
      <c r="X104" s="17"/>
      <c r="Y104" s="17"/>
      <c r="Z104" s="17"/>
      <c r="AA104" s="17"/>
      <c r="AB104" s="17"/>
      <c r="AC104" s="17"/>
      <c r="AD104" s="17"/>
      <c r="AE104" s="17"/>
      <c r="AF104" s="17"/>
      <c r="AG104" s="17"/>
      <c r="AH104" s="17"/>
      <c r="AI104" s="17"/>
      <c r="AJ104" s="17"/>
      <c r="AK104" s="17"/>
      <c r="AL104" s="17"/>
      <c r="AM104" s="17"/>
      <c r="AN104" s="17"/>
    </row>
    <row r="105" spans="1:40" s="219" customFormat="1" x14ac:dyDescent="0.25">
      <c r="A105" s="17"/>
      <c r="B105" s="17"/>
      <c r="C105" s="230"/>
      <c r="D105" s="17"/>
      <c r="E105" s="17"/>
      <c r="F105" s="17"/>
      <c r="G105" s="17"/>
      <c r="H105" s="17"/>
      <c r="I105" s="251"/>
      <c r="J105" s="17"/>
      <c r="K105" s="17"/>
      <c r="L105" s="17"/>
      <c r="M105" s="17"/>
      <c r="N105" s="226"/>
      <c r="T105" s="17"/>
      <c r="U105" s="17"/>
      <c r="V105" s="17"/>
      <c r="W105" s="17"/>
      <c r="X105" s="17"/>
      <c r="Y105" s="17"/>
      <c r="Z105" s="17"/>
      <c r="AA105" s="17"/>
      <c r="AB105" s="17"/>
      <c r="AC105" s="17"/>
      <c r="AD105" s="17"/>
      <c r="AE105" s="17"/>
      <c r="AF105" s="17"/>
      <c r="AG105" s="17"/>
      <c r="AH105" s="17"/>
      <c r="AI105" s="17"/>
      <c r="AJ105" s="17"/>
      <c r="AK105" s="17"/>
      <c r="AL105" s="17"/>
      <c r="AM105" s="17"/>
      <c r="AN105" s="17"/>
    </row>
    <row r="106" spans="1:40" s="219" customFormat="1" x14ac:dyDescent="0.25">
      <c r="A106" s="17"/>
      <c r="B106" s="17"/>
      <c r="C106" s="230"/>
      <c r="D106" s="17"/>
      <c r="E106" s="17"/>
      <c r="F106" s="17"/>
      <c r="G106" s="17"/>
      <c r="H106" s="17"/>
      <c r="I106" s="251"/>
      <c r="J106" s="17"/>
      <c r="K106" s="17"/>
      <c r="L106" s="17"/>
      <c r="M106" s="17"/>
      <c r="N106" s="226"/>
      <c r="T106" s="17"/>
      <c r="U106" s="17"/>
      <c r="V106" s="17"/>
      <c r="W106" s="17"/>
      <c r="X106" s="17"/>
      <c r="Y106" s="17"/>
      <c r="Z106" s="17"/>
      <c r="AA106" s="17"/>
      <c r="AB106" s="17"/>
      <c r="AC106" s="17"/>
      <c r="AD106" s="17"/>
      <c r="AE106" s="17"/>
      <c r="AF106" s="17"/>
      <c r="AG106" s="17"/>
      <c r="AH106" s="17"/>
      <c r="AI106" s="17"/>
      <c r="AJ106" s="17"/>
      <c r="AK106" s="17"/>
      <c r="AL106" s="17"/>
      <c r="AM106" s="17"/>
      <c r="AN106" s="17"/>
    </row>
    <row r="107" spans="1:40" s="219" customFormat="1" x14ac:dyDescent="0.25">
      <c r="A107" s="17"/>
      <c r="B107" s="17"/>
      <c r="C107" s="230"/>
      <c r="D107" s="17"/>
      <c r="E107" s="17"/>
      <c r="F107" s="17"/>
      <c r="G107" s="17"/>
      <c r="H107" s="17"/>
      <c r="I107" s="251"/>
      <c r="J107" s="17"/>
      <c r="K107" s="17"/>
      <c r="L107" s="17"/>
      <c r="M107" s="17"/>
      <c r="N107" s="226"/>
      <c r="T107" s="17"/>
      <c r="U107" s="17"/>
      <c r="V107" s="17"/>
      <c r="W107" s="17"/>
      <c r="X107" s="17"/>
      <c r="Y107" s="17"/>
      <c r="Z107" s="17"/>
      <c r="AA107" s="17"/>
      <c r="AB107" s="17"/>
      <c r="AC107" s="17"/>
      <c r="AD107" s="17"/>
      <c r="AE107" s="17"/>
      <c r="AF107" s="17"/>
      <c r="AG107" s="17"/>
      <c r="AH107" s="17"/>
      <c r="AI107" s="17"/>
      <c r="AJ107" s="17"/>
      <c r="AK107" s="17"/>
      <c r="AL107" s="17"/>
      <c r="AM107" s="17"/>
      <c r="AN107" s="17"/>
    </row>
    <row r="108" spans="1:40" s="219" customFormat="1" x14ac:dyDescent="0.25">
      <c r="A108" s="17"/>
      <c r="B108" s="17"/>
      <c r="C108" s="230"/>
      <c r="D108" s="17"/>
      <c r="E108" s="17"/>
      <c r="F108" s="17"/>
      <c r="G108" s="17"/>
      <c r="H108" s="17"/>
      <c r="I108" s="251"/>
      <c r="J108" s="17"/>
      <c r="K108" s="17"/>
      <c r="L108" s="17"/>
      <c r="M108" s="17"/>
      <c r="N108" s="226"/>
      <c r="T108" s="17"/>
      <c r="U108" s="17"/>
      <c r="V108" s="17"/>
      <c r="W108" s="17"/>
      <c r="X108" s="17"/>
      <c r="Y108" s="17"/>
      <c r="Z108" s="17"/>
      <c r="AA108" s="17"/>
      <c r="AB108" s="17"/>
      <c r="AC108" s="17"/>
      <c r="AD108" s="17"/>
      <c r="AE108" s="17"/>
      <c r="AF108" s="17"/>
      <c r="AG108" s="17"/>
      <c r="AH108" s="17"/>
      <c r="AI108" s="17"/>
      <c r="AJ108" s="17"/>
      <c r="AK108" s="17"/>
      <c r="AL108" s="17"/>
      <c r="AM108" s="17"/>
      <c r="AN108" s="17"/>
    </row>
    <row r="109" spans="1:40" s="219" customFormat="1" x14ac:dyDescent="0.25">
      <c r="A109" s="17"/>
      <c r="B109" s="17"/>
      <c r="C109" s="230"/>
      <c r="D109" s="17"/>
      <c r="E109" s="17"/>
      <c r="F109" s="17"/>
      <c r="G109" s="17"/>
      <c r="H109" s="17"/>
      <c r="I109" s="251"/>
      <c r="J109" s="17"/>
      <c r="K109" s="17"/>
      <c r="L109" s="17"/>
      <c r="M109" s="17"/>
      <c r="N109" s="226"/>
      <c r="T109" s="17"/>
      <c r="U109" s="17"/>
      <c r="V109" s="17"/>
      <c r="W109" s="17"/>
      <c r="X109" s="17"/>
      <c r="Y109" s="17"/>
      <c r="Z109" s="17"/>
      <c r="AA109" s="17"/>
      <c r="AB109" s="17"/>
      <c r="AC109" s="17"/>
      <c r="AD109" s="17"/>
      <c r="AE109" s="17"/>
      <c r="AF109" s="17"/>
      <c r="AG109" s="17"/>
      <c r="AH109" s="17"/>
      <c r="AI109" s="17"/>
      <c r="AJ109" s="17"/>
      <c r="AK109" s="17"/>
      <c r="AL109" s="17"/>
      <c r="AM109" s="17"/>
      <c r="AN109" s="17"/>
    </row>
    <row r="110" spans="1:40" s="219" customFormat="1" x14ac:dyDescent="0.25">
      <c r="A110" s="17"/>
      <c r="B110" s="17"/>
      <c r="C110" s="230"/>
      <c r="D110" s="17"/>
      <c r="E110" s="17"/>
      <c r="F110" s="17"/>
      <c r="G110" s="17"/>
      <c r="H110" s="17"/>
      <c r="I110" s="251"/>
      <c r="J110" s="17"/>
      <c r="K110" s="17"/>
      <c r="L110" s="17"/>
      <c r="M110" s="17"/>
      <c r="N110" s="226"/>
      <c r="T110" s="17"/>
      <c r="U110" s="17"/>
      <c r="V110" s="17"/>
      <c r="W110" s="17"/>
      <c r="X110" s="17"/>
      <c r="Y110" s="17"/>
      <c r="Z110" s="17"/>
      <c r="AA110" s="17"/>
      <c r="AB110" s="17"/>
      <c r="AC110" s="17"/>
      <c r="AD110" s="17"/>
      <c r="AE110" s="17"/>
      <c r="AF110" s="17"/>
      <c r="AG110" s="17"/>
      <c r="AH110" s="17"/>
      <c r="AI110" s="17"/>
      <c r="AJ110" s="17"/>
      <c r="AK110" s="17"/>
      <c r="AL110" s="17"/>
      <c r="AM110" s="17"/>
      <c r="AN110" s="17"/>
    </row>
    <row r="111" spans="1:40" s="219" customFormat="1" x14ac:dyDescent="0.25">
      <c r="A111" s="17"/>
      <c r="B111" s="17"/>
      <c r="C111" s="230"/>
      <c r="D111" s="17"/>
      <c r="E111" s="17"/>
      <c r="F111" s="17"/>
      <c r="G111" s="17"/>
      <c r="H111" s="17"/>
      <c r="I111" s="251"/>
      <c r="J111" s="17"/>
      <c r="K111" s="17"/>
      <c r="L111" s="17"/>
      <c r="M111" s="17"/>
      <c r="N111" s="226"/>
      <c r="T111" s="17"/>
      <c r="U111" s="17"/>
      <c r="V111" s="17"/>
      <c r="W111" s="17"/>
      <c r="X111" s="17"/>
      <c r="Y111" s="17"/>
      <c r="Z111" s="17"/>
      <c r="AA111" s="17"/>
      <c r="AB111" s="17"/>
      <c r="AC111" s="17"/>
      <c r="AD111" s="17"/>
      <c r="AE111" s="17"/>
      <c r="AF111" s="17"/>
      <c r="AG111" s="17"/>
      <c r="AH111" s="17"/>
      <c r="AI111" s="17"/>
      <c r="AJ111" s="17"/>
      <c r="AK111" s="17"/>
      <c r="AL111" s="17"/>
      <c r="AM111" s="17"/>
      <c r="AN111" s="17"/>
    </row>
    <row r="112" spans="1:40" s="219" customFormat="1" x14ac:dyDescent="0.25">
      <c r="A112" s="17"/>
      <c r="B112" s="17"/>
      <c r="C112" s="230"/>
      <c r="D112" s="17"/>
      <c r="E112" s="17"/>
      <c r="F112" s="17"/>
      <c r="G112" s="17"/>
      <c r="H112" s="17"/>
      <c r="I112" s="251"/>
      <c r="J112" s="17"/>
      <c r="K112" s="17"/>
      <c r="L112" s="17"/>
      <c r="M112" s="17"/>
      <c r="N112" s="226"/>
      <c r="T112" s="17"/>
      <c r="U112" s="17"/>
      <c r="V112" s="17"/>
      <c r="W112" s="17"/>
      <c r="X112" s="17"/>
      <c r="Y112" s="17"/>
      <c r="Z112" s="17"/>
      <c r="AA112" s="17"/>
      <c r="AB112" s="17"/>
      <c r="AC112" s="17"/>
      <c r="AD112" s="17"/>
      <c r="AE112" s="17"/>
      <c r="AF112" s="17"/>
      <c r="AG112" s="17"/>
      <c r="AH112" s="17"/>
      <c r="AI112" s="17"/>
      <c r="AJ112" s="17"/>
      <c r="AK112" s="17"/>
      <c r="AL112" s="17"/>
      <c r="AM112" s="17"/>
      <c r="AN112" s="17"/>
    </row>
    <row r="113" spans="1:40" s="219" customFormat="1" x14ac:dyDescent="0.25">
      <c r="A113" s="17"/>
      <c r="B113" s="17"/>
      <c r="C113" s="230"/>
      <c r="D113" s="17"/>
      <c r="E113" s="17"/>
      <c r="F113" s="17"/>
      <c r="G113" s="17"/>
      <c r="H113" s="17"/>
      <c r="I113" s="251"/>
      <c r="J113" s="17"/>
      <c r="K113" s="17"/>
      <c r="L113" s="17"/>
      <c r="M113" s="17"/>
      <c r="N113" s="226"/>
      <c r="T113" s="17"/>
      <c r="U113" s="17"/>
      <c r="V113" s="17"/>
      <c r="W113" s="17"/>
      <c r="X113" s="17"/>
      <c r="Y113" s="17"/>
      <c r="Z113" s="17"/>
      <c r="AA113" s="17"/>
      <c r="AB113" s="17"/>
      <c r="AC113" s="17"/>
      <c r="AD113" s="17"/>
      <c r="AE113" s="17"/>
      <c r="AF113" s="17"/>
      <c r="AG113" s="17"/>
      <c r="AH113" s="17"/>
      <c r="AI113" s="17"/>
      <c r="AJ113" s="17"/>
      <c r="AK113" s="17"/>
      <c r="AL113" s="17"/>
      <c r="AM113" s="17"/>
      <c r="AN113" s="17"/>
    </row>
    <row r="114" spans="1:40" s="219" customFormat="1" x14ac:dyDescent="0.25">
      <c r="A114" s="17"/>
      <c r="B114" s="17"/>
      <c r="C114" s="230"/>
      <c r="D114" s="17"/>
      <c r="E114" s="17"/>
      <c r="F114" s="17"/>
      <c r="G114" s="17"/>
      <c r="H114" s="17"/>
      <c r="I114" s="251"/>
      <c r="J114" s="17"/>
      <c r="K114" s="17"/>
      <c r="L114" s="17"/>
      <c r="M114" s="17"/>
      <c r="N114" s="226"/>
      <c r="T114" s="17"/>
      <c r="U114" s="17"/>
      <c r="V114" s="17"/>
      <c r="W114" s="17"/>
      <c r="X114" s="17"/>
      <c r="Y114" s="17"/>
      <c r="Z114" s="17"/>
      <c r="AA114" s="17"/>
      <c r="AB114" s="17"/>
      <c r="AC114" s="17"/>
      <c r="AD114" s="17"/>
      <c r="AE114" s="17"/>
      <c r="AF114" s="17"/>
      <c r="AG114" s="17"/>
      <c r="AH114" s="17"/>
      <c r="AI114" s="17"/>
      <c r="AJ114" s="17"/>
      <c r="AK114" s="17"/>
      <c r="AL114" s="17"/>
      <c r="AM114" s="17"/>
      <c r="AN114" s="17"/>
    </row>
    <row r="115" spans="1:40" s="219" customFormat="1" x14ac:dyDescent="0.25">
      <c r="A115" s="17"/>
      <c r="B115" s="17"/>
      <c r="C115" s="230"/>
      <c r="D115" s="17"/>
      <c r="E115" s="17"/>
      <c r="F115" s="17"/>
      <c r="G115" s="17"/>
      <c r="H115" s="17"/>
      <c r="I115" s="251"/>
      <c r="J115" s="17"/>
      <c r="K115" s="17"/>
      <c r="L115" s="17"/>
      <c r="M115" s="17"/>
      <c r="N115" s="226"/>
      <c r="T115" s="17"/>
      <c r="U115" s="17"/>
      <c r="V115" s="17"/>
      <c r="W115" s="17"/>
      <c r="X115" s="17"/>
      <c r="Y115" s="17"/>
      <c r="Z115" s="17"/>
      <c r="AA115" s="17"/>
      <c r="AB115" s="17"/>
      <c r="AC115" s="17"/>
      <c r="AD115" s="17"/>
      <c r="AE115" s="17"/>
      <c r="AF115" s="17"/>
      <c r="AG115" s="17"/>
      <c r="AH115" s="17"/>
      <c r="AI115" s="17"/>
      <c r="AJ115" s="17"/>
      <c r="AK115" s="17"/>
      <c r="AL115" s="17"/>
      <c r="AM115" s="17"/>
      <c r="AN115" s="17"/>
    </row>
    <row r="116" spans="1:40" s="219" customFormat="1" x14ac:dyDescent="0.25">
      <c r="A116" s="17"/>
      <c r="B116" s="17"/>
      <c r="C116" s="230"/>
      <c r="D116" s="17"/>
      <c r="E116" s="17"/>
      <c r="F116" s="17"/>
      <c r="G116" s="17"/>
      <c r="H116" s="17"/>
      <c r="I116" s="251"/>
      <c r="J116" s="17"/>
      <c r="K116" s="17"/>
      <c r="L116" s="17"/>
      <c r="M116" s="17"/>
      <c r="N116" s="226"/>
      <c r="T116" s="17"/>
      <c r="U116" s="17"/>
      <c r="V116" s="17"/>
      <c r="W116" s="17"/>
      <c r="X116" s="17"/>
      <c r="Y116" s="17"/>
      <c r="Z116" s="17"/>
      <c r="AA116" s="17"/>
      <c r="AB116" s="17"/>
      <c r="AC116" s="17"/>
      <c r="AD116" s="17"/>
      <c r="AE116" s="17"/>
      <c r="AF116" s="17"/>
      <c r="AG116" s="17"/>
      <c r="AH116" s="17"/>
      <c r="AI116" s="17"/>
      <c r="AJ116" s="17"/>
      <c r="AK116" s="17"/>
      <c r="AL116" s="17"/>
      <c r="AM116" s="17"/>
      <c r="AN116" s="17"/>
    </row>
    <row r="117" spans="1:40" s="219" customFormat="1" x14ac:dyDescent="0.25">
      <c r="A117" s="17"/>
      <c r="B117" s="17"/>
      <c r="C117" s="230"/>
      <c r="D117" s="17"/>
      <c r="E117" s="17"/>
      <c r="F117" s="17"/>
      <c r="G117" s="17"/>
      <c r="H117" s="17"/>
      <c r="I117" s="251"/>
      <c r="J117" s="17"/>
      <c r="K117" s="17"/>
      <c r="L117" s="17"/>
      <c r="M117" s="17"/>
      <c r="N117" s="226"/>
      <c r="T117" s="17"/>
      <c r="U117" s="17"/>
      <c r="V117" s="17"/>
      <c r="W117" s="17"/>
      <c r="X117" s="17"/>
      <c r="Y117" s="17"/>
      <c r="Z117" s="17"/>
      <c r="AA117" s="17"/>
      <c r="AB117" s="17"/>
      <c r="AC117" s="17"/>
      <c r="AD117" s="17"/>
      <c r="AE117" s="17"/>
      <c r="AF117" s="17"/>
      <c r="AG117" s="17"/>
      <c r="AH117" s="17"/>
      <c r="AI117" s="17"/>
      <c r="AJ117" s="17"/>
      <c r="AK117" s="17"/>
      <c r="AL117" s="17"/>
      <c r="AM117" s="17"/>
      <c r="AN117" s="17"/>
    </row>
    <row r="118" spans="1:40" s="219" customFormat="1" x14ac:dyDescent="0.25">
      <c r="A118" s="17"/>
      <c r="B118" s="17"/>
      <c r="C118" s="230"/>
      <c r="D118" s="17"/>
      <c r="E118" s="17"/>
      <c r="F118" s="17"/>
      <c r="G118" s="17"/>
      <c r="H118" s="17"/>
      <c r="I118" s="251"/>
      <c r="J118" s="17"/>
      <c r="K118" s="17"/>
      <c r="L118" s="17"/>
      <c r="M118" s="17"/>
      <c r="N118" s="226"/>
      <c r="T118" s="17"/>
      <c r="U118" s="17"/>
      <c r="V118" s="17"/>
      <c r="W118" s="17"/>
      <c r="X118" s="17"/>
      <c r="Y118" s="17"/>
      <c r="Z118" s="17"/>
      <c r="AA118" s="17"/>
      <c r="AB118" s="17"/>
      <c r="AC118" s="17"/>
      <c r="AD118" s="17"/>
      <c r="AE118" s="17"/>
      <c r="AF118" s="17"/>
      <c r="AG118" s="17"/>
      <c r="AH118" s="17"/>
      <c r="AI118" s="17"/>
      <c r="AJ118" s="17"/>
      <c r="AK118" s="17"/>
      <c r="AL118" s="17"/>
      <c r="AM118" s="17"/>
      <c r="AN118" s="17"/>
    </row>
    <row r="119" spans="1:40" s="219" customFormat="1" x14ac:dyDescent="0.25">
      <c r="A119" s="17"/>
      <c r="B119" s="17"/>
      <c r="C119" s="230"/>
      <c r="D119" s="17"/>
      <c r="E119" s="17"/>
      <c r="F119" s="17"/>
      <c r="G119" s="17"/>
      <c r="H119" s="17"/>
      <c r="I119" s="251"/>
      <c r="J119" s="17"/>
      <c r="K119" s="17"/>
      <c r="L119" s="17"/>
      <c r="M119" s="17"/>
      <c r="N119" s="226"/>
      <c r="T119" s="17"/>
      <c r="U119" s="17"/>
      <c r="V119" s="17"/>
      <c r="W119" s="17"/>
      <c r="X119" s="17"/>
      <c r="Y119" s="17"/>
      <c r="Z119" s="17"/>
      <c r="AA119" s="17"/>
      <c r="AB119" s="17"/>
      <c r="AC119" s="17"/>
      <c r="AD119" s="17"/>
      <c r="AE119" s="17"/>
      <c r="AF119" s="17"/>
      <c r="AG119" s="17"/>
      <c r="AH119" s="17"/>
      <c r="AI119" s="17"/>
      <c r="AJ119" s="17"/>
      <c r="AK119" s="17"/>
      <c r="AL119" s="17"/>
      <c r="AM119" s="17"/>
      <c r="AN119" s="17"/>
    </row>
    <row r="120" spans="1:40" s="219" customFormat="1" x14ac:dyDescent="0.25">
      <c r="A120" s="17"/>
      <c r="B120" s="17"/>
      <c r="C120" s="230"/>
      <c r="D120" s="17"/>
      <c r="E120" s="17"/>
      <c r="F120" s="17"/>
      <c r="G120" s="17"/>
      <c r="H120" s="17"/>
      <c r="I120" s="251"/>
      <c r="J120" s="17"/>
      <c r="K120" s="17"/>
      <c r="L120" s="17"/>
      <c r="M120" s="17"/>
      <c r="N120" s="226"/>
      <c r="T120" s="17"/>
      <c r="U120" s="17"/>
      <c r="V120" s="17"/>
      <c r="W120" s="17"/>
      <c r="X120" s="17"/>
      <c r="Y120" s="17"/>
      <c r="Z120" s="17"/>
      <c r="AA120" s="17"/>
      <c r="AB120" s="17"/>
      <c r="AC120" s="17"/>
      <c r="AD120" s="17"/>
      <c r="AE120" s="17"/>
      <c r="AF120" s="17"/>
      <c r="AG120" s="17"/>
      <c r="AH120" s="17"/>
      <c r="AI120" s="17"/>
      <c r="AJ120" s="17"/>
      <c r="AK120" s="17"/>
      <c r="AL120" s="17"/>
      <c r="AM120" s="17"/>
      <c r="AN120" s="17"/>
    </row>
    <row r="121" spans="1:40" s="219" customFormat="1" x14ac:dyDescent="0.25">
      <c r="A121" s="17"/>
      <c r="B121" s="17"/>
      <c r="C121" s="230"/>
      <c r="D121" s="17"/>
      <c r="E121" s="17"/>
      <c r="F121" s="17"/>
      <c r="G121" s="17"/>
      <c r="H121" s="17"/>
      <c r="I121" s="251"/>
      <c r="J121" s="17"/>
      <c r="K121" s="17"/>
      <c r="L121" s="17"/>
      <c r="M121" s="17"/>
      <c r="N121" s="226"/>
      <c r="T121" s="17"/>
      <c r="U121" s="17"/>
      <c r="V121" s="17"/>
      <c r="W121" s="17"/>
      <c r="X121" s="17"/>
      <c r="Y121" s="17"/>
      <c r="Z121" s="17"/>
      <c r="AA121" s="17"/>
      <c r="AB121" s="17"/>
      <c r="AC121" s="17"/>
      <c r="AD121" s="17"/>
      <c r="AE121" s="17"/>
      <c r="AF121" s="17"/>
      <c r="AG121" s="17"/>
      <c r="AH121" s="17"/>
      <c r="AI121" s="17"/>
      <c r="AJ121" s="17"/>
      <c r="AK121" s="17"/>
      <c r="AL121" s="17"/>
      <c r="AM121" s="17"/>
      <c r="AN121" s="17"/>
    </row>
    <row r="122" spans="1:40" s="219" customFormat="1" x14ac:dyDescent="0.25">
      <c r="A122" s="17"/>
      <c r="B122" s="17"/>
      <c r="C122" s="230"/>
      <c r="D122" s="17"/>
      <c r="E122" s="17"/>
      <c r="F122" s="17"/>
      <c r="G122" s="17"/>
      <c r="H122" s="17"/>
      <c r="I122" s="251"/>
      <c r="J122" s="17"/>
      <c r="K122" s="17"/>
      <c r="L122" s="17"/>
      <c r="M122" s="17"/>
      <c r="N122" s="226"/>
      <c r="T122" s="17"/>
      <c r="U122" s="17"/>
      <c r="V122" s="17"/>
      <c r="W122" s="17"/>
      <c r="X122" s="17"/>
      <c r="Y122" s="17"/>
      <c r="Z122" s="17"/>
      <c r="AA122" s="17"/>
      <c r="AB122" s="17"/>
      <c r="AC122" s="17"/>
      <c r="AD122" s="17"/>
      <c r="AE122" s="17"/>
      <c r="AF122" s="17"/>
      <c r="AG122" s="17"/>
      <c r="AH122" s="17"/>
      <c r="AI122" s="17"/>
      <c r="AJ122" s="17"/>
      <c r="AK122" s="17"/>
      <c r="AL122" s="17"/>
      <c r="AM122" s="17"/>
      <c r="AN122" s="17"/>
    </row>
    <row r="123" spans="1:40" s="219" customFormat="1" x14ac:dyDescent="0.25">
      <c r="A123" s="17"/>
      <c r="B123" s="17"/>
      <c r="C123" s="230"/>
      <c r="D123" s="17"/>
      <c r="E123" s="17"/>
      <c r="F123" s="17"/>
      <c r="G123" s="17"/>
      <c r="H123" s="17"/>
      <c r="I123" s="251"/>
      <c r="J123" s="17"/>
      <c r="K123" s="17"/>
      <c r="L123" s="17"/>
      <c r="M123" s="17"/>
      <c r="N123" s="226"/>
      <c r="T123" s="17"/>
      <c r="U123" s="17"/>
      <c r="V123" s="17"/>
      <c r="W123" s="17"/>
      <c r="X123" s="17"/>
      <c r="Y123" s="17"/>
      <c r="Z123" s="17"/>
      <c r="AA123" s="17"/>
      <c r="AB123" s="17"/>
      <c r="AC123" s="17"/>
      <c r="AD123" s="17"/>
      <c r="AE123" s="17"/>
      <c r="AF123" s="17"/>
      <c r="AG123" s="17"/>
      <c r="AH123" s="17"/>
      <c r="AI123" s="17"/>
      <c r="AJ123" s="17"/>
      <c r="AK123" s="17"/>
      <c r="AL123" s="17"/>
      <c r="AM123" s="17"/>
      <c r="AN123" s="17"/>
    </row>
    <row r="124" spans="1:40" s="219" customFormat="1" x14ac:dyDescent="0.25">
      <c r="A124" s="17"/>
      <c r="B124" s="17"/>
      <c r="C124" s="230"/>
      <c r="D124" s="17"/>
      <c r="E124" s="17"/>
      <c r="F124" s="17"/>
      <c r="G124" s="17"/>
      <c r="H124" s="17"/>
      <c r="I124" s="251"/>
      <c r="J124" s="17"/>
      <c r="K124" s="17"/>
      <c r="L124" s="17"/>
      <c r="M124" s="17"/>
      <c r="N124" s="226"/>
      <c r="T124" s="17"/>
      <c r="U124" s="17"/>
      <c r="V124" s="17"/>
      <c r="W124" s="17"/>
      <c r="X124" s="17"/>
      <c r="Y124" s="17"/>
      <c r="Z124" s="17"/>
      <c r="AA124" s="17"/>
      <c r="AB124" s="17"/>
      <c r="AC124" s="17"/>
      <c r="AD124" s="17"/>
      <c r="AE124" s="17"/>
      <c r="AF124" s="17"/>
      <c r="AG124" s="17"/>
      <c r="AH124" s="17"/>
      <c r="AI124" s="17"/>
      <c r="AJ124" s="17"/>
      <c r="AK124" s="17"/>
      <c r="AL124" s="17"/>
      <c r="AM124" s="17"/>
      <c r="AN124" s="17"/>
    </row>
    <row r="125" spans="1:40" s="219" customFormat="1" x14ac:dyDescent="0.25">
      <c r="A125" s="17"/>
      <c r="B125" s="17"/>
      <c r="C125" s="230"/>
      <c r="D125" s="17"/>
      <c r="E125" s="17"/>
      <c r="F125" s="17"/>
      <c r="G125" s="17"/>
      <c r="H125" s="17"/>
      <c r="I125" s="251"/>
      <c r="J125" s="17"/>
      <c r="K125" s="17"/>
      <c r="L125" s="17"/>
      <c r="M125" s="17"/>
      <c r="N125" s="226"/>
      <c r="T125" s="17"/>
      <c r="U125" s="17"/>
      <c r="V125" s="17"/>
      <c r="W125" s="17"/>
      <c r="X125" s="17"/>
      <c r="Y125" s="17"/>
      <c r="Z125" s="17"/>
      <c r="AA125" s="17"/>
      <c r="AB125" s="17"/>
      <c r="AC125" s="17"/>
      <c r="AD125" s="17"/>
      <c r="AE125" s="17"/>
      <c r="AF125" s="17"/>
      <c r="AG125" s="17"/>
      <c r="AH125" s="17"/>
      <c r="AI125" s="17"/>
      <c r="AJ125" s="17"/>
      <c r="AK125" s="17"/>
      <c r="AL125" s="17"/>
      <c r="AM125" s="17"/>
      <c r="AN125" s="17"/>
    </row>
    <row r="126" spans="1:40" s="219" customFormat="1" x14ac:dyDescent="0.25">
      <c r="A126" s="17"/>
      <c r="B126" s="17"/>
      <c r="C126" s="230"/>
      <c r="D126" s="17"/>
      <c r="E126" s="17"/>
      <c r="F126" s="17"/>
      <c r="G126" s="17"/>
      <c r="H126" s="17"/>
      <c r="I126" s="251"/>
      <c r="J126" s="17"/>
      <c r="K126" s="17"/>
      <c r="L126" s="17"/>
      <c r="M126" s="17"/>
      <c r="N126" s="226"/>
      <c r="T126" s="17"/>
      <c r="U126" s="17"/>
      <c r="V126" s="17"/>
      <c r="W126" s="17"/>
      <c r="X126" s="17"/>
      <c r="Y126" s="17"/>
      <c r="Z126" s="17"/>
      <c r="AA126" s="17"/>
      <c r="AB126" s="17"/>
      <c r="AC126" s="17"/>
      <c r="AD126" s="17"/>
      <c r="AE126" s="17"/>
      <c r="AF126" s="17"/>
      <c r="AG126" s="17"/>
      <c r="AH126" s="17"/>
      <c r="AI126" s="17"/>
      <c r="AJ126" s="17"/>
      <c r="AK126" s="17"/>
      <c r="AL126" s="17"/>
      <c r="AM126" s="17"/>
      <c r="AN126" s="17"/>
    </row>
    <row r="127" spans="1:40" s="219" customFormat="1" x14ac:dyDescent="0.25">
      <c r="A127" s="17"/>
      <c r="B127" s="17"/>
      <c r="C127" s="230"/>
      <c r="D127" s="17"/>
      <c r="E127" s="17"/>
      <c r="F127" s="17"/>
      <c r="G127" s="17"/>
      <c r="H127" s="17"/>
      <c r="I127" s="251"/>
      <c r="J127" s="17"/>
      <c r="K127" s="17"/>
      <c r="L127" s="17"/>
      <c r="M127" s="17"/>
      <c r="N127" s="226"/>
      <c r="T127" s="17"/>
      <c r="U127" s="17"/>
      <c r="V127" s="17"/>
      <c r="W127" s="17"/>
      <c r="X127" s="17"/>
      <c r="Y127" s="17"/>
      <c r="Z127" s="17"/>
      <c r="AA127" s="17"/>
      <c r="AB127" s="17"/>
      <c r="AC127" s="17"/>
      <c r="AD127" s="17"/>
      <c r="AE127" s="17"/>
      <c r="AF127" s="17"/>
      <c r="AG127" s="17"/>
      <c r="AH127" s="17"/>
      <c r="AI127" s="17"/>
      <c r="AJ127" s="17"/>
      <c r="AK127" s="17"/>
      <c r="AL127" s="17"/>
      <c r="AM127" s="17"/>
      <c r="AN127" s="17"/>
    </row>
    <row r="128" spans="1:40" s="219" customFormat="1" x14ac:dyDescent="0.25">
      <c r="A128" s="17"/>
      <c r="B128" s="17"/>
      <c r="C128" s="230"/>
      <c r="D128" s="17"/>
      <c r="E128" s="17"/>
      <c r="F128" s="17"/>
      <c r="G128" s="17"/>
      <c r="H128" s="17"/>
      <c r="I128" s="251"/>
      <c r="J128" s="17"/>
      <c r="K128" s="17"/>
      <c r="L128" s="17"/>
      <c r="M128" s="17"/>
      <c r="N128" s="226"/>
      <c r="T128" s="17"/>
      <c r="U128" s="17"/>
      <c r="V128" s="17"/>
      <c r="W128" s="17"/>
      <c r="X128" s="17"/>
      <c r="Y128" s="17"/>
      <c r="Z128" s="17"/>
      <c r="AA128" s="17"/>
      <c r="AB128" s="17"/>
      <c r="AC128" s="17"/>
      <c r="AD128" s="17"/>
      <c r="AE128" s="17"/>
      <c r="AF128" s="17"/>
      <c r="AG128" s="17"/>
      <c r="AH128" s="17"/>
      <c r="AI128" s="17"/>
      <c r="AJ128" s="17"/>
      <c r="AK128" s="17"/>
      <c r="AL128" s="17"/>
      <c r="AM128" s="17"/>
      <c r="AN128" s="17"/>
    </row>
    <row r="129" spans="1:40" s="219" customFormat="1" x14ac:dyDescent="0.25">
      <c r="A129" s="17"/>
      <c r="B129" s="17"/>
      <c r="C129" s="230"/>
      <c r="D129" s="17"/>
      <c r="E129" s="17"/>
      <c r="F129" s="17"/>
      <c r="G129" s="17"/>
      <c r="H129" s="17"/>
      <c r="I129" s="251"/>
      <c r="J129" s="17"/>
      <c r="K129" s="17"/>
      <c r="L129" s="17"/>
      <c r="M129" s="17"/>
      <c r="N129" s="226"/>
      <c r="T129" s="17"/>
      <c r="U129" s="17"/>
      <c r="V129" s="17"/>
      <c r="W129" s="17"/>
      <c r="X129" s="17"/>
      <c r="Y129" s="17"/>
      <c r="Z129" s="17"/>
      <c r="AA129" s="17"/>
      <c r="AB129" s="17"/>
      <c r="AC129" s="17"/>
      <c r="AD129" s="17"/>
      <c r="AE129" s="17"/>
      <c r="AF129" s="17"/>
      <c r="AG129" s="17"/>
      <c r="AH129" s="17"/>
      <c r="AI129" s="17"/>
      <c r="AJ129" s="17"/>
      <c r="AK129" s="17"/>
      <c r="AL129" s="17"/>
      <c r="AM129" s="17"/>
      <c r="AN129" s="17"/>
    </row>
    <row r="130" spans="1:40" s="219" customFormat="1" x14ac:dyDescent="0.25">
      <c r="A130" s="17"/>
      <c r="B130" s="17"/>
      <c r="C130" s="230"/>
      <c r="D130" s="17"/>
      <c r="E130" s="17"/>
      <c r="F130" s="17"/>
      <c r="G130" s="17"/>
      <c r="H130" s="17"/>
      <c r="I130" s="251"/>
      <c r="J130" s="17"/>
      <c r="K130" s="17"/>
      <c r="L130" s="17"/>
      <c r="M130" s="17"/>
      <c r="N130" s="226"/>
      <c r="T130" s="17"/>
      <c r="U130" s="17"/>
      <c r="V130" s="17"/>
      <c r="W130" s="17"/>
      <c r="X130" s="17"/>
      <c r="Y130" s="17"/>
      <c r="Z130" s="17"/>
      <c r="AA130" s="17"/>
      <c r="AB130" s="17"/>
      <c r="AC130" s="17"/>
      <c r="AD130" s="17"/>
      <c r="AE130" s="17"/>
      <c r="AF130" s="17"/>
      <c r="AG130" s="17"/>
      <c r="AH130" s="17"/>
      <c r="AI130" s="17"/>
      <c r="AJ130" s="17"/>
      <c r="AK130" s="17"/>
      <c r="AL130" s="17"/>
      <c r="AM130" s="17"/>
      <c r="AN130" s="17"/>
    </row>
    <row r="131" spans="1:40" s="219" customFormat="1" x14ac:dyDescent="0.25">
      <c r="A131" s="17"/>
      <c r="B131" s="17"/>
      <c r="C131" s="230"/>
      <c r="D131" s="17"/>
      <c r="E131" s="17"/>
      <c r="F131" s="17"/>
      <c r="G131" s="17"/>
      <c r="H131" s="17"/>
      <c r="I131" s="251"/>
      <c r="J131" s="17"/>
      <c r="K131" s="17"/>
      <c r="L131" s="17"/>
      <c r="M131" s="17"/>
      <c r="N131" s="226"/>
      <c r="T131" s="17"/>
      <c r="U131" s="17"/>
      <c r="V131" s="17"/>
      <c r="W131" s="17"/>
      <c r="X131" s="17"/>
      <c r="Y131" s="17"/>
      <c r="Z131" s="17"/>
      <c r="AA131" s="17"/>
      <c r="AB131" s="17"/>
      <c r="AC131" s="17"/>
      <c r="AD131" s="17"/>
      <c r="AE131" s="17"/>
      <c r="AF131" s="17"/>
      <c r="AG131" s="17"/>
      <c r="AH131" s="17"/>
      <c r="AI131" s="17"/>
      <c r="AJ131" s="17"/>
      <c r="AK131" s="17"/>
      <c r="AL131" s="17"/>
      <c r="AM131" s="17"/>
      <c r="AN131" s="17"/>
    </row>
    <row r="132" spans="1:40" s="219" customFormat="1" x14ac:dyDescent="0.25">
      <c r="A132" s="17"/>
      <c r="B132" s="17"/>
      <c r="C132" s="230"/>
      <c r="D132" s="17"/>
      <c r="E132" s="17"/>
      <c r="F132" s="17"/>
      <c r="G132" s="17"/>
      <c r="H132" s="17"/>
      <c r="I132" s="251"/>
      <c r="J132" s="17"/>
      <c r="K132" s="17"/>
      <c r="L132" s="17"/>
      <c r="M132" s="17"/>
      <c r="N132" s="226"/>
      <c r="T132" s="17"/>
      <c r="U132" s="17"/>
      <c r="V132" s="17"/>
      <c r="W132" s="17"/>
      <c r="X132" s="17"/>
      <c r="Y132" s="17"/>
      <c r="Z132" s="17"/>
      <c r="AA132" s="17"/>
      <c r="AB132" s="17"/>
      <c r="AC132" s="17"/>
      <c r="AD132" s="17"/>
      <c r="AE132" s="17"/>
      <c r="AF132" s="17"/>
      <c r="AG132" s="17"/>
      <c r="AH132" s="17"/>
      <c r="AI132" s="17"/>
      <c r="AJ132" s="17"/>
      <c r="AK132" s="17"/>
      <c r="AL132" s="17"/>
      <c r="AM132" s="17"/>
      <c r="AN132" s="17"/>
    </row>
    <row r="133" spans="1:40" s="219" customFormat="1" x14ac:dyDescent="0.25">
      <c r="A133" s="17"/>
      <c r="B133" s="17"/>
      <c r="C133" s="230"/>
      <c r="D133" s="17"/>
      <c r="E133" s="17"/>
      <c r="F133" s="17"/>
      <c r="G133" s="17"/>
      <c r="H133" s="17"/>
      <c r="I133" s="251"/>
      <c r="J133" s="17"/>
      <c r="K133" s="17"/>
      <c r="L133" s="17"/>
      <c r="M133" s="17"/>
      <c r="N133" s="226"/>
      <c r="T133" s="17"/>
      <c r="U133" s="17"/>
      <c r="V133" s="17"/>
      <c r="W133" s="17"/>
      <c r="X133" s="17"/>
      <c r="Y133" s="17"/>
      <c r="Z133" s="17"/>
      <c r="AA133" s="17"/>
      <c r="AB133" s="17"/>
      <c r="AC133" s="17"/>
      <c r="AD133" s="17"/>
      <c r="AE133" s="17"/>
      <c r="AF133" s="17"/>
      <c r="AG133" s="17"/>
      <c r="AH133" s="17"/>
      <c r="AI133" s="17"/>
      <c r="AJ133" s="17"/>
      <c r="AK133" s="17"/>
      <c r="AL133" s="17"/>
      <c r="AM133" s="17"/>
      <c r="AN133" s="17"/>
    </row>
    <row r="134" spans="1:40" s="219" customFormat="1" x14ac:dyDescent="0.25">
      <c r="A134" s="17"/>
      <c r="B134" s="17"/>
      <c r="C134" s="230"/>
      <c r="D134" s="17"/>
      <c r="E134" s="17"/>
      <c r="F134" s="17"/>
      <c r="G134" s="17"/>
      <c r="H134" s="17"/>
      <c r="I134" s="251"/>
      <c r="J134" s="17"/>
      <c r="K134" s="17"/>
      <c r="L134" s="17"/>
      <c r="M134" s="17"/>
      <c r="N134" s="226"/>
      <c r="T134" s="17"/>
      <c r="U134" s="17"/>
      <c r="V134" s="17"/>
      <c r="W134" s="17"/>
      <c r="X134" s="17"/>
      <c r="Y134" s="17"/>
      <c r="Z134" s="17"/>
      <c r="AA134" s="17"/>
      <c r="AB134" s="17"/>
      <c r="AC134" s="17"/>
      <c r="AD134" s="17"/>
      <c r="AE134" s="17"/>
      <c r="AF134" s="17"/>
      <c r="AG134" s="17"/>
      <c r="AH134" s="17"/>
      <c r="AI134" s="17"/>
      <c r="AJ134" s="17"/>
      <c r="AK134" s="17"/>
      <c r="AL134" s="17"/>
      <c r="AM134" s="17"/>
      <c r="AN134" s="17"/>
    </row>
    <row r="135" spans="1:40" s="219" customFormat="1" x14ac:dyDescent="0.25">
      <c r="A135" s="17"/>
      <c r="B135" s="17"/>
      <c r="C135" s="230"/>
      <c r="D135" s="17"/>
      <c r="E135" s="17"/>
      <c r="F135" s="17"/>
      <c r="G135" s="17"/>
      <c r="H135" s="17"/>
      <c r="I135" s="251"/>
      <c r="J135" s="17"/>
      <c r="K135" s="17"/>
      <c r="L135" s="17"/>
      <c r="M135" s="17"/>
      <c r="N135" s="226"/>
      <c r="T135" s="17"/>
      <c r="U135" s="17"/>
      <c r="V135" s="17"/>
      <c r="W135" s="17"/>
      <c r="X135" s="17"/>
      <c r="Y135" s="17"/>
      <c r="Z135" s="17"/>
      <c r="AA135" s="17"/>
      <c r="AB135" s="17"/>
      <c r="AC135" s="17"/>
      <c r="AD135" s="17"/>
      <c r="AE135" s="17"/>
      <c r="AF135" s="17"/>
      <c r="AG135" s="17"/>
      <c r="AH135" s="17"/>
      <c r="AI135" s="17"/>
      <c r="AJ135" s="17"/>
      <c r="AK135" s="17"/>
      <c r="AL135" s="17"/>
      <c r="AM135" s="17"/>
      <c r="AN135" s="17"/>
    </row>
    <row r="136" spans="1:40" s="219" customFormat="1" x14ac:dyDescent="0.25">
      <c r="A136" s="17"/>
      <c r="B136" s="17"/>
      <c r="C136" s="230"/>
      <c r="D136" s="17"/>
      <c r="E136" s="17"/>
      <c r="F136" s="17"/>
      <c r="G136" s="17"/>
      <c r="H136" s="17"/>
      <c r="I136" s="251"/>
      <c r="J136" s="17"/>
      <c r="K136" s="17"/>
      <c r="L136" s="17"/>
      <c r="M136" s="17"/>
      <c r="N136" s="226"/>
      <c r="T136" s="17"/>
      <c r="U136" s="17"/>
      <c r="V136" s="17"/>
      <c r="W136" s="17"/>
      <c r="X136" s="17"/>
      <c r="Y136" s="17"/>
      <c r="Z136" s="17"/>
      <c r="AA136" s="17"/>
      <c r="AB136" s="17"/>
      <c r="AC136" s="17"/>
      <c r="AD136" s="17"/>
      <c r="AE136" s="17"/>
      <c r="AF136" s="17"/>
      <c r="AG136" s="17"/>
      <c r="AH136" s="17"/>
      <c r="AI136" s="17"/>
      <c r="AJ136" s="17"/>
      <c r="AK136" s="17"/>
      <c r="AL136" s="17"/>
      <c r="AM136" s="17"/>
      <c r="AN136" s="17"/>
    </row>
    <row r="137" spans="1:40" s="219" customFormat="1" x14ac:dyDescent="0.25">
      <c r="A137" s="17"/>
      <c r="B137" s="17"/>
      <c r="C137" s="230"/>
      <c r="D137" s="17"/>
      <c r="E137" s="17"/>
      <c r="F137" s="17"/>
      <c r="G137" s="17"/>
      <c r="H137" s="17"/>
      <c r="I137" s="251"/>
      <c r="J137" s="17"/>
      <c r="K137" s="17"/>
      <c r="L137" s="17"/>
      <c r="M137" s="17"/>
      <c r="N137" s="226"/>
      <c r="T137" s="17"/>
      <c r="U137" s="17"/>
      <c r="V137" s="17"/>
      <c r="W137" s="17"/>
      <c r="X137" s="17"/>
      <c r="Y137" s="17"/>
      <c r="Z137" s="17"/>
      <c r="AA137" s="17"/>
      <c r="AB137" s="17"/>
      <c r="AC137" s="17"/>
      <c r="AD137" s="17"/>
      <c r="AE137" s="17"/>
      <c r="AF137" s="17"/>
      <c r="AG137" s="17"/>
      <c r="AH137" s="17"/>
      <c r="AI137" s="17"/>
      <c r="AJ137" s="17"/>
      <c r="AK137" s="17"/>
      <c r="AL137" s="17"/>
      <c r="AM137" s="17"/>
      <c r="AN137" s="17"/>
    </row>
    <row r="138" spans="1:40" s="219" customFormat="1" x14ac:dyDescent="0.25">
      <c r="A138" s="17"/>
      <c r="B138" s="17"/>
      <c r="C138" s="230"/>
      <c r="D138" s="17"/>
      <c r="E138" s="17"/>
      <c r="F138" s="17"/>
      <c r="G138" s="17"/>
      <c r="H138" s="17"/>
      <c r="I138" s="251"/>
      <c r="J138" s="17"/>
      <c r="K138" s="17"/>
      <c r="L138" s="17"/>
      <c r="M138" s="17"/>
      <c r="N138" s="226"/>
      <c r="T138" s="17"/>
      <c r="U138" s="17"/>
      <c r="V138" s="17"/>
      <c r="W138" s="17"/>
      <c r="X138" s="17"/>
      <c r="Y138" s="17"/>
      <c r="Z138" s="17"/>
      <c r="AA138" s="17"/>
      <c r="AB138" s="17"/>
      <c r="AC138" s="17"/>
      <c r="AD138" s="17"/>
      <c r="AE138" s="17"/>
      <c r="AF138" s="17"/>
      <c r="AG138" s="17"/>
      <c r="AH138" s="17"/>
      <c r="AI138" s="17"/>
      <c r="AJ138" s="17"/>
      <c r="AK138" s="17"/>
      <c r="AL138" s="17"/>
      <c r="AM138" s="17"/>
      <c r="AN138" s="17"/>
    </row>
    <row r="139" spans="1:40" s="219" customFormat="1" x14ac:dyDescent="0.25">
      <c r="A139" s="17"/>
      <c r="B139" s="17"/>
      <c r="C139" s="230"/>
      <c r="D139" s="17"/>
      <c r="E139" s="17"/>
      <c r="F139" s="17"/>
      <c r="G139" s="17"/>
      <c r="H139" s="17"/>
      <c r="I139" s="251"/>
      <c r="J139" s="17"/>
      <c r="K139" s="17"/>
      <c r="L139" s="17"/>
      <c r="M139" s="17"/>
      <c r="N139" s="226"/>
      <c r="T139" s="17"/>
      <c r="U139" s="17"/>
      <c r="V139" s="17"/>
      <c r="W139" s="17"/>
      <c r="X139" s="17"/>
      <c r="Y139" s="17"/>
      <c r="Z139" s="17"/>
      <c r="AA139" s="17"/>
      <c r="AB139" s="17"/>
      <c r="AC139" s="17"/>
      <c r="AD139" s="17"/>
      <c r="AE139" s="17"/>
      <c r="AF139" s="17"/>
      <c r="AG139" s="17"/>
      <c r="AH139" s="17"/>
      <c r="AI139" s="17"/>
      <c r="AJ139" s="17"/>
      <c r="AK139" s="17"/>
      <c r="AL139" s="17"/>
      <c r="AM139" s="17"/>
      <c r="AN139" s="17"/>
    </row>
    <row r="140" spans="1:40" s="219" customFormat="1" x14ac:dyDescent="0.25">
      <c r="A140" s="17"/>
      <c r="B140" s="17"/>
      <c r="C140" s="230"/>
      <c r="D140" s="17"/>
      <c r="E140" s="17"/>
      <c r="F140" s="17"/>
      <c r="G140" s="17"/>
      <c r="H140" s="17"/>
      <c r="I140" s="251"/>
      <c r="J140" s="17"/>
      <c r="K140" s="17"/>
      <c r="L140" s="17"/>
      <c r="M140" s="17"/>
      <c r="N140" s="226"/>
      <c r="T140" s="17"/>
      <c r="U140" s="17"/>
      <c r="V140" s="17"/>
      <c r="W140" s="17"/>
      <c r="X140" s="17"/>
      <c r="Y140" s="17"/>
      <c r="Z140" s="17"/>
      <c r="AA140" s="17"/>
      <c r="AB140" s="17"/>
      <c r="AC140" s="17"/>
      <c r="AD140" s="17"/>
      <c r="AE140" s="17"/>
      <c r="AF140" s="17"/>
      <c r="AG140" s="17"/>
      <c r="AH140" s="17"/>
      <c r="AI140" s="17"/>
      <c r="AJ140" s="17"/>
      <c r="AK140" s="17"/>
      <c r="AL140" s="17"/>
      <c r="AM140" s="17"/>
      <c r="AN140" s="17"/>
    </row>
    <row r="141" spans="1:40" s="219" customFormat="1" x14ac:dyDescent="0.25">
      <c r="A141" s="17"/>
      <c r="B141" s="17"/>
      <c r="C141" s="230"/>
      <c r="D141" s="17"/>
      <c r="E141" s="17"/>
      <c r="F141" s="17"/>
      <c r="G141" s="17"/>
      <c r="H141" s="17"/>
      <c r="I141" s="251"/>
      <c r="J141" s="17"/>
      <c r="K141" s="17"/>
      <c r="L141" s="17"/>
      <c r="M141" s="17"/>
      <c r="N141" s="226"/>
      <c r="T141" s="17"/>
      <c r="U141" s="17"/>
      <c r="V141" s="17"/>
      <c r="W141" s="17"/>
      <c r="X141" s="17"/>
      <c r="Y141" s="17"/>
      <c r="Z141" s="17"/>
      <c r="AA141" s="17"/>
      <c r="AB141" s="17"/>
      <c r="AC141" s="17"/>
      <c r="AD141" s="17"/>
      <c r="AE141" s="17"/>
      <c r="AF141" s="17"/>
      <c r="AG141" s="17"/>
      <c r="AH141" s="17"/>
      <c r="AI141" s="17"/>
      <c r="AJ141" s="17"/>
      <c r="AK141" s="17"/>
      <c r="AL141" s="17"/>
      <c r="AM141" s="17"/>
      <c r="AN141" s="17"/>
    </row>
    <row r="142" spans="1:40" s="219" customFormat="1" x14ac:dyDescent="0.25">
      <c r="A142" s="17"/>
      <c r="B142" s="17"/>
      <c r="C142" s="230"/>
      <c r="D142" s="17"/>
      <c r="E142" s="17"/>
      <c r="F142" s="17"/>
      <c r="G142" s="17"/>
      <c r="H142" s="17"/>
      <c r="I142" s="251"/>
      <c r="J142" s="17"/>
      <c r="K142" s="17"/>
      <c r="L142" s="17"/>
      <c r="M142" s="17"/>
      <c r="N142" s="226"/>
      <c r="T142" s="17"/>
      <c r="U142" s="17"/>
      <c r="V142" s="17"/>
      <c r="W142" s="17"/>
      <c r="X142" s="17"/>
      <c r="Y142" s="17"/>
      <c r="Z142" s="17"/>
      <c r="AA142" s="17"/>
      <c r="AB142" s="17"/>
      <c r="AC142" s="17"/>
      <c r="AD142" s="17"/>
      <c r="AE142" s="17"/>
      <c r="AF142" s="17"/>
      <c r="AG142" s="17"/>
      <c r="AH142" s="17"/>
      <c r="AI142" s="17"/>
      <c r="AJ142" s="17"/>
      <c r="AK142" s="17"/>
      <c r="AL142" s="17"/>
      <c r="AM142" s="17"/>
      <c r="AN142" s="17"/>
    </row>
    <row r="143" spans="1:40" s="219" customFormat="1" x14ac:dyDescent="0.25">
      <c r="A143" s="17"/>
      <c r="B143" s="17"/>
      <c r="C143" s="230"/>
      <c r="D143" s="17"/>
      <c r="E143" s="17"/>
      <c r="F143" s="17"/>
      <c r="G143" s="17"/>
      <c r="H143" s="17"/>
      <c r="I143" s="251"/>
      <c r="J143" s="17"/>
      <c r="K143" s="17"/>
      <c r="L143" s="17"/>
      <c r="M143" s="17"/>
      <c r="N143" s="226"/>
      <c r="T143" s="17"/>
      <c r="U143" s="17"/>
      <c r="V143" s="17"/>
      <c r="W143" s="17"/>
      <c r="X143" s="17"/>
      <c r="Y143" s="17"/>
      <c r="Z143" s="17"/>
      <c r="AA143" s="17"/>
      <c r="AB143" s="17"/>
      <c r="AC143" s="17"/>
      <c r="AD143" s="17"/>
      <c r="AE143" s="17"/>
      <c r="AF143" s="17"/>
      <c r="AG143" s="17"/>
      <c r="AH143" s="17"/>
      <c r="AI143" s="17"/>
      <c r="AJ143" s="17"/>
      <c r="AK143" s="17"/>
      <c r="AL143" s="17"/>
      <c r="AM143" s="17"/>
      <c r="AN143" s="17"/>
    </row>
    <row r="144" spans="1:40" s="219" customFormat="1" x14ac:dyDescent="0.25">
      <c r="A144" s="17"/>
      <c r="B144" s="17"/>
      <c r="C144" s="230"/>
      <c r="D144" s="17"/>
      <c r="E144" s="17"/>
      <c r="F144" s="17"/>
      <c r="G144" s="17"/>
      <c r="H144" s="17"/>
      <c r="I144" s="251"/>
      <c r="J144" s="17"/>
      <c r="K144" s="17"/>
      <c r="L144" s="17"/>
      <c r="M144" s="17"/>
      <c r="N144" s="226"/>
      <c r="T144" s="17"/>
      <c r="U144" s="17"/>
      <c r="V144" s="17"/>
      <c r="W144" s="17"/>
      <c r="X144" s="17"/>
      <c r="Y144" s="17"/>
      <c r="Z144" s="17"/>
      <c r="AA144" s="17"/>
      <c r="AB144" s="17"/>
      <c r="AC144" s="17"/>
      <c r="AD144" s="17"/>
      <c r="AE144" s="17"/>
      <c r="AF144" s="17"/>
      <c r="AG144" s="17"/>
      <c r="AH144" s="17"/>
      <c r="AI144" s="17"/>
      <c r="AJ144" s="17"/>
      <c r="AK144" s="17"/>
      <c r="AL144" s="17"/>
      <c r="AM144" s="17"/>
      <c r="AN144" s="17"/>
    </row>
    <row r="145" spans="1:40" s="219" customFormat="1" x14ac:dyDescent="0.25">
      <c r="A145" s="17"/>
      <c r="B145" s="17"/>
      <c r="C145" s="230"/>
      <c r="D145" s="17"/>
      <c r="E145" s="17"/>
      <c r="F145" s="17"/>
      <c r="G145" s="17"/>
      <c r="H145" s="17"/>
      <c r="I145" s="251"/>
      <c r="J145" s="17"/>
      <c r="K145" s="17"/>
      <c r="L145" s="17"/>
      <c r="M145" s="17"/>
      <c r="N145" s="226"/>
      <c r="T145" s="17"/>
      <c r="U145" s="17"/>
      <c r="V145" s="17"/>
      <c r="W145" s="17"/>
      <c r="X145" s="17"/>
      <c r="Y145" s="17"/>
      <c r="Z145" s="17"/>
      <c r="AA145" s="17"/>
      <c r="AB145" s="17"/>
      <c r="AC145" s="17"/>
      <c r="AD145" s="17"/>
      <c r="AE145" s="17"/>
      <c r="AF145" s="17"/>
      <c r="AG145" s="17"/>
      <c r="AH145" s="17"/>
      <c r="AI145" s="17"/>
      <c r="AJ145" s="17"/>
      <c r="AK145" s="17"/>
      <c r="AL145" s="17"/>
      <c r="AM145" s="17"/>
      <c r="AN145" s="17"/>
    </row>
    <row r="146" spans="1:40" s="219" customFormat="1" x14ac:dyDescent="0.25">
      <c r="A146" s="17"/>
      <c r="B146" s="17"/>
      <c r="C146" s="230"/>
      <c r="D146" s="17"/>
      <c r="E146" s="17"/>
      <c r="F146" s="17"/>
      <c r="G146" s="17"/>
      <c r="H146" s="17"/>
      <c r="I146" s="251"/>
      <c r="J146" s="17"/>
      <c r="K146" s="17"/>
      <c r="L146" s="17"/>
      <c r="M146" s="17"/>
      <c r="N146" s="226"/>
      <c r="T146" s="17"/>
      <c r="U146" s="17"/>
      <c r="V146" s="17"/>
      <c r="W146" s="17"/>
      <c r="X146" s="17"/>
      <c r="Y146" s="17"/>
      <c r="Z146" s="17"/>
      <c r="AA146" s="17"/>
      <c r="AB146" s="17"/>
      <c r="AC146" s="17"/>
      <c r="AD146" s="17"/>
      <c r="AE146" s="17"/>
      <c r="AF146" s="17"/>
      <c r="AG146" s="17"/>
      <c r="AH146" s="17"/>
      <c r="AI146" s="17"/>
      <c r="AJ146" s="17"/>
      <c r="AK146" s="17"/>
      <c r="AL146" s="17"/>
      <c r="AM146" s="17"/>
      <c r="AN146" s="17"/>
    </row>
    <row r="147" spans="1:40" s="219" customFormat="1" x14ac:dyDescent="0.25">
      <c r="A147" s="17"/>
      <c r="B147" s="17"/>
      <c r="C147" s="230"/>
      <c r="D147" s="17"/>
      <c r="E147" s="17"/>
      <c r="F147" s="17"/>
      <c r="G147" s="17"/>
      <c r="H147" s="17"/>
      <c r="I147" s="251"/>
      <c r="J147" s="17"/>
      <c r="K147" s="17"/>
      <c r="L147" s="17"/>
      <c r="M147" s="17"/>
      <c r="N147" s="226"/>
      <c r="T147" s="17"/>
      <c r="U147" s="17"/>
      <c r="V147" s="17"/>
      <c r="W147" s="17"/>
      <c r="X147" s="17"/>
      <c r="Y147" s="17"/>
      <c r="Z147" s="17"/>
      <c r="AA147" s="17"/>
      <c r="AB147" s="17"/>
      <c r="AC147" s="17"/>
      <c r="AD147" s="17"/>
      <c r="AE147" s="17"/>
      <c r="AF147" s="17"/>
      <c r="AG147" s="17"/>
      <c r="AH147" s="17"/>
      <c r="AI147" s="17"/>
      <c r="AJ147" s="17"/>
      <c r="AK147" s="17"/>
      <c r="AL147" s="17"/>
      <c r="AM147" s="17"/>
      <c r="AN147" s="17"/>
    </row>
    <row r="148" spans="1:40" s="219" customFormat="1" x14ac:dyDescent="0.25">
      <c r="A148" s="17"/>
      <c r="B148" s="17"/>
      <c r="C148" s="230"/>
      <c r="D148" s="17"/>
      <c r="E148" s="17"/>
      <c r="F148" s="17"/>
      <c r="G148" s="17"/>
      <c r="H148" s="17"/>
      <c r="I148" s="251"/>
      <c r="J148" s="17"/>
      <c r="K148" s="17"/>
      <c r="L148" s="17"/>
      <c r="M148" s="17"/>
      <c r="N148" s="226"/>
      <c r="T148" s="17"/>
      <c r="U148" s="17"/>
      <c r="V148" s="17"/>
      <c r="W148" s="17"/>
      <c r="X148" s="17"/>
      <c r="Y148" s="17"/>
      <c r="Z148" s="17"/>
      <c r="AA148" s="17"/>
      <c r="AB148" s="17"/>
      <c r="AC148" s="17"/>
      <c r="AD148" s="17"/>
      <c r="AE148" s="17"/>
      <c r="AF148" s="17"/>
      <c r="AG148" s="17"/>
      <c r="AH148" s="17"/>
      <c r="AI148" s="17"/>
      <c r="AJ148" s="17"/>
      <c r="AK148" s="17"/>
      <c r="AL148" s="17"/>
      <c r="AM148" s="17"/>
      <c r="AN148" s="17"/>
    </row>
    <row r="149" spans="1:40" s="219" customFormat="1" x14ac:dyDescent="0.25">
      <c r="A149" s="17"/>
      <c r="B149" s="17"/>
      <c r="C149" s="230"/>
      <c r="D149" s="17"/>
      <c r="E149" s="17"/>
      <c r="F149" s="17"/>
      <c r="G149" s="17"/>
      <c r="H149" s="17"/>
      <c r="I149" s="251"/>
      <c r="J149" s="17"/>
      <c r="K149" s="17"/>
      <c r="L149" s="17"/>
      <c r="M149" s="17"/>
      <c r="N149" s="226"/>
      <c r="T149" s="17"/>
      <c r="U149" s="17"/>
      <c r="V149" s="17"/>
      <c r="W149" s="17"/>
      <c r="X149" s="17"/>
      <c r="Y149" s="17"/>
      <c r="Z149" s="17"/>
      <c r="AA149" s="17"/>
      <c r="AB149" s="17"/>
      <c r="AC149" s="17"/>
      <c r="AD149" s="17"/>
      <c r="AE149" s="17"/>
      <c r="AF149" s="17"/>
      <c r="AG149" s="17"/>
      <c r="AH149" s="17"/>
      <c r="AI149" s="17"/>
      <c r="AJ149" s="17"/>
      <c r="AK149" s="17"/>
      <c r="AL149" s="17"/>
      <c r="AM149" s="17"/>
      <c r="AN149" s="17"/>
    </row>
    <row r="150" spans="1:40" s="219" customFormat="1" x14ac:dyDescent="0.25">
      <c r="A150" s="17"/>
      <c r="B150" s="17"/>
      <c r="C150" s="230"/>
      <c r="D150" s="17"/>
      <c r="E150" s="17"/>
      <c r="F150" s="17"/>
      <c r="G150" s="17"/>
      <c r="H150" s="17"/>
      <c r="I150" s="251"/>
      <c r="J150" s="17"/>
      <c r="K150" s="17"/>
      <c r="L150" s="17"/>
      <c r="M150" s="17"/>
      <c r="N150" s="226"/>
      <c r="T150" s="17"/>
      <c r="U150" s="17"/>
      <c r="V150" s="17"/>
      <c r="W150" s="17"/>
      <c r="X150" s="17"/>
      <c r="Y150" s="17"/>
      <c r="Z150" s="17"/>
      <c r="AA150" s="17"/>
      <c r="AB150" s="17"/>
      <c r="AC150" s="17"/>
      <c r="AD150" s="17"/>
      <c r="AE150" s="17"/>
      <c r="AF150" s="17"/>
      <c r="AG150" s="17"/>
      <c r="AH150" s="17"/>
      <c r="AI150" s="17"/>
      <c r="AJ150" s="17"/>
      <c r="AK150" s="17"/>
      <c r="AL150" s="17"/>
      <c r="AM150" s="17"/>
      <c r="AN150" s="17"/>
    </row>
    <row r="151" spans="1:40" s="219" customFormat="1" x14ac:dyDescent="0.25">
      <c r="A151" s="17"/>
      <c r="B151" s="17"/>
      <c r="C151" s="230"/>
      <c r="D151" s="17"/>
      <c r="E151" s="17"/>
      <c r="F151" s="17"/>
      <c r="G151" s="17"/>
      <c r="H151" s="17"/>
      <c r="I151" s="251"/>
      <c r="J151" s="17"/>
      <c r="K151" s="17"/>
      <c r="L151" s="17"/>
      <c r="M151" s="17"/>
      <c r="N151" s="226"/>
      <c r="T151" s="17"/>
      <c r="U151" s="17"/>
      <c r="V151" s="17"/>
      <c r="W151" s="17"/>
      <c r="X151" s="17"/>
      <c r="Y151" s="17"/>
      <c r="Z151" s="17"/>
      <c r="AA151" s="17"/>
      <c r="AB151" s="17"/>
      <c r="AC151" s="17"/>
      <c r="AD151" s="17"/>
      <c r="AE151" s="17"/>
      <c r="AF151" s="17"/>
      <c r="AG151" s="17"/>
      <c r="AH151" s="17"/>
      <c r="AI151" s="17"/>
      <c r="AJ151" s="17"/>
      <c r="AK151" s="17"/>
      <c r="AL151" s="17"/>
      <c r="AM151" s="17"/>
      <c r="AN151" s="17"/>
    </row>
    <row r="152" spans="1:40" s="219" customFormat="1" x14ac:dyDescent="0.25">
      <c r="A152" s="17"/>
      <c r="B152" s="17"/>
      <c r="C152" s="230"/>
      <c r="D152" s="17"/>
      <c r="E152" s="17"/>
      <c r="F152" s="17"/>
      <c r="G152" s="17"/>
      <c r="H152" s="17"/>
      <c r="I152" s="251"/>
      <c r="J152" s="17"/>
      <c r="K152" s="17"/>
      <c r="L152" s="17"/>
      <c r="M152" s="17"/>
      <c r="N152" s="226"/>
      <c r="T152" s="17"/>
      <c r="U152" s="17"/>
      <c r="V152" s="17"/>
      <c r="W152" s="17"/>
      <c r="X152" s="17"/>
      <c r="Y152" s="17"/>
      <c r="Z152" s="17"/>
      <c r="AA152" s="17"/>
      <c r="AB152" s="17"/>
      <c r="AC152" s="17"/>
      <c r="AD152" s="17"/>
      <c r="AE152" s="17"/>
      <c r="AF152" s="17"/>
      <c r="AG152" s="17"/>
      <c r="AH152" s="17"/>
      <c r="AI152" s="17"/>
      <c r="AJ152" s="17"/>
      <c r="AK152" s="17"/>
      <c r="AL152" s="17"/>
      <c r="AM152" s="17"/>
      <c r="AN152" s="17"/>
    </row>
    <row r="153" spans="1:40" s="219" customFormat="1" x14ac:dyDescent="0.25">
      <c r="A153" s="17"/>
      <c r="B153" s="17"/>
      <c r="C153" s="230"/>
      <c r="D153" s="17"/>
      <c r="E153" s="17"/>
      <c r="F153" s="17"/>
      <c r="G153" s="17"/>
      <c r="H153" s="17"/>
      <c r="I153" s="251"/>
      <c r="J153" s="17"/>
      <c r="K153" s="17"/>
      <c r="L153" s="17"/>
      <c r="M153" s="17"/>
      <c r="N153" s="226"/>
      <c r="T153" s="17"/>
      <c r="U153" s="17"/>
      <c r="V153" s="17"/>
      <c r="W153" s="17"/>
      <c r="X153" s="17"/>
      <c r="Y153" s="17"/>
      <c r="Z153" s="17"/>
      <c r="AA153" s="17"/>
      <c r="AB153" s="17"/>
      <c r="AC153" s="17"/>
      <c r="AD153" s="17"/>
      <c r="AE153" s="17"/>
      <c r="AF153" s="17"/>
      <c r="AG153" s="17"/>
      <c r="AH153" s="17"/>
      <c r="AI153" s="17"/>
      <c r="AJ153" s="17"/>
      <c r="AK153" s="17"/>
      <c r="AL153" s="17"/>
      <c r="AM153" s="17"/>
      <c r="AN153" s="17"/>
    </row>
    <row r="154" spans="1:40" s="219" customFormat="1" x14ac:dyDescent="0.25">
      <c r="A154" s="17"/>
      <c r="B154" s="17"/>
      <c r="C154" s="230"/>
      <c r="D154" s="17"/>
      <c r="E154" s="17"/>
      <c r="F154" s="17"/>
      <c r="G154" s="17"/>
      <c r="H154" s="17"/>
      <c r="I154" s="251"/>
      <c r="J154" s="17"/>
      <c r="K154" s="17"/>
      <c r="L154" s="17"/>
      <c r="M154" s="17"/>
      <c r="N154" s="226"/>
      <c r="T154" s="17"/>
      <c r="U154" s="17"/>
      <c r="V154" s="17"/>
      <c r="W154" s="17"/>
      <c r="X154" s="17"/>
      <c r="Y154" s="17"/>
      <c r="Z154" s="17"/>
      <c r="AA154" s="17"/>
      <c r="AB154" s="17"/>
      <c r="AC154" s="17"/>
      <c r="AD154" s="17"/>
      <c r="AE154" s="17"/>
      <c r="AF154" s="17"/>
      <c r="AG154" s="17"/>
      <c r="AH154" s="17"/>
      <c r="AI154" s="17"/>
      <c r="AJ154" s="17"/>
      <c r="AK154" s="17"/>
      <c r="AL154" s="17"/>
      <c r="AM154" s="17"/>
      <c r="AN154" s="17"/>
    </row>
    <row r="155" spans="1:40" s="219" customFormat="1" x14ac:dyDescent="0.25">
      <c r="A155" s="17"/>
      <c r="B155" s="17"/>
      <c r="C155" s="230"/>
      <c r="D155" s="17"/>
      <c r="E155" s="17"/>
      <c r="F155" s="17"/>
      <c r="G155" s="17"/>
      <c r="H155" s="17"/>
      <c r="I155" s="251"/>
      <c r="J155" s="17"/>
      <c r="K155" s="17"/>
      <c r="L155" s="17"/>
      <c r="M155" s="17"/>
      <c r="N155" s="226"/>
      <c r="T155" s="17"/>
      <c r="U155" s="17"/>
      <c r="V155" s="17"/>
      <c r="W155" s="17"/>
      <c r="X155" s="17"/>
      <c r="Y155" s="17"/>
      <c r="Z155" s="17"/>
      <c r="AA155" s="17"/>
      <c r="AB155" s="17"/>
      <c r="AC155" s="17"/>
      <c r="AD155" s="17"/>
      <c r="AE155" s="17"/>
      <c r="AF155" s="17"/>
      <c r="AG155" s="17"/>
      <c r="AH155" s="17"/>
      <c r="AI155" s="17"/>
      <c r="AJ155" s="17"/>
      <c r="AK155" s="17"/>
      <c r="AL155" s="17"/>
      <c r="AM155" s="17"/>
      <c r="AN155" s="17"/>
    </row>
    <row r="156" spans="1:40" s="219" customFormat="1" x14ac:dyDescent="0.25">
      <c r="A156" s="17"/>
      <c r="B156" s="17"/>
      <c r="C156" s="230"/>
      <c r="D156" s="17"/>
      <c r="E156" s="17"/>
      <c r="F156" s="17"/>
      <c r="G156" s="17"/>
      <c r="H156" s="17"/>
      <c r="I156" s="251"/>
      <c r="J156" s="17"/>
      <c r="K156" s="17"/>
      <c r="L156" s="17"/>
      <c r="M156" s="17"/>
      <c r="N156" s="226"/>
      <c r="T156" s="17"/>
      <c r="U156" s="17"/>
      <c r="V156" s="17"/>
      <c r="W156" s="17"/>
      <c r="X156" s="17"/>
      <c r="Y156" s="17"/>
      <c r="Z156" s="17"/>
      <c r="AA156" s="17"/>
      <c r="AB156" s="17"/>
      <c r="AC156" s="17"/>
      <c r="AD156" s="17"/>
      <c r="AE156" s="17"/>
      <c r="AF156" s="17"/>
      <c r="AG156" s="17"/>
      <c r="AH156" s="17"/>
      <c r="AI156" s="17"/>
      <c r="AJ156" s="17"/>
      <c r="AK156" s="17"/>
      <c r="AL156" s="17"/>
      <c r="AM156" s="17"/>
      <c r="AN156" s="17"/>
    </row>
    <row r="157" spans="1:40" s="219" customFormat="1" x14ac:dyDescent="0.25">
      <c r="A157" s="17"/>
      <c r="B157" s="17"/>
      <c r="C157" s="230"/>
      <c r="D157" s="17"/>
      <c r="E157" s="17"/>
      <c r="F157" s="17"/>
      <c r="G157" s="17"/>
      <c r="H157" s="17"/>
      <c r="I157" s="251"/>
      <c r="J157" s="17"/>
      <c r="K157" s="17"/>
      <c r="L157" s="17"/>
      <c r="M157" s="17"/>
      <c r="N157" s="226"/>
      <c r="T157" s="17"/>
      <c r="U157" s="17"/>
      <c r="V157" s="17"/>
      <c r="W157" s="17"/>
      <c r="X157" s="17"/>
      <c r="Y157" s="17"/>
      <c r="Z157" s="17"/>
      <c r="AA157" s="17"/>
      <c r="AB157" s="17"/>
      <c r="AC157" s="17"/>
      <c r="AD157" s="17"/>
      <c r="AE157" s="17"/>
      <c r="AF157" s="17"/>
      <c r="AG157" s="17"/>
      <c r="AH157" s="17"/>
      <c r="AI157" s="17"/>
      <c r="AJ157" s="17"/>
      <c r="AK157" s="17"/>
      <c r="AL157" s="17"/>
      <c r="AM157" s="17"/>
      <c r="AN157" s="17"/>
    </row>
    <row r="158" spans="1:40" s="219" customFormat="1" x14ac:dyDescent="0.25">
      <c r="A158" s="17"/>
      <c r="B158" s="17"/>
      <c r="C158" s="230"/>
      <c r="D158" s="17"/>
      <c r="E158" s="17"/>
      <c r="F158" s="17"/>
      <c r="G158" s="17"/>
      <c r="H158" s="17"/>
      <c r="I158" s="251"/>
      <c r="J158" s="17"/>
      <c r="K158" s="17"/>
      <c r="L158" s="17"/>
      <c r="M158" s="17"/>
      <c r="N158" s="226"/>
      <c r="T158" s="17"/>
      <c r="U158" s="17"/>
      <c r="V158" s="17"/>
      <c r="W158" s="17"/>
      <c r="X158" s="17"/>
      <c r="Y158" s="17"/>
      <c r="Z158" s="17"/>
      <c r="AA158" s="17"/>
      <c r="AB158" s="17"/>
      <c r="AC158" s="17"/>
      <c r="AD158" s="17"/>
      <c r="AE158" s="17"/>
      <c r="AF158" s="17"/>
      <c r="AG158" s="17"/>
      <c r="AH158" s="17"/>
      <c r="AI158" s="17"/>
      <c r="AJ158" s="17"/>
      <c r="AK158" s="17"/>
      <c r="AL158" s="17"/>
      <c r="AM158" s="17"/>
      <c r="AN158" s="17"/>
    </row>
    <row r="159" spans="1:40" s="219" customFormat="1" x14ac:dyDescent="0.25">
      <c r="A159" s="17"/>
      <c r="B159" s="17"/>
      <c r="C159" s="230"/>
      <c r="D159" s="17"/>
      <c r="E159" s="17"/>
      <c r="F159" s="17"/>
      <c r="G159" s="17"/>
      <c r="H159" s="17"/>
      <c r="I159" s="251"/>
      <c r="J159" s="17"/>
      <c r="K159" s="17"/>
      <c r="L159" s="17"/>
      <c r="M159" s="17"/>
      <c r="N159" s="226"/>
      <c r="T159" s="17"/>
      <c r="U159" s="17"/>
      <c r="V159" s="17"/>
      <c r="W159" s="17"/>
      <c r="X159" s="17"/>
      <c r="Y159" s="17"/>
      <c r="Z159" s="17"/>
      <c r="AA159" s="17"/>
      <c r="AB159" s="17"/>
      <c r="AC159" s="17"/>
      <c r="AD159" s="17"/>
      <c r="AE159" s="17"/>
      <c r="AF159" s="17"/>
      <c r="AG159" s="17"/>
      <c r="AH159" s="17"/>
      <c r="AI159" s="17"/>
      <c r="AJ159" s="17"/>
      <c r="AK159" s="17"/>
      <c r="AL159" s="17"/>
      <c r="AM159" s="17"/>
      <c r="AN159" s="17"/>
    </row>
    <row r="160" spans="1:40" s="219" customFormat="1" x14ac:dyDescent="0.25">
      <c r="A160" s="17"/>
      <c r="B160" s="17"/>
      <c r="C160" s="230"/>
      <c r="D160" s="17"/>
      <c r="E160" s="17"/>
      <c r="F160" s="17"/>
      <c r="G160" s="17"/>
      <c r="H160" s="17"/>
      <c r="I160" s="251"/>
      <c r="J160" s="17"/>
      <c r="K160" s="17"/>
      <c r="L160" s="17"/>
      <c r="M160" s="17"/>
      <c r="N160" s="226"/>
      <c r="T160" s="17"/>
      <c r="U160" s="17"/>
      <c r="V160" s="17"/>
      <c r="W160" s="17"/>
      <c r="X160" s="17"/>
      <c r="Y160" s="17"/>
      <c r="Z160" s="17"/>
      <c r="AA160" s="17"/>
      <c r="AB160" s="17"/>
      <c r="AC160" s="17"/>
      <c r="AD160" s="17"/>
      <c r="AE160" s="17"/>
      <c r="AF160" s="17"/>
      <c r="AG160" s="17"/>
      <c r="AH160" s="17"/>
      <c r="AI160" s="17"/>
      <c r="AJ160" s="17"/>
      <c r="AK160" s="17"/>
      <c r="AL160" s="17"/>
      <c r="AM160" s="17"/>
      <c r="AN160" s="17"/>
    </row>
    <row r="161" spans="1:40" s="219" customFormat="1" x14ac:dyDescent="0.25">
      <c r="A161" s="17"/>
      <c r="B161" s="17"/>
      <c r="C161" s="230"/>
      <c r="D161" s="17"/>
      <c r="E161" s="17"/>
      <c r="F161" s="17"/>
      <c r="G161" s="17"/>
      <c r="H161" s="17"/>
      <c r="I161" s="251"/>
      <c r="J161" s="17"/>
      <c r="K161" s="17"/>
      <c r="L161" s="17"/>
      <c r="M161" s="17"/>
      <c r="N161" s="226"/>
      <c r="T161" s="17"/>
      <c r="U161" s="17"/>
      <c r="V161" s="17"/>
      <c r="W161" s="17"/>
      <c r="X161" s="17"/>
      <c r="Y161" s="17"/>
      <c r="Z161" s="17"/>
      <c r="AA161" s="17"/>
      <c r="AB161" s="17"/>
      <c r="AC161" s="17"/>
      <c r="AD161" s="17"/>
      <c r="AE161" s="17"/>
      <c r="AF161" s="17"/>
      <c r="AG161" s="17"/>
      <c r="AH161" s="17"/>
      <c r="AI161" s="17"/>
      <c r="AJ161" s="17"/>
      <c r="AK161" s="17"/>
      <c r="AL161" s="17"/>
      <c r="AM161" s="17"/>
      <c r="AN161" s="17"/>
    </row>
    <row r="162" spans="1:40" s="219" customFormat="1" x14ac:dyDescent="0.25">
      <c r="A162" s="17"/>
      <c r="B162" s="17"/>
      <c r="C162" s="230"/>
      <c r="D162" s="17"/>
      <c r="E162" s="17"/>
      <c r="F162" s="17"/>
      <c r="G162" s="17"/>
      <c r="H162" s="17"/>
      <c r="I162" s="251"/>
      <c r="J162" s="17"/>
      <c r="K162" s="17"/>
      <c r="L162" s="17"/>
      <c r="M162" s="17"/>
      <c r="N162" s="226"/>
      <c r="T162" s="17"/>
      <c r="U162" s="17"/>
      <c r="V162" s="17"/>
      <c r="W162" s="17"/>
      <c r="X162" s="17"/>
      <c r="Y162" s="17"/>
      <c r="Z162" s="17"/>
      <c r="AA162" s="17"/>
      <c r="AB162" s="17"/>
      <c r="AC162" s="17"/>
      <c r="AD162" s="17"/>
      <c r="AE162" s="17"/>
      <c r="AF162" s="17"/>
      <c r="AG162" s="17"/>
      <c r="AH162" s="17"/>
      <c r="AI162" s="17"/>
      <c r="AJ162" s="17"/>
      <c r="AK162" s="17"/>
      <c r="AL162" s="17"/>
      <c r="AM162" s="17"/>
      <c r="AN162" s="17"/>
    </row>
    <row r="163" spans="1:40" s="219" customFormat="1" x14ac:dyDescent="0.25">
      <c r="A163" s="17"/>
      <c r="B163" s="17"/>
      <c r="C163" s="230"/>
      <c r="D163" s="17"/>
      <c r="E163" s="17"/>
      <c r="F163" s="17"/>
      <c r="G163" s="17"/>
      <c r="H163" s="17"/>
      <c r="I163" s="251"/>
      <c r="J163" s="17"/>
      <c r="K163" s="17"/>
      <c r="L163" s="17"/>
      <c r="M163" s="17"/>
      <c r="N163" s="226"/>
      <c r="T163" s="17"/>
      <c r="U163" s="17"/>
      <c r="V163" s="17"/>
      <c r="W163" s="17"/>
      <c r="X163" s="17"/>
      <c r="Y163" s="17"/>
      <c r="Z163" s="17"/>
      <c r="AA163" s="17"/>
      <c r="AB163" s="17"/>
      <c r="AC163" s="17"/>
      <c r="AD163" s="17"/>
      <c r="AE163" s="17"/>
      <c r="AF163" s="17"/>
      <c r="AG163" s="17"/>
      <c r="AH163" s="17"/>
      <c r="AI163" s="17"/>
      <c r="AJ163" s="17"/>
      <c r="AK163" s="17"/>
      <c r="AL163" s="17"/>
      <c r="AM163" s="17"/>
      <c r="AN163" s="17"/>
    </row>
    <row r="164" spans="1:40" s="219" customFormat="1" x14ac:dyDescent="0.25">
      <c r="A164" s="17"/>
      <c r="B164" s="17"/>
      <c r="C164" s="230"/>
      <c r="D164" s="17"/>
      <c r="E164" s="17"/>
      <c r="F164" s="17"/>
      <c r="G164" s="17"/>
      <c r="H164" s="17"/>
      <c r="I164" s="251"/>
      <c r="J164" s="17"/>
      <c r="K164" s="17"/>
      <c r="L164" s="17"/>
      <c r="M164" s="17"/>
      <c r="N164" s="226"/>
      <c r="T164" s="17"/>
      <c r="U164" s="17"/>
      <c r="V164" s="17"/>
      <c r="W164" s="17"/>
      <c r="X164" s="17"/>
      <c r="Y164" s="17"/>
      <c r="Z164" s="17"/>
      <c r="AA164" s="17"/>
      <c r="AB164" s="17"/>
      <c r="AC164" s="17"/>
      <c r="AD164" s="17"/>
      <c r="AE164" s="17"/>
      <c r="AF164" s="17"/>
      <c r="AG164" s="17"/>
      <c r="AH164" s="17"/>
      <c r="AI164" s="17"/>
      <c r="AJ164" s="17"/>
      <c r="AK164" s="17"/>
      <c r="AL164" s="17"/>
      <c r="AM164" s="17"/>
      <c r="AN164" s="17"/>
    </row>
    <row r="165" spans="1:40" s="219" customFormat="1" x14ac:dyDescent="0.25">
      <c r="A165" s="17"/>
      <c r="B165" s="17"/>
      <c r="C165" s="230"/>
      <c r="D165" s="17"/>
      <c r="E165" s="17"/>
      <c r="F165" s="17"/>
      <c r="G165" s="17"/>
      <c r="H165" s="17"/>
      <c r="I165" s="251"/>
      <c r="J165" s="17"/>
      <c r="K165" s="17"/>
      <c r="L165" s="17"/>
      <c r="M165" s="17"/>
      <c r="N165" s="226"/>
      <c r="T165" s="17"/>
      <c r="U165" s="17"/>
      <c r="V165" s="17"/>
      <c r="W165" s="17"/>
      <c r="X165" s="17"/>
      <c r="Y165" s="17"/>
      <c r="Z165" s="17"/>
      <c r="AA165" s="17"/>
      <c r="AB165" s="17"/>
      <c r="AC165" s="17"/>
      <c r="AD165" s="17"/>
      <c r="AE165" s="17"/>
      <c r="AF165" s="17"/>
      <c r="AG165" s="17"/>
      <c r="AH165" s="17"/>
      <c r="AI165" s="17"/>
      <c r="AJ165" s="17"/>
      <c r="AK165" s="17"/>
      <c r="AL165" s="17"/>
      <c r="AM165" s="17"/>
      <c r="AN165" s="17"/>
    </row>
    <row r="166" spans="1:40" s="219" customFormat="1" x14ac:dyDescent="0.25">
      <c r="A166" s="17"/>
      <c r="B166" s="17"/>
      <c r="C166" s="230"/>
      <c r="D166" s="17"/>
      <c r="E166" s="17"/>
      <c r="F166" s="17"/>
      <c r="G166" s="17"/>
      <c r="H166" s="17"/>
      <c r="I166" s="251"/>
      <c r="J166" s="17"/>
      <c r="K166" s="17"/>
      <c r="L166" s="17"/>
      <c r="M166" s="17"/>
      <c r="N166" s="226"/>
      <c r="T166" s="17"/>
      <c r="U166" s="17"/>
      <c r="V166" s="17"/>
      <c r="W166" s="17"/>
      <c r="X166" s="17"/>
      <c r="Y166" s="17"/>
      <c r="Z166" s="17"/>
      <c r="AA166" s="17"/>
      <c r="AB166" s="17"/>
      <c r="AC166" s="17"/>
      <c r="AD166" s="17"/>
      <c r="AE166" s="17"/>
      <c r="AF166" s="17"/>
      <c r="AG166" s="17"/>
      <c r="AH166" s="17"/>
      <c r="AI166" s="17"/>
      <c r="AJ166" s="17"/>
      <c r="AK166" s="17"/>
      <c r="AL166" s="17"/>
      <c r="AM166" s="17"/>
      <c r="AN166" s="17"/>
    </row>
    <row r="167" spans="1:40" s="219" customFormat="1" x14ac:dyDescent="0.25">
      <c r="A167" s="17"/>
      <c r="B167" s="17"/>
      <c r="C167" s="230"/>
      <c r="D167" s="17"/>
      <c r="E167" s="17"/>
      <c r="F167" s="17"/>
      <c r="G167" s="17"/>
      <c r="H167" s="17"/>
      <c r="I167" s="251"/>
      <c r="J167" s="17"/>
      <c r="K167" s="17"/>
      <c r="L167" s="17"/>
      <c r="M167" s="17"/>
      <c r="N167" s="226"/>
      <c r="T167" s="17"/>
      <c r="U167" s="17"/>
      <c r="V167" s="17"/>
      <c r="W167" s="17"/>
      <c r="X167" s="17"/>
      <c r="Y167" s="17"/>
      <c r="Z167" s="17"/>
      <c r="AA167" s="17"/>
      <c r="AB167" s="17"/>
      <c r="AC167" s="17"/>
      <c r="AD167" s="17"/>
      <c r="AE167" s="17"/>
      <c r="AF167" s="17"/>
      <c r="AG167" s="17"/>
      <c r="AH167" s="17"/>
      <c r="AI167" s="17"/>
      <c r="AJ167" s="17"/>
      <c r="AK167" s="17"/>
      <c r="AL167" s="17"/>
      <c r="AM167" s="17"/>
      <c r="AN167" s="17"/>
    </row>
    <row r="168" spans="1:40" s="219" customFormat="1" x14ac:dyDescent="0.25">
      <c r="A168" s="17"/>
      <c r="B168" s="17"/>
      <c r="C168" s="230"/>
      <c r="D168" s="17"/>
      <c r="E168" s="17"/>
      <c r="F168" s="17"/>
      <c r="G168" s="17"/>
      <c r="H168" s="17"/>
      <c r="I168" s="251"/>
      <c r="J168" s="17"/>
      <c r="K168" s="17"/>
      <c r="L168" s="17"/>
      <c r="M168" s="17"/>
      <c r="N168" s="226"/>
      <c r="T168" s="17"/>
      <c r="U168" s="17"/>
      <c r="V168" s="17"/>
      <c r="W168" s="17"/>
      <c r="X168" s="17"/>
      <c r="Y168" s="17"/>
      <c r="Z168" s="17"/>
      <c r="AA168" s="17"/>
      <c r="AB168" s="17"/>
      <c r="AC168" s="17"/>
      <c r="AD168" s="17"/>
      <c r="AE168" s="17"/>
      <c r="AF168" s="17"/>
      <c r="AG168" s="17"/>
      <c r="AH168" s="17"/>
      <c r="AI168" s="17"/>
      <c r="AJ168" s="17"/>
      <c r="AK168" s="17"/>
      <c r="AL168" s="17"/>
      <c r="AM168" s="17"/>
      <c r="AN168" s="17"/>
    </row>
    <row r="169" spans="1:40" s="219" customFormat="1" x14ac:dyDescent="0.25">
      <c r="A169" s="17"/>
      <c r="B169" s="17"/>
      <c r="C169" s="230"/>
      <c r="D169" s="17"/>
      <c r="E169" s="17"/>
      <c r="F169" s="17"/>
      <c r="G169" s="17"/>
      <c r="H169" s="17"/>
      <c r="I169" s="251"/>
      <c r="J169" s="17"/>
      <c r="K169" s="17"/>
      <c r="L169" s="17"/>
      <c r="M169" s="17"/>
      <c r="N169" s="226"/>
      <c r="T169" s="17"/>
      <c r="U169" s="17"/>
      <c r="V169" s="17"/>
      <c r="W169" s="17"/>
      <c r="X169" s="17"/>
      <c r="Y169" s="17"/>
      <c r="Z169" s="17"/>
      <c r="AA169" s="17"/>
      <c r="AB169" s="17"/>
      <c r="AC169" s="17"/>
      <c r="AD169" s="17"/>
      <c r="AE169" s="17"/>
      <c r="AF169" s="17"/>
      <c r="AG169" s="17"/>
      <c r="AH169" s="17"/>
      <c r="AI169" s="17"/>
      <c r="AJ169" s="17"/>
      <c r="AK169" s="17"/>
      <c r="AL169" s="17"/>
      <c r="AM169" s="17"/>
      <c r="AN169" s="17"/>
    </row>
    <row r="170" spans="1:40" s="219" customFormat="1" x14ac:dyDescent="0.25">
      <c r="A170" s="17"/>
      <c r="B170" s="17"/>
      <c r="C170" s="230"/>
      <c r="D170" s="17"/>
      <c r="E170" s="17"/>
      <c r="F170" s="17"/>
      <c r="G170" s="17"/>
      <c r="H170" s="17"/>
      <c r="I170" s="251"/>
      <c r="J170" s="17"/>
      <c r="K170" s="17"/>
      <c r="L170" s="17"/>
      <c r="M170" s="17"/>
      <c r="N170" s="226"/>
      <c r="T170" s="17"/>
      <c r="U170" s="17"/>
      <c r="V170" s="17"/>
      <c r="W170" s="17"/>
      <c r="X170" s="17"/>
      <c r="Y170" s="17"/>
      <c r="Z170" s="17"/>
      <c r="AA170" s="17"/>
      <c r="AB170" s="17"/>
      <c r="AC170" s="17"/>
      <c r="AD170" s="17"/>
      <c r="AE170" s="17"/>
      <c r="AF170" s="17"/>
      <c r="AG170" s="17"/>
      <c r="AH170" s="17"/>
      <c r="AI170" s="17"/>
      <c r="AJ170" s="17"/>
      <c r="AK170" s="17"/>
      <c r="AL170" s="17"/>
      <c r="AM170" s="17"/>
      <c r="AN170" s="17"/>
    </row>
    <row r="171" spans="1:40" s="219" customFormat="1" x14ac:dyDescent="0.25">
      <c r="A171" s="17"/>
      <c r="B171" s="17"/>
      <c r="C171" s="230"/>
      <c r="D171" s="17"/>
      <c r="E171" s="17"/>
      <c r="F171" s="17"/>
      <c r="G171" s="17"/>
      <c r="H171" s="17"/>
      <c r="I171" s="251"/>
      <c r="J171" s="17"/>
      <c r="K171" s="17"/>
      <c r="L171" s="17"/>
      <c r="M171" s="17"/>
      <c r="N171" s="226"/>
      <c r="T171" s="17"/>
      <c r="U171" s="17"/>
      <c r="V171" s="17"/>
      <c r="W171" s="17"/>
      <c r="X171" s="17"/>
      <c r="Y171" s="17"/>
      <c r="Z171" s="17"/>
      <c r="AA171" s="17"/>
      <c r="AB171" s="17"/>
      <c r="AC171" s="17"/>
      <c r="AD171" s="17"/>
      <c r="AE171" s="17"/>
      <c r="AF171" s="17"/>
      <c r="AG171" s="17"/>
      <c r="AH171" s="17"/>
      <c r="AI171" s="17"/>
      <c r="AJ171" s="17"/>
      <c r="AK171" s="17"/>
      <c r="AL171" s="17"/>
      <c r="AM171" s="17"/>
      <c r="AN171" s="17"/>
    </row>
    <row r="172" spans="1:40" s="219" customFormat="1" x14ac:dyDescent="0.25">
      <c r="A172" s="17"/>
      <c r="B172" s="17"/>
      <c r="C172" s="230"/>
      <c r="D172" s="17"/>
      <c r="E172" s="17"/>
      <c r="F172" s="17"/>
      <c r="G172" s="17"/>
      <c r="H172" s="17"/>
      <c r="I172" s="251"/>
      <c r="J172" s="17"/>
      <c r="K172" s="17"/>
      <c r="L172" s="17"/>
      <c r="M172" s="17"/>
      <c r="N172" s="226"/>
      <c r="T172" s="17"/>
      <c r="U172" s="17"/>
      <c r="V172" s="17"/>
      <c r="W172" s="17"/>
      <c r="X172" s="17"/>
      <c r="Y172" s="17"/>
      <c r="Z172" s="17"/>
      <c r="AA172" s="17"/>
      <c r="AB172" s="17"/>
      <c r="AC172" s="17"/>
      <c r="AD172" s="17"/>
      <c r="AE172" s="17"/>
      <c r="AF172" s="17"/>
      <c r="AG172" s="17"/>
      <c r="AH172" s="17"/>
      <c r="AI172" s="17"/>
      <c r="AJ172" s="17"/>
      <c r="AK172" s="17"/>
      <c r="AL172" s="17"/>
      <c r="AM172" s="17"/>
      <c r="AN172" s="17"/>
    </row>
    <row r="173" spans="1:40" s="219" customFormat="1" x14ac:dyDescent="0.25">
      <c r="A173" s="17"/>
      <c r="B173" s="17"/>
      <c r="C173" s="230"/>
      <c r="D173" s="17"/>
      <c r="E173" s="17"/>
      <c r="F173" s="17"/>
      <c r="G173" s="17"/>
      <c r="H173" s="17"/>
      <c r="I173" s="251"/>
      <c r="J173" s="17"/>
      <c r="K173" s="17"/>
      <c r="L173" s="17"/>
      <c r="M173" s="17"/>
      <c r="N173" s="226"/>
      <c r="T173" s="17"/>
      <c r="U173" s="17"/>
      <c r="V173" s="17"/>
      <c r="W173" s="17"/>
      <c r="X173" s="17"/>
      <c r="Y173" s="17"/>
      <c r="Z173" s="17"/>
      <c r="AA173" s="17"/>
      <c r="AB173" s="17"/>
      <c r="AC173" s="17"/>
      <c r="AD173" s="17"/>
      <c r="AE173" s="17"/>
      <c r="AF173" s="17"/>
      <c r="AG173" s="17"/>
      <c r="AH173" s="17"/>
      <c r="AI173" s="17"/>
      <c r="AJ173" s="17"/>
      <c r="AK173" s="17"/>
      <c r="AL173" s="17"/>
      <c r="AM173" s="17"/>
      <c r="AN173" s="17"/>
    </row>
    <row r="174" spans="1:40" s="219" customFormat="1" x14ac:dyDescent="0.25">
      <c r="A174" s="17"/>
      <c r="B174" s="17"/>
      <c r="C174" s="230"/>
      <c r="D174" s="17"/>
      <c r="E174" s="17"/>
      <c r="F174" s="17"/>
      <c r="G174" s="17"/>
      <c r="H174" s="17"/>
      <c r="I174" s="251"/>
      <c r="J174" s="17"/>
      <c r="K174" s="17"/>
      <c r="L174" s="17"/>
      <c r="M174" s="17"/>
      <c r="N174" s="226"/>
      <c r="T174" s="17"/>
      <c r="U174" s="17"/>
      <c r="V174" s="17"/>
      <c r="W174" s="17"/>
      <c r="X174" s="17"/>
      <c r="Y174" s="17"/>
      <c r="Z174" s="17"/>
      <c r="AA174" s="17"/>
      <c r="AB174" s="17"/>
      <c r="AC174" s="17"/>
      <c r="AD174" s="17"/>
      <c r="AE174" s="17"/>
      <c r="AF174" s="17"/>
      <c r="AG174" s="17"/>
      <c r="AH174" s="17"/>
      <c r="AI174" s="17"/>
      <c r="AJ174" s="17"/>
      <c r="AK174" s="17"/>
      <c r="AL174" s="17"/>
      <c r="AM174" s="17"/>
      <c r="AN174" s="17"/>
    </row>
    <row r="175" spans="1:40" s="219" customFormat="1" x14ac:dyDescent="0.25">
      <c r="A175" s="17"/>
      <c r="B175" s="17"/>
      <c r="C175" s="230"/>
      <c r="D175" s="17"/>
      <c r="E175" s="17"/>
      <c r="F175" s="17"/>
      <c r="G175" s="17"/>
      <c r="H175" s="17"/>
      <c r="I175" s="251"/>
      <c r="J175" s="17"/>
      <c r="K175" s="17"/>
      <c r="L175" s="17"/>
      <c r="M175" s="17"/>
      <c r="N175" s="226"/>
      <c r="T175" s="17"/>
      <c r="U175" s="17"/>
      <c r="V175" s="17"/>
      <c r="W175" s="17"/>
      <c r="X175" s="17"/>
      <c r="Y175" s="17"/>
      <c r="Z175" s="17"/>
      <c r="AA175" s="17"/>
      <c r="AB175" s="17"/>
      <c r="AC175" s="17"/>
      <c r="AD175" s="17"/>
      <c r="AE175" s="17"/>
      <c r="AF175" s="17"/>
      <c r="AG175" s="17"/>
      <c r="AH175" s="17"/>
      <c r="AI175" s="17"/>
      <c r="AJ175" s="17"/>
      <c r="AK175" s="17"/>
      <c r="AL175" s="17"/>
      <c r="AM175" s="17"/>
      <c r="AN175" s="17"/>
    </row>
  </sheetData>
  <sheetProtection algorithmName="SHA-512" hashValue="BrweyPj1bxZKlXXSsSOssuJEkOXcmEiZiLhF7804UMUWWcQzIjDgE7A9VqtJBIskywKfgYlgXJXTJTlXR1b/1A==" saltValue="tW4Kgp7CudAZKgAEtJ2Y1g==" spinCount="100000" sheet="1" objects="1" scenarios="1"/>
  <protectedRanges>
    <protectedRange sqref="C12:J12 W12" name="Intervalo1_1"/>
    <protectedRange sqref="C13:J13 W13" name="Intervalo1_2"/>
    <protectedRange sqref="C14:J14" name="Intervalo1_3"/>
    <protectedRange sqref="C15:J15" name="Intervalo1_4"/>
    <protectedRange sqref="C16:J16" name="Intervalo1_5"/>
    <protectedRange sqref="C17:J17" name="Intervalo1_6"/>
    <protectedRange sqref="C18:J18 W19 W21" name="Intervalo1_7"/>
    <protectedRange sqref="B19:J29 B30 W26 W41 H31 W29 W22:W23 M27:M28" name="Intervalo1_9"/>
    <protectedRange sqref="B32:K38 B31:G31 I31:K31 W35:W38" name="Intervalo1_11"/>
    <protectedRange sqref="B39:K44 B45 K45" name="Intervalo1_14"/>
    <protectedRange sqref="C45:J45 W45" name="Intervalo1_16"/>
    <protectedRange sqref="C30:J30" name="Intervalo1_17"/>
    <protectedRange sqref="W18" name="Intervalo1_7_1"/>
  </protectedRanges>
  <mergeCells count="54">
    <mergeCell ref="F9:G9"/>
    <mergeCell ref="A1:AI1"/>
    <mergeCell ref="A2:AI2"/>
    <mergeCell ref="B6:C6"/>
    <mergeCell ref="A8:M8"/>
    <mergeCell ref="N8:X8"/>
    <mergeCell ref="Y8:AI8"/>
    <mergeCell ref="AG9:AG10"/>
    <mergeCell ref="AH9:AH10"/>
    <mergeCell ref="AI9:AI10"/>
    <mergeCell ref="B4:J4"/>
    <mergeCell ref="A39:A45"/>
    <mergeCell ref="AA9:AA10"/>
    <mergeCell ref="AB9:AB10"/>
    <mergeCell ref="AC9:AC10"/>
    <mergeCell ref="AD9:AD10"/>
    <mergeCell ref="U9:U10"/>
    <mergeCell ref="V9:V10"/>
    <mergeCell ref="W9:W10"/>
    <mergeCell ref="X9:X10"/>
    <mergeCell ref="Y9:Y10"/>
    <mergeCell ref="Z9:Z10"/>
    <mergeCell ref="O9:O10"/>
    <mergeCell ref="P9:P10"/>
    <mergeCell ref="Q9:Q10"/>
    <mergeCell ref="R9:R10"/>
    <mergeCell ref="S9:S10"/>
    <mergeCell ref="A11:A30"/>
    <mergeCell ref="A31:A38"/>
    <mergeCell ref="AE9:AE10"/>
    <mergeCell ref="AF9:AF10"/>
    <mergeCell ref="T9:T10"/>
    <mergeCell ref="H9:H10"/>
    <mergeCell ref="I9:I10"/>
    <mergeCell ref="J9:J10"/>
    <mergeCell ref="K9:L9"/>
    <mergeCell ref="M9:M10"/>
    <mergeCell ref="N9:N10"/>
    <mergeCell ref="A9:A10"/>
    <mergeCell ref="B9:B10"/>
    <mergeCell ref="C9:C10"/>
    <mergeCell ref="D9:D10"/>
    <mergeCell ref="E9:E10"/>
    <mergeCell ref="M53:M54"/>
    <mergeCell ref="A53:A54"/>
    <mergeCell ref="B53:B54"/>
    <mergeCell ref="C53:C54"/>
    <mergeCell ref="D53:D54"/>
    <mergeCell ref="E53:E54"/>
    <mergeCell ref="F53:G53"/>
    <mergeCell ref="H53:H54"/>
    <mergeCell ref="I53:I54"/>
    <mergeCell ref="J53:J54"/>
    <mergeCell ref="K53:L53"/>
  </mergeCells>
  <conditionalFormatting sqref="AN6:AN7">
    <cfRule type="cellIs" dxfId="24" priority="9" stopIfTrue="1" operator="equal">
      <formula>$AN$6</formula>
    </cfRule>
  </conditionalFormatting>
  <conditionalFormatting sqref="N11:N45">
    <cfRule type="cellIs" dxfId="23" priority="8" stopIfTrue="1" operator="equal">
      <formula>"x"</formula>
    </cfRule>
  </conditionalFormatting>
  <conditionalFormatting sqref="O11:O45">
    <cfRule type="cellIs" dxfId="22" priority="7" operator="equal">
      <formula>"x"</formula>
    </cfRule>
  </conditionalFormatting>
  <conditionalFormatting sqref="P11:P45">
    <cfRule type="cellIs" dxfId="21" priority="6" operator="equal">
      <formula>"x"</formula>
    </cfRule>
  </conditionalFormatting>
  <conditionalFormatting sqref="Q11:Q45">
    <cfRule type="cellIs" dxfId="20" priority="5" stopIfTrue="1" operator="equal">
      <formula>"x"</formula>
    </cfRule>
  </conditionalFormatting>
  <conditionalFormatting sqref="R11:R45">
    <cfRule type="cellIs" dxfId="19" priority="4" operator="equal">
      <formula>"x"</formula>
    </cfRule>
  </conditionalFormatting>
  <conditionalFormatting sqref="S11:S45">
    <cfRule type="cellIs" dxfId="18" priority="1" stopIfTrue="1" operator="equal">
      <formula>$AN$7</formula>
    </cfRule>
    <cfRule type="cellIs" dxfId="17" priority="2" stopIfTrue="1" operator="equal">
      <formula>$AN$6</formula>
    </cfRule>
  </conditionalFormatting>
  <dataValidations count="1">
    <dataValidation type="list" allowBlank="1" showInputMessage="1" showErrorMessage="1" sqref="S11:S45"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43"/>
  <sheetViews>
    <sheetView showGridLines="0" zoomScale="60" zoomScaleNormal="60" zoomScalePageLayoutView="70" workbookViewId="0">
      <selection activeCell="AH14" sqref="AH14"/>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17.7109375" customWidth="1"/>
    <col min="6" max="6" width="12" bestFit="1" customWidth="1"/>
    <col min="7" max="7" width="8.140625" customWidth="1"/>
    <col min="8" max="8" width="9.140625" customWidth="1"/>
    <col min="24" max="24" width="2.7109375" customWidth="1"/>
    <col min="26" max="26" width="8.7109375" hidden="1" customWidth="1"/>
    <col min="27" max="29" width="4.140625" hidden="1" customWidth="1"/>
    <col min="30" max="30" width="8.7109375" customWidth="1"/>
  </cols>
  <sheetData>
    <row r="1" spans="1:28" x14ac:dyDescent="0.25">
      <c r="A1" s="110"/>
      <c r="B1" s="514" t="s">
        <v>0</v>
      </c>
      <c r="C1" s="514"/>
      <c r="D1" s="514"/>
      <c r="E1" s="514"/>
      <c r="F1" s="514"/>
      <c r="G1" s="514"/>
      <c r="H1" s="514"/>
      <c r="I1" s="514"/>
      <c r="J1" s="514"/>
      <c r="K1" s="514"/>
      <c r="L1" s="514"/>
      <c r="M1" s="514"/>
      <c r="N1" s="514"/>
      <c r="O1" s="514"/>
      <c r="P1" s="514"/>
      <c r="Q1" s="514"/>
      <c r="R1" s="514"/>
      <c r="S1" s="514"/>
      <c r="T1" s="514"/>
      <c r="U1" s="514"/>
      <c r="V1" s="514"/>
      <c r="W1" s="514"/>
      <c r="X1" s="110"/>
    </row>
    <row r="2" spans="1:28" s="5" customFormat="1" ht="21" customHeight="1" x14ac:dyDescent="0.25">
      <c r="A2" s="111"/>
      <c r="B2" s="514"/>
      <c r="C2" s="514"/>
      <c r="D2" s="514"/>
      <c r="E2" s="514"/>
      <c r="F2" s="514"/>
      <c r="G2" s="514"/>
      <c r="H2" s="514"/>
      <c r="I2" s="514"/>
      <c r="J2" s="514"/>
      <c r="K2" s="514"/>
      <c r="L2" s="514"/>
      <c r="M2" s="514"/>
      <c r="N2" s="514"/>
      <c r="O2" s="514"/>
      <c r="P2" s="514"/>
      <c r="Q2" s="514"/>
      <c r="R2" s="514"/>
      <c r="S2" s="514"/>
      <c r="T2" s="514"/>
      <c r="U2" s="514"/>
      <c r="V2" s="514"/>
      <c r="W2" s="514"/>
      <c r="X2" s="111"/>
    </row>
    <row r="3" spans="1:28" s="6" customFormat="1" ht="33.75" customHeight="1" x14ac:dyDescent="0.35">
      <c r="A3" s="112"/>
      <c r="B3" s="538" t="str">
        <f>'Monitoria Anual - 3'!A2</f>
        <v>Plano de Ação Nacional para a Conservação das Aves da Amazônia - PAN Aves da Amazônia</v>
      </c>
      <c r="C3" s="538"/>
      <c r="D3" s="538"/>
      <c r="E3" s="538"/>
      <c r="F3" s="538"/>
      <c r="G3" s="538"/>
      <c r="H3" s="538"/>
      <c r="I3" s="538"/>
      <c r="J3" s="538"/>
      <c r="K3" s="538"/>
      <c r="L3" s="538"/>
      <c r="M3" s="538"/>
      <c r="N3" s="538"/>
      <c r="O3" s="538"/>
      <c r="P3" s="538"/>
      <c r="Q3" s="538"/>
      <c r="R3" s="538"/>
      <c r="S3" s="538"/>
      <c r="T3" s="538"/>
      <c r="U3" s="538"/>
      <c r="V3" s="538"/>
      <c r="W3" s="538"/>
      <c r="X3" s="112"/>
    </row>
    <row r="4" spans="1:28" s="2" customFormat="1" x14ac:dyDescent="0.25">
      <c r="A4" s="110"/>
      <c r="J4" s="113"/>
      <c r="K4" s="113"/>
      <c r="L4" s="113"/>
      <c r="M4" s="113"/>
      <c r="N4" s="113"/>
      <c r="O4" s="113"/>
      <c r="X4" s="110"/>
    </row>
    <row r="5" spans="1:28" s="3" customFormat="1" ht="45" customHeight="1" x14ac:dyDescent="0.25">
      <c r="A5" s="7"/>
      <c r="B5" s="539" t="s">
        <v>454</v>
      </c>
      <c r="C5" s="539"/>
      <c r="D5" s="540" t="str">
        <f>'Monitoria Anual - 3'!B4</f>
        <v>Reduzir a perda e degradação de hábitat e o declínio populacional das aves amazônicas ameaçadas de extinção até 2021.</v>
      </c>
      <c r="E5" s="540"/>
      <c r="F5" s="540"/>
      <c r="G5" s="540"/>
      <c r="H5" s="540"/>
      <c r="I5" s="540"/>
      <c r="J5" s="540"/>
      <c r="K5" s="540"/>
      <c r="L5" s="540"/>
      <c r="M5" s="541"/>
      <c r="N5" s="4"/>
      <c r="O5" s="4"/>
      <c r="P5" s="4"/>
      <c r="Q5" s="4"/>
      <c r="R5" s="4"/>
      <c r="X5" s="7"/>
    </row>
    <row r="6" spans="1:28" s="2" customFormat="1" x14ac:dyDescent="0.25">
      <c r="A6" s="110"/>
      <c r="J6" s="113"/>
      <c r="K6" s="113"/>
      <c r="L6" s="113"/>
      <c r="M6" s="113"/>
      <c r="N6" s="113"/>
      <c r="O6" s="113"/>
      <c r="X6" s="110"/>
    </row>
    <row r="7" spans="1:28" s="2" customFormat="1" ht="26.25" customHeight="1" x14ac:dyDescent="0.25">
      <c r="A7" s="110"/>
      <c r="B7" s="539" t="s">
        <v>4</v>
      </c>
      <c r="C7" s="539"/>
      <c r="D7" s="531" t="str">
        <f>'Monitoria Anual - 3'!B6</f>
        <v>22 a 24 de maio de 2018</v>
      </c>
      <c r="E7" s="531"/>
      <c r="F7" s="531"/>
      <c r="G7" s="532"/>
      <c r="H7" s="8"/>
      <c r="I7" s="114"/>
      <c r="J7" s="113"/>
      <c r="K7" s="113"/>
      <c r="L7" s="113"/>
      <c r="M7" s="113"/>
      <c r="N7" s="113"/>
      <c r="O7" s="113"/>
      <c r="X7" s="110"/>
    </row>
    <row r="8" spans="1:28" x14ac:dyDescent="0.25">
      <c r="A8" s="110"/>
      <c r="X8" s="110"/>
    </row>
    <row r="9" spans="1:28" ht="31.5" customHeight="1" x14ac:dyDescent="0.25">
      <c r="A9" s="110"/>
      <c r="B9" s="533" t="s">
        <v>455</v>
      </c>
      <c r="C9" s="533"/>
      <c r="D9" s="533"/>
      <c r="E9" s="533"/>
      <c r="F9" s="533"/>
      <c r="G9" s="533"/>
      <c r="H9" s="533"/>
      <c r="I9" s="533"/>
      <c r="J9" s="533"/>
      <c r="K9" s="533"/>
      <c r="L9" s="533"/>
      <c r="M9" s="533"/>
      <c r="N9" s="533"/>
      <c r="O9" s="533"/>
      <c r="P9" s="533"/>
      <c r="Q9" s="533"/>
      <c r="R9" s="533"/>
      <c r="S9" s="533"/>
      <c r="T9" s="533"/>
      <c r="U9" s="533"/>
      <c r="V9" s="533"/>
      <c r="W9" s="533"/>
      <c r="X9" s="110"/>
    </row>
    <row r="10" spans="1:28" x14ac:dyDescent="0.25">
      <c r="A10" s="110"/>
      <c r="G10" s="115"/>
      <c r="H10" s="115"/>
      <c r="I10" s="115"/>
      <c r="X10" s="110"/>
    </row>
    <row r="11" spans="1:28" ht="15.75" x14ac:dyDescent="0.25">
      <c r="A11" s="110"/>
      <c r="B11" s="531" t="s">
        <v>456</v>
      </c>
      <c r="C11" s="532"/>
      <c r="D11" s="106"/>
      <c r="E11" s="106"/>
      <c r="F11" s="106"/>
      <c r="G11" s="106"/>
      <c r="H11" s="106"/>
      <c r="I11" s="106"/>
      <c r="J11" s="106"/>
      <c r="K11" s="106"/>
      <c r="L11" s="106"/>
      <c r="M11" s="106"/>
      <c r="N11" s="106"/>
      <c r="O11" s="106"/>
      <c r="P11" s="106"/>
      <c r="Q11" s="106"/>
      <c r="R11" s="106"/>
      <c r="S11" s="106"/>
      <c r="T11" s="106"/>
      <c r="U11" s="106"/>
      <c r="V11" s="106"/>
      <c r="W11" s="106"/>
      <c r="X11" s="110"/>
    </row>
    <row r="12" spans="1:28" ht="15.75" thickBot="1" x14ac:dyDescent="0.3">
      <c r="A12" s="110"/>
      <c r="E12" s="116"/>
      <c r="F12" s="534"/>
      <c r="G12" s="534"/>
      <c r="H12" s="423"/>
      <c r="X12" s="110"/>
    </row>
    <row r="13" spans="1:28" ht="33.75" customHeight="1" thickBot="1" x14ac:dyDescent="0.3">
      <c r="A13" s="110"/>
      <c r="C13" s="516" t="s">
        <v>815</v>
      </c>
      <c r="D13" s="517"/>
      <c r="E13" s="517"/>
      <c r="F13" s="517"/>
      <c r="G13" s="518"/>
      <c r="H13" s="117"/>
      <c r="X13" s="110"/>
    </row>
    <row r="14" spans="1:28" s="1" customFormat="1" ht="34.5" customHeight="1" thickBot="1" x14ac:dyDescent="0.3">
      <c r="A14" s="7"/>
      <c r="C14" s="118" t="s">
        <v>458</v>
      </c>
      <c r="D14" s="119" t="s">
        <v>459</v>
      </c>
      <c r="E14" s="120" t="s">
        <v>460</v>
      </c>
      <c r="F14" s="119" t="s">
        <v>461</v>
      </c>
      <c r="G14" s="121" t="s">
        <v>460</v>
      </c>
      <c r="H14" s="122"/>
      <c r="X14" s="7"/>
    </row>
    <row r="15" spans="1:28" ht="15.75" x14ac:dyDescent="0.25">
      <c r="A15" s="110"/>
      <c r="C15" s="123" t="s">
        <v>462</v>
      </c>
      <c r="D15" s="124"/>
      <c r="E15" s="125"/>
      <c r="F15" s="126">
        <f>COUNTA('Monitoria Anual - 3'!S11:S956)</f>
        <v>1</v>
      </c>
      <c r="G15" s="127">
        <f t="shared" ref="G15:G21" si="0">F15/$F$22</f>
        <v>2.8571428571428571E-2</v>
      </c>
      <c r="H15" s="128"/>
      <c r="X15" s="110"/>
    </row>
    <row r="16" spans="1:28" ht="15.75" x14ac:dyDescent="0.25">
      <c r="A16" s="110"/>
      <c r="C16" s="129" t="s">
        <v>463</v>
      </c>
      <c r="D16" s="130">
        <f>COUNTA('Monitoria Anual - 3'!N11:N956)</f>
        <v>0</v>
      </c>
      <c r="E16" s="131">
        <f>D16/$D$22</f>
        <v>0</v>
      </c>
      <c r="F16" s="132">
        <f>D16-AB16</f>
        <v>0</v>
      </c>
      <c r="G16" s="131">
        <f t="shared" si="0"/>
        <v>0</v>
      </c>
      <c r="H16" s="128"/>
      <c r="X16" s="110"/>
      <c r="Z16" s="22">
        <f>COUNTIFS('Monitoria Anual - 3'!N:N,"x",'Monitoria Anual - 3'!S:S,"Excluída")</f>
        <v>0</v>
      </c>
      <c r="AA16" s="22">
        <f>COUNTIFS('Monitoria Anual - 3'!N:N,"x",'Monitoria Anual - 3'!S:S,"Agrupada")</f>
        <v>0</v>
      </c>
      <c r="AB16" s="22">
        <f>Z16+AA16</f>
        <v>0</v>
      </c>
    </row>
    <row r="17" spans="1:28" ht="15.75" x14ac:dyDescent="0.25">
      <c r="A17" s="110"/>
      <c r="C17" s="133" t="s">
        <v>667</v>
      </c>
      <c r="D17" s="130">
        <f>COUNTA('Monitoria Anual - 3'!O11:O956)</f>
        <v>10</v>
      </c>
      <c r="E17" s="131">
        <f>D17/$D$22</f>
        <v>0.2857142857142857</v>
      </c>
      <c r="F17" s="132">
        <f>D17-AB17</f>
        <v>9</v>
      </c>
      <c r="G17" s="131">
        <f t="shared" si="0"/>
        <v>0.25714285714285712</v>
      </c>
      <c r="H17" s="128"/>
      <c r="X17" s="110"/>
      <c r="Z17" s="22">
        <f>COUNTIFS('Monitoria Anual - 3'!O:O,"x",'Monitoria Anual - 3'!S:S,"Excluída")</f>
        <v>0</v>
      </c>
      <c r="AA17" s="22">
        <f>COUNTIFS('Monitoria Anual - 3'!O:O,"x",'Monitoria Anual - 3'!S:S,"Agrupada")</f>
        <v>1</v>
      </c>
      <c r="AB17" s="22">
        <f>Z17+AA17</f>
        <v>1</v>
      </c>
    </row>
    <row r="18" spans="1:28" ht="15.75" x14ac:dyDescent="0.25">
      <c r="A18" s="110"/>
      <c r="C18" s="134" t="s">
        <v>465</v>
      </c>
      <c r="D18" s="130">
        <f>COUNTA('Monitoria Anual - 3'!P11:P956)</f>
        <v>10</v>
      </c>
      <c r="E18" s="131">
        <f>D18/$D$22</f>
        <v>0.2857142857142857</v>
      </c>
      <c r="F18" s="132">
        <f>D18-AB18</f>
        <v>10</v>
      </c>
      <c r="G18" s="131">
        <f t="shared" si="0"/>
        <v>0.2857142857142857</v>
      </c>
      <c r="H18" s="128"/>
      <c r="X18" s="110"/>
      <c r="Z18" s="22">
        <f>COUNTIFS('Monitoria Anual - 3'!P:P,"x",'Monitoria Anual - 3'!S:S,"Excluída")</f>
        <v>0</v>
      </c>
      <c r="AA18" s="22">
        <f>COUNTIFS('Monitoria Anual - 3'!P:P,"x",'Monitoria Anual - 3'!S:S,"Agrupada")</f>
        <v>0</v>
      </c>
      <c r="AB18" s="22">
        <f>Z18+AA18</f>
        <v>0</v>
      </c>
    </row>
    <row r="19" spans="1:28" ht="15.75" x14ac:dyDescent="0.25">
      <c r="A19" s="110"/>
      <c r="C19" s="135" t="s">
        <v>466</v>
      </c>
      <c r="D19" s="130">
        <f>COUNTA('Monitoria Anual - 3'!Q11:Q956)</f>
        <v>14</v>
      </c>
      <c r="E19" s="131">
        <f>D19/$D$22</f>
        <v>0.4</v>
      </c>
      <c r="F19" s="132">
        <f t="shared" ref="F19:F20" si="1">D19-AB19</f>
        <v>14</v>
      </c>
      <c r="G19" s="131">
        <f t="shared" si="0"/>
        <v>0.4</v>
      </c>
      <c r="H19" s="128"/>
      <c r="X19" s="110"/>
      <c r="Z19" s="22">
        <f>COUNTIFS('Monitoria Anual - 3'!Q:Q,"x",'Monitoria Anual - 3'!S:S,"Excluída")</f>
        <v>0</v>
      </c>
      <c r="AA19" s="22">
        <f>COUNTIFS('Monitoria Anual - 3'!Q:Q,"x",'Monitoria Anual - 3'!S:S,"Agrupada")</f>
        <v>0</v>
      </c>
      <c r="AB19" s="22">
        <f>Z19+AA19</f>
        <v>0</v>
      </c>
    </row>
    <row r="20" spans="1:28" ht="15.75" x14ac:dyDescent="0.25">
      <c r="A20" s="110"/>
      <c r="C20" s="136" t="s">
        <v>467</v>
      </c>
      <c r="D20" s="130">
        <f>COUNTA('Monitoria Anual - 3'!R11:R956)</f>
        <v>1</v>
      </c>
      <c r="E20" s="131">
        <f>D20/$D$22</f>
        <v>2.8571428571428571E-2</v>
      </c>
      <c r="F20" s="132">
        <f t="shared" si="1"/>
        <v>1</v>
      </c>
      <c r="G20" s="131">
        <f t="shared" si="0"/>
        <v>2.8571428571428571E-2</v>
      </c>
      <c r="H20" s="128"/>
      <c r="X20" s="110"/>
      <c r="Z20" s="22">
        <f>COUNTIFS('Monitoria Anual - 3'!R:R,"x",'Monitoria Anual - 3'!S:S,"Excluída")</f>
        <v>0</v>
      </c>
      <c r="AA20" s="22">
        <f>COUNTIFS('Monitoria Anual - 3'!R:R,"x",'Monitoria Anual - 3'!S:S,"Agrupada")</f>
        <v>0</v>
      </c>
      <c r="AB20" s="22">
        <f>Z20+AA20</f>
        <v>0</v>
      </c>
    </row>
    <row r="21" spans="1:28" ht="16.5" thickBot="1" x14ac:dyDescent="0.3">
      <c r="A21" s="110"/>
      <c r="C21" s="137" t="s">
        <v>468</v>
      </c>
      <c r="D21" s="138"/>
      <c r="E21" s="139"/>
      <c r="F21" s="140">
        <f>'Monitoria Anual - 3'!C51</f>
        <v>1</v>
      </c>
      <c r="G21" s="141">
        <f t="shared" si="0"/>
        <v>2.8571428571428571E-2</v>
      </c>
      <c r="H21" s="128"/>
      <c r="X21" s="110"/>
    </row>
    <row r="22" spans="1:28" ht="16.5" thickBot="1" x14ac:dyDescent="0.3">
      <c r="A22" s="110"/>
      <c r="C22" s="142" t="s">
        <v>469</v>
      </c>
      <c r="D22" s="143">
        <f>SUM(D16:D20)</f>
        <v>35</v>
      </c>
      <c r="E22" s="144">
        <f>SUM(E15:E21)</f>
        <v>1</v>
      </c>
      <c r="F22" s="145">
        <f>SUM(F16:F21)</f>
        <v>35</v>
      </c>
      <c r="G22" s="144">
        <f>SUM(G16:G21)</f>
        <v>1</v>
      </c>
      <c r="H22" s="128"/>
      <c r="X22" s="110"/>
    </row>
    <row r="23" spans="1:28" ht="15.75" thickBot="1" x14ac:dyDescent="0.3">
      <c r="A23" s="110"/>
      <c r="C23" s="146" t="s">
        <v>470</v>
      </c>
      <c r="D23" s="535">
        <f>COUNTIF('Monitoria Anual - 3'!S11:S956,"Agrupada")</f>
        <v>1</v>
      </c>
      <c r="E23" s="536"/>
      <c r="F23" s="536"/>
      <c r="G23" s="537"/>
      <c r="H23" s="147"/>
      <c r="X23" s="110"/>
    </row>
    <row r="24" spans="1:28" ht="15.75" thickBot="1" x14ac:dyDescent="0.3">
      <c r="A24" s="110"/>
      <c r="C24" s="148" t="s">
        <v>471</v>
      </c>
      <c r="D24" s="535">
        <f>COUNTIF('Monitoria Anual - 3'!S11:S118,"Excluída")</f>
        <v>0</v>
      </c>
      <c r="E24" s="536"/>
      <c r="F24" s="536"/>
      <c r="G24" s="537"/>
      <c r="H24" s="116"/>
      <c r="X24" s="110"/>
    </row>
    <row r="25" spans="1:28" x14ac:dyDescent="0.25">
      <c r="A25" s="110"/>
      <c r="H25" s="116"/>
      <c r="X25" s="110"/>
    </row>
    <row r="26" spans="1:28" x14ac:dyDescent="0.25">
      <c r="A26" s="110"/>
      <c r="H26" s="116"/>
      <c r="X26" s="110"/>
    </row>
    <row r="27" spans="1:28" ht="15.75" x14ac:dyDescent="0.25">
      <c r="A27" s="110"/>
      <c r="B27" s="531" t="s">
        <v>472</v>
      </c>
      <c r="C27" s="532"/>
      <c r="D27" s="149"/>
      <c r="E27" s="149"/>
      <c r="F27" s="149"/>
      <c r="G27" s="149"/>
      <c r="X27" s="110"/>
    </row>
    <row r="28" spans="1:28" ht="16.5" thickBot="1" x14ac:dyDescent="0.3">
      <c r="A28" s="110"/>
      <c r="B28" s="106"/>
      <c r="C28" s="150"/>
      <c r="D28" s="150"/>
      <c r="E28" s="150"/>
      <c r="F28" s="150"/>
      <c r="G28" s="150"/>
      <c r="H28" s="149"/>
      <c r="I28" s="149"/>
      <c r="J28" s="149"/>
      <c r="K28" s="149"/>
      <c r="L28" s="149"/>
      <c r="M28" s="149"/>
      <c r="N28" s="149"/>
      <c r="O28" s="149"/>
      <c r="P28" s="149"/>
      <c r="Q28" s="149"/>
      <c r="R28" s="149"/>
      <c r="S28" s="149"/>
      <c r="T28" s="149"/>
      <c r="U28" s="149"/>
      <c r="V28" s="149"/>
      <c r="W28" s="149"/>
      <c r="X28" s="110"/>
    </row>
    <row r="29" spans="1:28" s="2" customFormat="1" ht="16.5" thickBot="1" x14ac:dyDescent="0.3">
      <c r="A29" s="110"/>
      <c r="B29" s="150"/>
      <c r="C29" s="151" t="s">
        <v>473</v>
      </c>
      <c r="D29" s="152">
        <f>COUNTA('Monitoria Anual - 3'!A11:A45)</f>
        <v>3</v>
      </c>
      <c r="E29"/>
      <c r="F29"/>
      <c r="G29"/>
      <c r="H29" s="150"/>
      <c r="I29" s="150"/>
      <c r="J29" s="150"/>
      <c r="K29" s="150"/>
      <c r="L29" s="150"/>
      <c r="M29" s="150"/>
      <c r="N29" s="150"/>
      <c r="O29" s="150"/>
      <c r="P29" s="150"/>
      <c r="Q29" s="150"/>
      <c r="R29" s="150"/>
      <c r="S29" s="150"/>
      <c r="T29" s="150"/>
      <c r="U29" s="150"/>
      <c r="V29" s="150"/>
      <c r="W29" s="150"/>
      <c r="X29" s="110"/>
    </row>
    <row r="30" spans="1:28" ht="15.75" thickBot="1" x14ac:dyDescent="0.3">
      <c r="A30" s="110"/>
      <c r="X30" s="110"/>
    </row>
    <row r="31" spans="1:28" ht="15.75" thickBot="1" x14ac:dyDescent="0.3">
      <c r="A31" s="110"/>
      <c r="C31" s="153" t="s">
        <v>474</v>
      </c>
      <c r="D31" s="153" t="s">
        <v>475</v>
      </c>
      <c r="E31" s="154"/>
      <c r="F31" s="155"/>
      <c r="G31" s="156"/>
      <c r="H31" s="157"/>
      <c r="I31" s="158"/>
      <c r="J31" s="159"/>
      <c r="W31" s="160"/>
      <c r="X31" s="110"/>
    </row>
    <row r="32" spans="1:28" x14ac:dyDescent="0.25">
      <c r="A32" s="110"/>
      <c r="C32" s="161" t="s">
        <v>476</v>
      </c>
      <c r="D32" s="162">
        <f>SUM(F32:J32)</f>
        <v>20</v>
      </c>
      <c r="E32" s="163">
        <f>COUNTA('Monitoria Anual - 3'!S11:S30)</f>
        <v>1</v>
      </c>
      <c r="F32" s="164">
        <f>COUNTA('Monitoria Anual - 3'!N11:N30)</f>
        <v>0</v>
      </c>
      <c r="G32" s="164">
        <f>COUNTA('Monitoria Anual - 3'!O11:O30)</f>
        <v>3</v>
      </c>
      <c r="H32" s="164">
        <f>COUNTA('Monitoria Anual - 3'!P11:P30)</f>
        <v>8</v>
      </c>
      <c r="I32" s="164">
        <f>COUNTA('Monitoria Anual - 3'!Q11:Q30)</f>
        <v>8</v>
      </c>
      <c r="J32" s="165">
        <f>COUNTA('Monitoria Anual - 3'!R11:R30)</f>
        <v>1</v>
      </c>
      <c r="W32" s="160"/>
      <c r="X32" s="110"/>
    </row>
    <row r="33" spans="1:24" x14ac:dyDescent="0.25">
      <c r="A33" s="110"/>
      <c r="C33" s="166" t="s">
        <v>477</v>
      </c>
      <c r="D33" s="161">
        <f>SUM(F33:J33)</f>
        <v>8</v>
      </c>
      <c r="E33" s="167">
        <f>COUNTA('Monitoria Anual - 3'!S31:S38)</f>
        <v>0</v>
      </c>
      <c r="F33" s="168">
        <f>COUNTA('Monitoria Anual - 3'!N31:N38)</f>
        <v>0</v>
      </c>
      <c r="G33" s="168">
        <f>COUNTA('Monitoria Anual - 3'!O31:O38)</f>
        <v>5</v>
      </c>
      <c r="H33" s="168">
        <f>COUNTA('Monitoria Anual - 3'!P31:P38)</f>
        <v>1</v>
      </c>
      <c r="I33" s="168">
        <f>COUNTA('Monitoria Anual - 3'!Q31:Q38)</f>
        <v>2</v>
      </c>
      <c r="J33" s="169">
        <f>COUNTA('Monitoria Anual - 3'!R31:R38)</f>
        <v>0</v>
      </c>
      <c r="W33" s="160"/>
      <c r="X33" s="110"/>
    </row>
    <row r="34" spans="1:24" x14ac:dyDescent="0.25">
      <c r="A34" s="110"/>
      <c r="C34" s="166" t="s">
        <v>478</v>
      </c>
      <c r="D34" s="161">
        <f t="shared" ref="D34:D41" si="2">SUM(F34:J34)</f>
        <v>7</v>
      </c>
      <c r="E34" s="167">
        <f>COUNTA('Monitoria Anual - 3'!S39:S45)</f>
        <v>0</v>
      </c>
      <c r="F34" s="168">
        <f>COUNTA('Monitoria Anual - 3'!N39:N45)</f>
        <v>0</v>
      </c>
      <c r="G34" s="168">
        <f>COUNTA('Monitoria Anual - 3'!O39:O45)</f>
        <v>2</v>
      </c>
      <c r="H34" s="168">
        <f>COUNTA('Monitoria Anual - 3'!P39:P45)</f>
        <v>1</v>
      </c>
      <c r="I34" s="168">
        <f>COUNTA('Monitoria Anual - 3'!Q39:Q45)</f>
        <v>4</v>
      </c>
      <c r="J34" s="169">
        <f>COUNTA('Monitoria Anual - 3'!R39:R45)</f>
        <v>0</v>
      </c>
      <c r="W34" s="160"/>
      <c r="X34" s="110"/>
    </row>
    <row r="35" spans="1:24" hidden="1" x14ac:dyDescent="0.25">
      <c r="A35" s="110"/>
      <c r="C35" s="166" t="s">
        <v>816</v>
      </c>
      <c r="D35" s="161">
        <f t="shared" si="2"/>
        <v>0</v>
      </c>
      <c r="E35" s="167">
        <f>COUNTA('Monitoria Anual - 3'!S56:S56)</f>
        <v>0</v>
      </c>
      <c r="F35" s="168">
        <f>COUNTA('Monitoria Anual - 3'!N56:N56)</f>
        <v>0</v>
      </c>
      <c r="G35" s="168">
        <f>COUNTA('Monitoria Anual - 3'!O56:O56)</f>
        <v>0</v>
      </c>
      <c r="H35" s="168">
        <f>COUNTA('Monitoria Anual - 3'!P56:P56)</f>
        <v>0</v>
      </c>
      <c r="I35" s="168">
        <f>COUNTA('Monitoria Anual - 3'!Q56:Q56)</f>
        <v>0</v>
      </c>
      <c r="J35" s="169">
        <f>COUNTA('Monitoria Anual - 3'!R56:R56)</f>
        <v>0</v>
      </c>
      <c r="W35" s="160"/>
      <c r="X35" s="110"/>
    </row>
    <row r="36" spans="1:24" hidden="1" x14ac:dyDescent="0.25">
      <c r="A36" s="110"/>
      <c r="C36" s="166" t="s">
        <v>817</v>
      </c>
      <c r="D36" s="161">
        <f t="shared" si="2"/>
        <v>5</v>
      </c>
      <c r="E36" s="167">
        <f>COUNTA('Monitoria Anual - 3'!#REF!)</f>
        <v>1</v>
      </c>
      <c r="F36" s="168">
        <f>COUNTA('Monitoria Anual - 3'!#REF!)</f>
        <v>1</v>
      </c>
      <c r="G36" s="168">
        <f>COUNTA('Monitoria Anual - 3'!#REF!)</f>
        <v>1</v>
      </c>
      <c r="H36" s="168">
        <f>COUNTA('Monitoria Anual - 3'!#REF!)</f>
        <v>1</v>
      </c>
      <c r="I36" s="168">
        <f>COUNTA('Monitoria Anual - 3'!#REF!)</f>
        <v>1</v>
      </c>
      <c r="J36" s="169">
        <f>COUNTA('Monitoria Anual - 3'!#REF!)</f>
        <v>1</v>
      </c>
      <c r="W36" s="160"/>
      <c r="X36" s="110"/>
    </row>
    <row r="37" spans="1:24" hidden="1" x14ac:dyDescent="0.25">
      <c r="A37" s="110"/>
      <c r="C37" s="166" t="s">
        <v>818</v>
      </c>
      <c r="D37" s="161">
        <f t="shared" si="2"/>
        <v>0</v>
      </c>
      <c r="E37" s="167">
        <f>COUNTA('Monitoria Anual - 3'!S57:S57)</f>
        <v>0</v>
      </c>
      <c r="F37" s="168">
        <f>COUNTA('Monitoria Anual - 3'!N57:N57)</f>
        <v>0</v>
      </c>
      <c r="G37" s="168">
        <f>COUNTA('Monitoria Anual - 3'!O57:O57)</f>
        <v>0</v>
      </c>
      <c r="H37" s="168">
        <f>COUNTA('Monitoria Anual - 3'!P57:P57)</f>
        <v>0</v>
      </c>
      <c r="I37" s="168">
        <f>COUNTA('Monitoria Anual - 3'!Q57:Q57)</f>
        <v>0</v>
      </c>
      <c r="J37" s="169">
        <f>COUNTA('Monitoria Anual - 3'!R57:R57)</f>
        <v>0</v>
      </c>
      <c r="W37" s="160"/>
      <c r="X37" s="110"/>
    </row>
    <row r="38" spans="1:24" hidden="1" x14ac:dyDescent="0.25">
      <c r="A38" s="110"/>
      <c r="C38" s="166" t="s">
        <v>819</v>
      </c>
      <c r="D38" s="161">
        <f t="shared" si="2"/>
        <v>0</v>
      </c>
      <c r="E38" s="167">
        <f>COUNTA('Monitoria Anual - 3'!S58:S72)</f>
        <v>0</v>
      </c>
      <c r="F38" s="168">
        <f>COUNTA('Monitoria Anual - 3'!N58:N72)</f>
        <v>0</v>
      </c>
      <c r="G38" s="168">
        <f>COUNTA('Monitoria Anual - 3'!O58:O72)</f>
        <v>0</v>
      </c>
      <c r="H38" s="168">
        <f>COUNTA('Monitoria Anual - 3'!P58:P72)</f>
        <v>0</v>
      </c>
      <c r="I38" s="168">
        <f>COUNTA('Monitoria Anual - 3'!Q58:Q72)</f>
        <v>0</v>
      </c>
      <c r="J38" s="169">
        <f>COUNTA('Monitoria Anual - 3'!R58:R72)</f>
        <v>0</v>
      </c>
      <c r="W38" s="160"/>
      <c r="X38" s="110"/>
    </row>
    <row r="39" spans="1:24" hidden="1" x14ac:dyDescent="0.25">
      <c r="A39" s="110"/>
      <c r="C39" s="166" t="s">
        <v>820</v>
      </c>
      <c r="D39" s="161">
        <f t="shared" si="2"/>
        <v>0</v>
      </c>
      <c r="E39" s="167">
        <f>COUNTA('Monitoria Anual - 3'!S73:S87)</f>
        <v>0</v>
      </c>
      <c r="F39" s="168">
        <f>COUNTA('Monitoria Anual - 3'!N73:N87)</f>
        <v>0</v>
      </c>
      <c r="G39" s="168">
        <f>COUNTA('Monitoria Anual - 3'!O73:O87)</f>
        <v>0</v>
      </c>
      <c r="H39" s="168">
        <f>COUNTA('Monitoria Anual - 3'!P73:P87)</f>
        <v>0</v>
      </c>
      <c r="I39" s="168">
        <f>COUNTA('Monitoria Anual - 3'!Q73:Q87)</f>
        <v>0</v>
      </c>
      <c r="J39" s="169">
        <f>COUNTA('Monitoria Anual - 3'!R73:R87)</f>
        <v>0</v>
      </c>
      <c r="W39" s="160"/>
      <c r="X39" s="110"/>
    </row>
    <row r="40" spans="1:24" hidden="1" x14ac:dyDescent="0.25">
      <c r="A40" s="110"/>
      <c r="C40" s="166" t="s">
        <v>821</v>
      </c>
      <c r="D40" s="161">
        <f t="shared" si="2"/>
        <v>0</v>
      </c>
      <c r="E40" s="167">
        <f>COUNTA('Monitoria Anual - 3'!S88:S102)</f>
        <v>0</v>
      </c>
      <c r="F40" s="168">
        <f>COUNTA('Monitoria Anual - 3'!N88:N102)</f>
        <v>0</v>
      </c>
      <c r="G40" s="168">
        <f>COUNTA('Monitoria Anual - 3'!O88:O102)</f>
        <v>0</v>
      </c>
      <c r="H40" s="168">
        <f>COUNTA('Monitoria Anual - 3'!P88:P102)</f>
        <v>0</v>
      </c>
      <c r="I40" s="168">
        <f>COUNTA('Monitoria Anual - 3'!Q88:Q102)</f>
        <v>0</v>
      </c>
      <c r="J40" s="169">
        <f>COUNTA('Monitoria Anual - 3'!R88:R102)</f>
        <v>0</v>
      </c>
      <c r="W40" s="160"/>
      <c r="X40" s="110"/>
    </row>
    <row r="41" spans="1:24" ht="15.75" hidden="1" thickBot="1" x14ac:dyDescent="0.3">
      <c r="A41" s="110"/>
      <c r="C41" s="170" t="s">
        <v>822</v>
      </c>
      <c r="D41" s="171">
        <f t="shared" si="2"/>
        <v>0</v>
      </c>
      <c r="E41" s="172">
        <f>COUNTA('Monitoria Anual - 3'!S103:S117)</f>
        <v>0</v>
      </c>
      <c r="F41" s="173">
        <f>COUNTA('Monitoria Anual - 3'!N103:N117)</f>
        <v>0</v>
      </c>
      <c r="G41" s="173">
        <f>COUNTA('Monitoria Anual - 3'!O103:O117)</f>
        <v>0</v>
      </c>
      <c r="H41" s="173">
        <f>COUNTA('Monitoria Anual - 3'!P103:P117)</f>
        <v>0</v>
      </c>
      <c r="I41" s="173">
        <f>COUNTA('Monitoria Anual - 3'!Q103:Q117)</f>
        <v>0</v>
      </c>
      <c r="J41" s="174">
        <f>COUNTA('Monitoria Anual - 3'!R103:R117)</f>
        <v>0</v>
      </c>
      <c r="W41" s="160"/>
      <c r="X41" s="110"/>
    </row>
    <row r="42" spans="1:24" x14ac:dyDescent="0.25">
      <c r="A42" s="110"/>
      <c r="X42" s="110"/>
    </row>
    <row r="43" spans="1:24" x14ac:dyDescent="0.25">
      <c r="A43" s="110"/>
      <c r="B43" s="110"/>
      <c r="C43" s="110"/>
      <c r="D43" s="110"/>
      <c r="E43" s="110"/>
      <c r="F43" s="110"/>
      <c r="G43" s="110"/>
      <c r="H43" s="110"/>
      <c r="I43" s="110"/>
      <c r="J43" s="110"/>
      <c r="K43" s="110"/>
      <c r="L43" s="110"/>
      <c r="M43" s="110"/>
      <c r="N43" s="110"/>
      <c r="O43" s="110"/>
      <c r="P43" s="110"/>
      <c r="Q43" s="110"/>
      <c r="R43" s="110"/>
      <c r="S43" s="110"/>
      <c r="T43" s="110"/>
      <c r="U43" s="110"/>
      <c r="V43" s="110"/>
      <c r="W43" s="110"/>
      <c r="X43" s="110"/>
    </row>
  </sheetData>
  <sheetProtection algorithmName="SHA-512" hashValue="TLuvQcvN7h4IqzJBYeeMEQPuGgC3jrXRMO01msVXKeOy1ZThhIVVu3D9MoOrgK9pmebSMZoLOOkgx3HHffTXPg==" saltValue="Ngc5h07j/jDE1z+LIunkkg==" spinCount="100000" sheet="1" objects="1" scenarios="1"/>
  <protectedRanges>
    <protectedRange password="ECFE" sqref="Z16:AB20" name="Intervalo1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41 G32:J41">
    <cfRule type="cellIs" dxfId="1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77"/>
  <sheetViews>
    <sheetView showGridLines="0" topLeftCell="A10" zoomScale="60" zoomScaleNormal="60" workbookViewId="0">
      <pane xSplit="2" topLeftCell="N1" activePane="topRight" state="frozen"/>
      <selection activeCell="B42" sqref="B42"/>
      <selection pane="topRight" activeCell="T22" sqref="T22"/>
    </sheetView>
  </sheetViews>
  <sheetFormatPr defaultColWidth="14.42578125" defaultRowHeight="15.75" customHeight="1" x14ac:dyDescent="0.25"/>
  <cols>
    <col min="1" max="1" width="71.7109375" style="182" customWidth="1"/>
    <col min="2" max="2" width="7.28515625" style="182" customWidth="1"/>
    <col min="3" max="3" width="73.42578125" style="237" customWidth="1"/>
    <col min="4" max="4" width="18.7109375" style="182" customWidth="1"/>
    <col min="5" max="5" width="19.42578125" style="182" customWidth="1"/>
    <col min="6" max="6" width="25.7109375" style="182" customWidth="1"/>
    <col min="7" max="7" width="27.42578125" style="182" customWidth="1"/>
    <col min="8" max="8" width="25.140625" style="182" customWidth="1"/>
    <col min="9" max="9" width="25.140625" style="242" customWidth="1"/>
    <col min="10" max="12" width="25.140625" style="182" customWidth="1"/>
    <col min="13" max="13" width="27.7109375" style="182" customWidth="1"/>
    <col min="14" max="19" width="26.7109375" style="182" customWidth="1"/>
    <col min="20" max="20" width="37.7109375" style="182" customWidth="1"/>
    <col min="21" max="21" width="28.7109375" style="182" customWidth="1"/>
    <col min="22" max="22" width="40" style="182" customWidth="1"/>
    <col min="23" max="24" width="26.7109375" style="182" customWidth="1"/>
    <col min="25" max="27" width="28.7109375" style="182" customWidth="1"/>
    <col min="28" max="32" width="18.7109375" style="182" customWidth="1"/>
    <col min="33" max="33" width="23" style="182" customWidth="1"/>
    <col min="34" max="34" width="18.7109375" style="182" customWidth="1"/>
    <col min="35" max="35" width="22.7109375" style="182" customWidth="1"/>
    <col min="36" max="36" width="7" style="182" customWidth="1"/>
    <col min="37" max="39" width="8.7109375" style="182" customWidth="1"/>
    <col min="40" max="40" width="8.7109375" style="182" hidden="1" customWidth="1"/>
    <col min="41" max="16384" width="14.42578125" style="182"/>
  </cols>
  <sheetData>
    <row r="1" spans="1:40" ht="33.4" customHeight="1" x14ac:dyDescent="0.25">
      <c r="A1" s="576" t="s">
        <v>0</v>
      </c>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181"/>
    </row>
    <row r="2" spans="1:40" ht="33.75" customHeight="1" thickBot="1" x14ac:dyDescent="0.3">
      <c r="A2" s="578" t="s">
        <v>479</v>
      </c>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181"/>
    </row>
    <row r="3" spans="1:40" s="262" customFormat="1" thickTop="1" x14ac:dyDescent="0.25">
      <c r="C3" s="263"/>
      <c r="I3" s="264"/>
      <c r="AJ3" s="265"/>
    </row>
    <row r="4" spans="1:40" s="267" customFormat="1" ht="45" customHeight="1" x14ac:dyDescent="0.25">
      <c r="A4" s="266" t="s">
        <v>2</v>
      </c>
      <c r="B4" s="580" t="s">
        <v>3</v>
      </c>
      <c r="C4" s="581"/>
      <c r="D4" s="581"/>
      <c r="E4" s="581"/>
      <c r="F4" s="581"/>
      <c r="G4" s="582"/>
      <c r="I4" s="268"/>
      <c r="AJ4" s="269"/>
    </row>
    <row r="5" spans="1:40" s="262" customFormat="1" ht="15" x14ac:dyDescent="0.25">
      <c r="C5" s="263"/>
      <c r="I5" s="264"/>
      <c r="AJ5" s="265"/>
    </row>
    <row r="6" spans="1:40" s="267" customFormat="1" ht="27" customHeight="1" x14ac:dyDescent="0.25">
      <c r="A6" s="266" t="s">
        <v>4</v>
      </c>
      <c r="B6" s="583" t="s">
        <v>1038</v>
      </c>
      <c r="C6" s="582"/>
      <c r="I6" s="268"/>
      <c r="AJ6" s="269"/>
      <c r="AN6" s="267" t="s">
        <v>6</v>
      </c>
    </row>
    <row r="7" spans="1:40" ht="16.5" thickBot="1" x14ac:dyDescent="0.3">
      <c r="AJ7" s="181"/>
      <c r="AN7" s="183" t="s">
        <v>166</v>
      </c>
    </row>
    <row r="8" spans="1:40" ht="27" customHeight="1" thickBot="1" x14ac:dyDescent="0.3">
      <c r="A8" s="584" t="s">
        <v>7</v>
      </c>
      <c r="B8" s="585"/>
      <c r="C8" s="585"/>
      <c r="D8" s="585"/>
      <c r="E8" s="585"/>
      <c r="F8" s="585"/>
      <c r="G8" s="585"/>
      <c r="H8" s="585"/>
      <c r="I8" s="585"/>
      <c r="J8" s="585"/>
      <c r="K8" s="585"/>
      <c r="L8" s="585"/>
      <c r="M8" s="586"/>
      <c r="N8" s="587" t="s">
        <v>8</v>
      </c>
      <c r="O8" s="585"/>
      <c r="P8" s="585"/>
      <c r="Q8" s="585"/>
      <c r="R8" s="585"/>
      <c r="S8" s="585"/>
      <c r="T8" s="585"/>
      <c r="U8" s="585"/>
      <c r="V8" s="585"/>
      <c r="W8" s="585"/>
      <c r="X8" s="588"/>
      <c r="Y8" s="589" t="s">
        <v>9</v>
      </c>
      <c r="Z8" s="590"/>
      <c r="AA8" s="590"/>
      <c r="AB8" s="590"/>
      <c r="AC8" s="590"/>
      <c r="AD8" s="590"/>
      <c r="AE8" s="590"/>
      <c r="AF8" s="590"/>
      <c r="AG8" s="590"/>
      <c r="AH8" s="590"/>
      <c r="AI8" s="591"/>
      <c r="AJ8" s="181"/>
    </row>
    <row r="9" spans="1:40" ht="64.5" customHeight="1" x14ac:dyDescent="0.25">
      <c r="A9" s="568" t="s">
        <v>10</v>
      </c>
      <c r="B9" s="569" t="s">
        <v>11</v>
      </c>
      <c r="C9" s="569" t="s">
        <v>12</v>
      </c>
      <c r="D9" s="569" t="s">
        <v>13</v>
      </c>
      <c r="E9" s="569" t="s">
        <v>14</v>
      </c>
      <c r="F9" s="570" t="s">
        <v>15</v>
      </c>
      <c r="G9" s="571"/>
      <c r="H9" s="569" t="s">
        <v>16</v>
      </c>
      <c r="I9" s="572" t="s">
        <v>17</v>
      </c>
      <c r="J9" s="569" t="s">
        <v>18</v>
      </c>
      <c r="K9" s="574" t="s">
        <v>19</v>
      </c>
      <c r="L9" s="575"/>
      <c r="M9" s="569" t="s">
        <v>20</v>
      </c>
      <c r="N9" s="567" t="s">
        <v>21</v>
      </c>
      <c r="O9" s="562" t="s">
        <v>670</v>
      </c>
      <c r="P9" s="563" t="s">
        <v>23</v>
      </c>
      <c r="Q9" s="564" t="s">
        <v>24</v>
      </c>
      <c r="R9" s="565" t="s">
        <v>25</v>
      </c>
      <c r="S9" s="566" t="s">
        <v>26</v>
      </c>
      <c r="T9" s="558" t="s">
        <v>27</v>
      </c>
      <c r="U9" s="558" t="s">
        <v>28</v>
      </c>
      <c r="V9" s="558" t="s">
        <v>29</v>
      </c>
      <c r="W9" s="558" t="s">
        <v>30</v>
      </c>
      <c r="X9" s="559" t="s">
        <v>31</v>
      </c>
      <c r="Y9" s="560" t="s">
        <v>32</v>
      </c>
      <c r="Z9" s="549" t="s">
        <v>33</v>
      </c>
      <c r="AA9" s="549" t="s">
        <v>34</v>
      </c>
      <c r="AB9" s="549" t="s">
        <v>35</v>
      </c>
      <c r="AC9" s="549" t="s">
        <v>36</v>
      </c>
      <c r="AD9" s="549" t="s">
        <v>37</v>
      </c>
      <c r="AE9" s="549" t="s">
        <v>38</v>
      </c>
      <c r="AF9" s="556" t="s">
        <v>39</v>
      </c>
      <c r="AG9" s="549" t="s">
        <v>40</v>
      </c>
      <c r="AH9" s="549" t="s">
        <v>41</v>
      </c>
      <c r="AI9" s="551" t="s">
        <v>42</v>
      </c>
      <c r="AJ9" s="181"/>
    </row>
    <row r="10" spans="1:40" ht="45.75" customHeight="1" thickBot="1" x14ac:dyDescent="0.3">
      <c r="A10" s="561"/>
      <c r="B10" s="550"/>
      <c r="C10" s="550"/>
      <c r="D10" s="550"/>
      <c r="E10" s="550"/>
      <c r="F10" s="184" t="s">
        <v>43</v>
      </c>
      <c r="G10" s="184" t="s">
        <v>44</v>
      </c>
      <c r="H10" s="550"/>
      <c r="I10" s="573"/>
      <c r="J10" s="550"/>
      <c r="K10" s="185" t="s">
        <v>45</v>
      </c>
      <c r="L10" s="185" t="s">
        <v>46</v>
      </c>
      <c r="M10" s="550"/>
      <c r="N10" s="550"/>
      <c r="O10" s="550"/>
      <c r="P10" s="550"/>
      <c r="Q10" s="550"/>
      <c r="R10" s="550"/>
      <c r="S10" s="550"/>
      <c r="T10" s="550"/>
      <c r="U10" s="550"/>
      <c r="V10" s="550"/>
      <c r="W10" s="550"/>
      <c r="X10" s="557"/>
      <c r="Y10" s="561"/>
      <c r="Z10" s="550"/>
      <c r="AA10" s="550"/>
      <c r="AB10" s="550"/>
      <c r="AC10" s="550"/>
      <c r="AD10" s="550"/>
      <c r="AE10" s="550"/>
      <c r="AF10" s="557"/>
      <c r="AG10" s="550"/>
      <c r="AH10" s="550"/>
      <c r="AI10" s="552"/>
      <c r="AJ10" s="181"/>
    </row>
    <row r="11" spans="1:40" ht="35.1" customHeight="1" x14ac:dyDescent="0.25">
      <c r="A11" s="553" t="s">
        <v>826</v>
      </c>
      <c r="B11" s="314" t="s">
        <v>48</v>
      </c>
      <c r="C11" s="392" t="s">
        <v>480</v>
      </c>
      <c r="D11" s="393" t="s">
        <v>59</v>
      </c>
      <c r="E11" s="383"/>
      <c r="F11" s="384" t="s">
        <v>184</v>
      </c>
      <c r="G11" s="385" t="s">
        <v>1039</v>
      </c>
      <c r="H11" s="393" t="s">
        <v>96</v>
      </c>
      <c r="I11" s="386">
        <v>1500000</v>
      </c>
      <c r="J11" s="393" t="s">
        <v>1040</v>
      </c>
      <c r="K11" s="393"/>
      <c r="L11" s="393"/>
      <c r="M11" s="393"/>
      <c r="N11" s="186"/>
      <c r="O11" s="186"/>
      <c r="P11" s="186" t="s">
        <v>53</v>
      </c>
      <c r="Q11" s="186"/>
      <c r="R11" s="186"/>
      <c r="S11" s="186"/>
      <c r="T11" s="399" t="s">
        <v>1041</v>
      </c>
      <c r="U11" s="399"/>
      <c r="V11" s="399" t="s">
        <v>1042</v>
      </c>
      <c r="W11" s="399" t="s">
        <v>1043</v>
      </c>
      <c r="X11" s="399"/>
      <c r="Y11" s="399" t="s">
        <v>827</v>
      </c>
      <c r="Z11" s="399" t="s">
        <v>828</v>
      </c>
      <c r="AA11" s="399" t="s">
        <v>59</v>
      </c>
      <c r="AB11" s="186"/>
      <c r="AC11" s="385" t="s">
        <v>1044</v>
      </c>
      <c r="AD11" s="399"/>
      <c r="AE11" s="399"/>
      <c r="AF11" s="399"/>
      <c r="AG11" s="399"/>
      <c r="AH11" s="399"/>
      <c r="AI11" s="399"/>
      <c r="AJ11" s="181"/>
    </row>
    <row r="12" spans="1:40" ht="35.1" customHeight="1" x14ac:dyDescent="0.25">
      <c r="A12" s="554"/>
      <c r="B12" s="319" t="s">
        <v>64</v>
      </c>
      <c r="C12" s="394" t="s">
        <v>485</v>
      </c>
      <c r="D12" s="395" t="s">
        <v>59</v>
      </c>
      <c r="E12" s="385"/>
      <c r="F12" s="384" t="s">
        <v>184</v>
      </c>
      <c r="G12" s="385" t="s">
        <v>1039</v>
      </c>
      <c r="H12" s="395" t="s">
        <v>51</v>
      </c>
      <c r="I12" s="387">
        <v>1500000</v>
      </c>
      <c r="J12" s="395" t="s">
        <v>1045</v>
      </c>
      <c r="K12" s="395"/>
      <c r="L12" s="395"/>
      <c r="M12" s="395"/>
      <c r="N12" s="186"/>
      <c r="O12" s="186" t="s">
        <v>53</v>
      </c>
      <c r="P12" s="186"/>
      <c r="Q12" s="186"/>
      <c r="R12" s="186"/>
      <c r="S12" s="186"/>
      <c r="T12" s="400"/>
      <c r="U12" s="400"/>
      <c r="V12" s="400" t="s">
        <v>1046</v>
      </c>
      <c r="W12" s="400" t="s">
        <v>51</v>
      </c>
      <c r="X12" s="399"/>
      <c r="Y12" s="400" t="s">
        <v>838</v>
      </c>
      <c r="Z12" s="399" t="s">
        <v>828</v>
      </c>
      <c r="AA12" s="400" t="s">
        <v>59</v>
      </c>
      <c r="AB12" s="187"/>
      <c r="AC12" s="385" t="s">
        <v>1044</v>
      </c>
      <c r="AD12" s="400"/>
      <c r="AE12" s="400"/>
      <c r="AF12" s="400"/>
      <c r="AG12" s="400"/>
      <c r="AH12" s="400"/>
      <c r="AI12" s="400"/>
      <c r="AJ12" s="181"/>
    </row>
    <row r="13" spans="1:40" ht="35.1" customHeight="1" x14ac:dyDescent="0.25">
      <c r="A13" s="554"/>
      <c r="B13" s="319" t="s">
        <v>74</v>
      </c>
      <c r="C13" s="394" t="s">
        <v>491</v>
      </c>
      <c r="D13" s="395" t="s">
        <v>83</v>
      </c>
      <c r="E13" s="385"/>
      <c r="F13" s="384" t="s">
        <v>184</v>
      </c>
      <c r="G13" s="385" t="s">
        <v>1044</v>
      </c>
      <c r="H13" s="395" t="s">
        <v>84</v>
      </c>
      <c r="I13" s="387">
        <v>2000000</v>
      </c>
      <c r="J13" s="395" t="s">
        <v>1047</v>
      </c>
      <c r="K13" s="395"/>
      <c r="L13" s="395"/>
      <c r="M13" s="395"/>
      <c r="N13" s="186"/>
      <c r="O13" s="186"/>
      <c r="P13" s="186" t="s">
        <v>53</v>
      </c>
      <c r="Q13" s="186"/>
      <c r="R13" s="186"/>
      <c r="S13" s="186"/>
      <c r="T13" s="400" t="s">
        <v>1048</v>
      </c>
      <c r="U13" s="400"/>
      <c r="V13" s="400" t="s">
        <v>1049</v>
      </c>
      <c r="W13" s="401" t="s">
        <v>1043</v>
      </c>
      <c r="X13" s="400"/>
      <c r="Y13" s="400"/>
      <c r="Z13" s="400"/>
      <c r="AA13" s="400"/>
      <c r="AB13" s="187"/>
      <c r="AC13" s="385" t="s">
        <v>1044</v>
      </c>
      <c r="AD13" s="400" t="s">
        <v>1043</v>
      </c>
      <c r="AE13" s="400"/>
      <c r="AF13" s="400"/>
      <c r="AG13" s="400"/>
      <c r="AH13" s="400"/>
      <c r="AI13" s="400"/>
      <c r="AJ13" s="181"/>
    </row>
    <row r="14" spans="1:40" ht="35.1" customHeight="1" x14ac:dyDescent="0.25">
      <c r="A14" s="554"/>
      <c r="B14" s="319" t="s">
        <v>88</v>
      </c>
      <c r="C14" s="394" t="s">
        <v>497</v>
      </c>
      <c r="D14" s="395" t="s">
        <v>94</v>
      </c>
      <c r="E14" s="385"/>
      <c r="F14" s="384" t="s">
        <v>184</v>
      </c>
      <c r="G14" s="384" t="s">
        <v>95</v>
      </c>
      <c r="H14" s="395" t="s">
        <v>96</v>
      </c>
      <c r="I14" s="387">
        <v>30000</v>
      </c>
      <c r="J14" s="395" t="s">
        <v>97</v>
      </c>
      <c r="K14" s="395" t="s">
        <v>687</v>
      </c>
      <c r="L14" s="395"/>
      <c r="M14" s="395"/>
      <c r="N14" s="186"/>
      <c r="O14" s="186" t="s">
        <v>53</v>
      </c>
      <c r="P14" s="186"/>
      <c r="Q14" s="186"/>
      <c r="R14" s="186"/>
      <c r="S14" s="186"/>
      <c r="T14" s="400" t="s">
        <v>1050</v>
      </c>
      <c r="U14" s="400"/>
      <c r="V14" s="400"/>
      <c r="W14" s="336" t="s">
        <v>96</v>
      </c>
      <c r="X14" s="400"/>
      <c r="Y14" s="400"/>
      <c r="Z14" s="400"/>
      <c r="AA14" s="400"/>
      <c r="AB14" s="187"/>
      <c r="AC14" s="388" t="s">
        <v>1044</v>
      </c>
      <c r="AD14" s="400"/>
      <c r="AE14" s="400"/>
      <c r="AF14" s="400"/>
      <c r="AG14" s="400"/>
      <c r="AH14" s="400"/>
      <c r="AI14" s="400"/>
      <c r="AJ14" s="181"/>
    </row>
    <row r="15" spans="1:40" ht="35.1" customHeight="1" x14ac:dyDescent="0.25">
      <c r="A15" s="554"/>
      <c r="B15" s="319" t="s">
        <v>100</v>
      </c>
      <c r="C15" s="394" t="s">
        <v>502</v>
      </c>
      <c r="D15" s="395" t="s">
        <v>110</v>
      </c>
      <c r="E15" s="385"/>
      <c r="F15" s="384" t="s">
        <v>184</v>
      </c>
      <c r="G15" s="384" t="s">
        <v>185</v>
      </c>
      <c r="H15" s="395" t="s">
        <v>503</v>
      </c>
      <c r="I15" s="387">
        <v>200000</v>
      </c>
      <c r="J15" s="395" t="s">
        <v>1051</v>
      </c>
      <c r="K15" s="395"/>
      <c r="L15" s="395"/>
      <c r="M15" s="395" t="s">
        <v>689</v>
      </c>
      <c r="N15" s="186"/>
      <c r="O15" s="186"/>
      <c r="P15" s="186" t="s">
        <v>53</v>
      </c>
      <c r="Q15" s="186"/>
      <c r="R15" s="186"/>
      <c r="S15" s="186"/>
      <c r="T15" s="400" t="s">
        <v>1052</v>
      </c>
      <c r="U15" s="402"/>
      <c r="V15" s="400" t="s">
        <v>1053</v>
      </c>
      <c r="W15" s="403" t="s">
        <v>503</v>
      </c>
      <c r="X15" s="400" t="s">
        <v>1054</v>
      </c>
      <c r="Y15" s="400"/>
      <c r="Z15" s="400"/>
      <c r="AA15" s="400"/>
      <c r="AB15" s="187"/>
      <c r="AC15" s="384" t="s">
        <v>1044</v>
      </c>
      <c r="AD15" s="400" t="s">
        <v>1055</v>
      </c>
      <c r="AE15" s="400"/>
      <c r="AF15" s="400"/>
      <c r="AG15" s="400"/>
      <c r="AH15" s="400"/>
      <c r="AI15" s="400"/>
      <c r="AJ15" s="181"/>
    </row>
    <row r="16" spans="1:40" ht="35.1" customHeight="1" x14ac:dyDescent="0.25">
      <c r="A16" s="554"/>
      <c r="B16" s="319" t="s">
        <v>115</v>
      </c>
      <c r="C16" s="394" t="s">
        <v>698</v>
      </c>
      <c r="D16" s="395" t="s">
        <v>110</v>
      </c>
      <c r="E16" s="385"/>
      <c r="F16" s="384" t="s">
        <v>184</v>
      </c>
      <c r="G16" s="384" t="s">
        <v>185</v>
      </c>
      <c r="H16" s="395" t="s">
        <v>503</v>
      </c>
      <c r="I16" s="387">
        <v>0</v>
      </c>
      <c r="J16" s="395" t="s">
        <v>122</v>
      </c>
      <c r="K16" s="395"/>
      <c r="L16" s="395"/>
      <c r="M16" s="395" t="s">
        <v>694</v>
      </c>
      <c r="N16" s="186"/>
      <c r="O16" s="186"/>
      <c r="P16" s="186" t="s">
        <v>53</v>
      </c>
      <c r="Q16" s="186"/>
      <c r="R16" s="186"/>
      <c r="S16" s="186"/>
      <c r="T16" s="400" t="s">
        <v>1056</v>
      </c>
      <c r="U16" s="402"/>
      <c r="V16" s="400" t="s">
        <v>1053</v>
      </c>
      <c r="W16" s="403" t="s">
        <v>503</v>
      </c>
      <c r="X16" s="400" t="s">
        <v>1054</v>
      </c>
      <c r="Y16" s="400"/>
      <c r="Z16" s="400"/>
      <c r="AA16" s="400"/>
      <c r="AB16" s="187"/>
      <c r="AC16" s="384" t="s">
        <v>1044</v>
      </c>
      <c r="AD16" s="400" t="s">
        <v>1057</v>
      </c>
      <c r="AE16" s="400"/>
      <c r="AF16" s="400"/>
      <c r="AG16" s="400"/>
      <c r="AH16" s="400"/>
      <c r="AI16" s="400"/>
      <c r="AJ16" s="181"/>
    </row>
    <row r="17" spans="1:36" ht="35.1" customHeight="1" x14ac:dyDescent="0.25">
      <c r="A17" s="554"/>
      <c r="B17" s="322" t="s">
        <v>125</v>
      </c>
      <c r="C17" s="396" t="s">
        <v>1058</v>
      </c>
      <c r="D17" s="395"/>
      <c r="E17" s="385"/>
      <c r="F17" s="384"/>
      <c r="G17" s="384"/>
      <c r="H17" s="395"/>
      <c r="I17" s="387"/>
      <c r="J17" s="395"/>
      <c r="K17" s="395"/>
      <c r="L17" s="395"/>
      <c r="M17" s="395"/>
      <c r="N17" s="186"/>
      <c r="O17" s="186"/>
      <c r="P17" s="186"/>
      <c r="Q17" s="186"/>
      <c r="R17" s="186"/>
      <c r="S17" s="186"/>
      <c r="T17" s="400"/>
      <c r="U17" s="402"/>
      <c r="V17" s="400"/>
      <c r="W17" s="402"/>
      <c r="X17" s="400"/>
      <c r="Y17" s="400"/>
      <c r="Z17" s="400"/>
      <c r="AA17" s="400"/>
      <c r="AB17" s="187"/>
      <c r="AC17" s="384"/>
      <c r="AD17" s="400"/>
      <c r="AE17" s="400"/>
      <c r="AF17" s="400"/>
      <c r="AG17" s="400"/>
      <c r="AH17" s="400"/>
      <c r="AI17" s="400"/>
      <c r="AJ17" s="181"/>
    </row>
    <row r="18" spans="1:36" ht="35.1" customHeight="1" x14ac:dyDescent="0.25">
      <c r="A18" s="554"/>
      <c r="B18" s="319" t="s">
        <v>137</v>
      </c>
      <c r="C18" s="394" t="s">
        <v>138</v>
      </c>
      <c r="D18" s="395" t="s">
        <v>146</v>
      </c>
      <c r="E18" s="385"/>
      <c r="F18" s="384" t="s">
        <v>184</v>
      </c>
      <c r="G18" s="384" t="s">
        <v>185</v>
      </c>
      <c r="H18" s="395" t="s">
        <v>186</v>
      </c>
      <c r="I18" s="387">
        <v>0</v>
      </c>
      <c r="J18" s="395" t="s">
        <v>141</v>
      </c>
      <c r="K18" s="395" t="s">
        <v>702</v>
      </c>
      <c r="L18" s="395"/>
      <c r="M18" s="395" t="s">
        <v>694</v>
      </c>
      <c r="N18" s="186"/>
      <c r="O18" s="186"/>
      <c r="P18" s="186" t="s">
        <v>53</v>
      </c>
      <c r="Q18" s="186"/>
      <c r="R18" s="186"/>
      <c r="S18" s="186"/>
      <c r="T18" s="400" t="s">
        <v>1059</v>
      </c>
      <c r="U18" s="400" t="s">
        <v>1060</v>
      </c>
      <c r="V18" s="400" t="s">
        <v>1061</v>
      </c>
      <c r="W18" s="336" t="s">
        <v>186</v>
      </c>
      <c r="X18" s="400"/>
      <c r="Y18" s="400"/>
      <c r="Z18" s="400"/>
      <c r="AA18" s="400"/>
      <c r="AB18" s="187"/>
      <c r="AC18" s="384" t="s">
        <v>1044</v>
      </c>
      <c r="AD18" s="400"/>
      <c r="AE18" s="400"/>
      <c r="AF18" s="400"/>
      <c r="AG18" s="400"/>
      <c r="AH18" s="400"/>
      <c r="AI18" s="400"/>
      <c r="AJ18" s="181"/>
    </row>
    <row r="19" spans="1:36" ht="35.1" customHeight="1" x14ac:dyDescent="0.25">
      <c r="A19" s="554"/>
      <c r="B19" s="319" t="s">
        <v>150</v>
      </c>
      <c r="C19" s="394" t="s">
        <v>151</v>
      </c>
      <c r="D19" s="395" t="s">
        <v>152</v>
      </c>
      <c r="E19" s="385"/>
      <c r="F19" s="384" t="s">
        <v>184</v>
      </c>
      <c r="G19" s="384" t="s">
        <v>185</v>
      </c>
      <c r="H19" s="395" t="s">
        <v>186</v>
      </c>
      <c r="I19" s="387">
        <v>300000</v>
      </c>
      <c r="J19" s="395" t="s">
        <v>523</v>
      </c>
      <c r="K19" s="395" t="s">
        <v>705</v>
      </c>
      <c r="L19" s="395"/>
      <c r="M19" s="395"/>
      <c r="N19" s="186"/>
      <c r="O19" s="186"/>
      <c r="P19" s="186"/>
      <c r="Q19" s="186" t="s">
        <v>53</v>
      </c>
      <c r="R19" s="186"/>
      <c r="S19" s="186"/>
      <c r="T19" s="400" t="s">
        <v>1062</v>
      </c>
      <c r="U19" s="400" t="s">
        <v>262</v>
      </c>
      <c r="V19" s="400"/>
      <c r="W19" s="336" t="s">
        <v>186</v>
      </c>
      <c r="X19" s="400"/>
      <c r="Y19" s="400"/>
      <c r="Z19" s="400"/>
      <c r="AA19" s="400"/>
      <c r="AB19" s="187"/>
      <c r="AC19" s="384" t="s">
        <v>1044</v>
      </c>
      <c r="AD19" s="400"/>
      <c r="AE19" s="400"/>
      <c r="AF19" s="400"/>
      <c r="AG19" s="400"/>
      <c r="AH19" s="400"/>
      <c r="AI19" s="400"/>
      <c r="AJ19" s="181"/>
    </row>
    <row r="20" spans="1:36" ht="35.1" customHeight="1" x14ac:dyDescent="0.25">
      <c r="A20" s="554"/>
      <c r="B20" s="95" t="s">
        <v>162</v>
      </c>
      <c r="C20" s="396" t="s">
        <v>1063</v>
      </c>
      <c r="D20" s="395"/>
      <c r="E20" s="385"/>
      <c r="F20" s="384"/>
      <c r="G20" s="384"/>
      <c r="H20" s="395"/>
      <c r="I20" s="387"/>
      <c r="J20" s="395"/>
      <c r="K20" s="395"/>
      <c r="L20" s="395"/>
      <c r="M20" s="395"/>
      <c r="N20" s="186"/>
      <c r="O20" s="186"/>
      <c r="P20" s="186"/>
      <c r="Q20" s="186"/>
      <c r="R20" s="186"/>
      <c r="S20" s="186"/>
      <c r="T20" s="400"/>
      <c r="U20" s="400"/>
      <c r="V20" s="400"/>
      <c r="W20" s="400"/>
      <c r="X20" s="400"/>
      <c r="Y20" s="400"/>
      <c r="Z20" s="400"/>
      <c r="AA20" s="400"/>
      <c r="AB20" s="187"/>
      <c r="AC20" s="384"/>
      <c r="AD20" s="400"/>
      <c r="AE20" s="400"/>
      <c r="AF20" s="400"/>
      <c r="AG20" s="400"/>
      <c r="AH20" s="400"/>
      <c r="AI20" s="400"/>
      <c r="AJ20" s="181"/>
    </row>
    <row r="21" spans="1:36" ht="35.1" customHeight="1" x14ac:dyDescent="0.25">
      <c r="A21" s="554"/>
      <c r="B21" s="319" t="s">
        <v>170</v>
      </c>
      <c r="C21" s="394" t="s">
        <v>171</v>
      </c>
      <c r="D21" s="395" t="s">
        <v>172</v>
      </c>
      <c r="E21" s="385"/>
      <c r="F21" s="385" t="s">
        <v>1064</v>
      </c>
      <c r="G21" s="385" t="s">
        <v>1065</v>
      </c>
      <c r="H21" s="395" t="s">
        <v>1066</v>
      </c>
      <c r="I21" s="387">
        <v>50000</v>
      </c>
      <c r="J21" s="395" t="s">
        <v>174</v>
      </c>
      <c r="K21" s="395"/>
      <c r="L21" s="395"/>
      <c r="M21" s="395"/>
      <c r="N21" s="186"/>
      <c r="O21" s="186"/>
      <c r="P21" s="186"/>
      <c r="Q21" s="186"/>
      <c r="R21" s="186" t="s">
        <v>53</v>
      </c>
      <c r="S21" s="186"/>
      <c r="T21" s="400" t="s">
        <v>709</v>
      </c>
      <c r="U21" s="400"/>
      <c r="V21" s="400"/>
      <c r="W21" s="400"/>
      <c r="X21" s="400"/>
      <c r="Y21" s="400"/>
      <c r="Z21" s="400"/>
      <c r="AA21" s="400"/>
      <c r="AB21" s="187"/>
      <c r="AC21" s="385"/>
      <c r="AD21" s="400"/>
      <c r="AE21" s="400"/>
      <c r="AF21" s="400"/>
      <c r="AG21" s="400"/>
      <c r="AH21" s="400"/>
      <c r="AI21" s="400"/>
      <c r="AJ21" s="181"/>
    </row>
    <row r="22" spans="1:36" ht="35.1" customHeight="1" x14ac:dyDescent="0.25">
      <c r="A22" s="554"/>
      <c r="B22" s="319" t="s">
        <v>178</v>
      </c>
      <c r="C22" s="394" t="s">
        <v>179</v>
      </c>
      <c r="D22" s="395" t="s">
        <v>180</v>
      </c>
      <c r="E22" s="385"/>
      <c r="F22" s="384" t="s">
        <v>184</v>
      </c>
      <c r="G22" s="384" t="s">
        <v>185</v>
      </c>
      <c r="H22" s="395" t="s">
        <v>186</v>
      </c>
      <c r="I22" s="387">
        <v>250000</v>
      </c>
      <c r="J22" s="395" t="s">
        <v>1067</v>
      </c>
      <c r="K22" s="395"/>
      <c r="L22" s="395"/>
      <c r="M22" s="395"/>
      <c r="N22" s="186"/>
      <c r="O22" s="186"/>
      <c r="P22" s="186" t="s">
        <v>53</v>
      </c>
      <c r="Q22" s="186"/>
      <c r="R22" s="186"/>
      <c r="S22" s="186"/>
      <c r="T22" s="400" t="s">
        <v>1068</v>
      </c>
      <c r="U22" s="400" t="s">
        <v>1069</v>
      </c>
      <c r="V22" s="400" t="s">
        <v>1070</v>
      </c>
      <c r="W22" s="336" t="s">
        <v>186</v>
      </c>
      <c r="X22" s="400"/>
      <c r="Y22" s="400"/>
      <c r="Z22" s="400"/>
      <c r="AA22" s="400"/>
      <c r="AB22" s="187"/>
      <c r="AC22" s="384" t="s">
        <v>1044</v>
      </c>
      <c r="AD22" s="400"/>
      <c r="AE22" s="400"/>
      <c r="AF22" s="400"/>
      <c r="AG22" s="400"/>
      <c r="AH22" s="400"/>
      <c r="AI22" s="400"/>
      <c r="AJ22" s="181"/>
    </row>
    <row r="23" spans="1:36" ht="35.1" customHeight="1" x14ac:dyDescent="0.25">
      <c r="A23" s="554"/>
      <c r="B23" s="319" t="s">
        <v>190</v>
      </c>
      <c r="C23" s="394" t="s">
        <v>888</v>
      </c>
      <c r="D23" s="395" t="s">
        <v>192</v>
      </c>
      <c r="E23" s="385"/>
      <c r="F23" s="384" t="s">
        <v>184</v>
      </c>
      <c r="G23" s="384" t="s">
        <v>185</v>
      </c>
      <c r="H23" s="395" t="s">
        <v>664</v>
      </c>
      <c r="I23" s="387">
        <v>2000000</v>
      </c>
      <c r="J23" s="395" t="s">
        <v>534</v>
      </c>
      <c r="K23" s="395"/>
      <c r="L23" s="395"/>
      <c r="M23" s="395"/>
      <c r="N23" s="186"/>
      <c r="O23" s="186"/>
      <c r="P23" s="186"/>
      <c r="Q23" s="186" t="s">
        <v>53</v>
      </c>
      <c r="R23" s="186"/>
      <c r="S23" s="186"/>
      <c r="T23" s="400"/>
      <c r="U23" s="400"/>
      <c r="V23" s="400" t="s">
        <v>1071</v>
      </c>
      <c r="W23" s="400" t="s">
        <v>1043</v>
      </c>
      <c r="X23" s="400"/>
      <c r="Y23" s="400"/>
      <c r="Z23" s="400"/>
      <c r="AA23" s="400"/>
      <c r="AB23" s="187"/>
      <c r="AC23" s="384" t="s">
        <v>1044</v>
      </c>
      <c r="AD23" s="400"/>
      <c r="AE23" s="400"/>
      <c r="AF23" s="400"/>
      <c r="AG23" s="400"/>
      <c r="AH23" s="400"/>
      <c r="AI23" s="400"/>
      <c r="AJ23" s="181"/>
    </row>
    <row r="24" spans="1:36" ht="35.1" customHeight="1" x14ac:dyDescent="0.25">
      <c r="A24" s="554"/>
      <c r="B24" s="319" t="s">
        <v>198</v>
      </c>
      <c r="C24" s="394" t="s">
        <v>719</v>
      </c>
      <c r="D24" s="395" t="s">
        <v>207</v>
      </c>
      <c r="E24" s="385"/>
      <c r="F24" s="384" t="s">
        <v>184</v>
      </c>
      <c r="G24" s="384" t="s">
        <v>185</v>
      </c>
      <c r="H24" s="395" t="s">
        <v>1072</v>
      </c>
      <c r="I24" s="387">
        <v>20000</v>
      </c>
      <c r="J24" s="395" t="s">
        <v>1073</v>
      </c>
      <c r="K24" s="395"/>
      <c r="L24" s="395"/>
      <c r="M24" s="395"/>
      <c r="N24" s="186"/>
      <c r="O24" s="186"/>
      <c r="P24" s="186" t="s">
        <v>53</v>
      </c>
      <c r="Q24" s="186"/>
      <c r="R24" s="186"/>
      <c r="S24" s="186"/>
      <c r="T24" s="400"/>
      <c r="U24" s="400"/>
      <c r="V24" s="400" t="s">
        <v>1071</v>
      </c>
      <c r="W24" s="404" t="s">
        <v>1043</v>
      </c>
      <c r="X24" s="400"/>
      <c r="Y24" s="400"/>
      <c r="Z24" s="400"/>
      <c r="AA24" s="400"/>
      <c r="AB24" s="187"/>
      <c r="AC24" s="384" t="s">
        <v>1044</v>
      </c>
      <c r="AD24" s="400"/>
      <c r="AE24" s="400"/>
      <c r="AF24" s="400"/>
      <c r="AG24" s="400"/>
      <c r="AH24" s="400"/>
      <c r="AI24" s="400"/>
      <c r="AJ24" s="181"/>
    </row>
    <row r="25" spans="1:36" ht="35.1" customHeight="1" x14ac:dyDescent="0.25">
      <c r="A25" s="554"/>
      <c r="B25" s="319" t="s">
        <v>212</v>
      </c>
      <c r="C25" s="397" t="s">
        <v>552</v>
      </c>
      <c r="D25" s="395" t="s">
        <v>214</v>
      </c>
      <c r="E25" s="385"/>
      <c r="F25" s="384" t="s">
        <v>184</v>
      </c>
      <c r="G25" s="384" t="s">
        <v>95</v>
      </c>
      <c r="H25" s="395" t="s">
        <v>215</v>
      </c>
      <c r="I25" s="387">
        <v>15000</v>
      </c>
      <c r="J25" s="395" t="s">
        <v>553</v>
      </c>
      <c r="K25" s="395"/>
      <c r="L25" s="395"/>
      <c r="M25" s="395"/>
      <c r="N25" s="186"/>
      <c r="O25" s="186" t="s">
        <v>53</v>
      </c>
      <c r="P25" s="186"/>
      <c r="Q25" s="186"/>
      <c r="R25" s="186"/>
      <c r="S25" s="186"/>
      <c r="T25" s="405" t="s">
        <v>1074</v>
      </c>
      <c r="U25" s="405"/>
      <c r="V25" s="405" t="s">
        <v>1075</v>
      </c>
      <c r="W25" s="405" t="s">
        <v>271</v>
      </c>
      <c r="X25" s="405"/>
      <c r="Y25" s="405"/>
      <c r="Z25" s="405"/>
      <c r="AA25" s="405" t="s">
        <v>902</v>
      </c>
      <c r="AB25" s="389"/>
      <c r="AC25" s="384" t="s">
        <v>1044</v>
      </c>
      <c r="AD25" s="410"/>
      <c r="AE25" s="405"/>
      <c r="AF25" s="405"/>
      <c r="AG25" s="407" t="s">
        <v>647</v>
      </c>
      <c r="AH25" s="407" t="s">
        <v>1076</v>
      </c>
      <c r="AI25" s="400" t="s">
        <v>1077</v>
      </c>
      <c r="AJ25" s="181"/>
    </row>
    <row r="26" spans="1:36" ht="35.1" customHeight="1" x14ac:dyDescent="0.25">
      <c r="A26" s="554"/>
      <c r="B26" s="95" t="s">
        <v>221</v>
      </c>
      <c r="C26" s="396" t="s">
        <v>1063</v>
      </c>
      <c r="D26" s="395"/>
      <c r="E26" s="385"/>
      <c r="F26" s="384"/>
      <c r="G26" s="384"/>
      <c r="H26" s="395"/>
      <c r="I26" s="387"/>
      <c r="J26" s="395"/>
      <c r="K26" s="395"/>
      <c r="L26" s="395"/>
      <c r="M26" s="395"/>
      <c r="N26" s="186"/>
      <c r="O26" s="186"/>
      <c r="P26" s="186"/>
      <c r="Q26" s="186"/>
      <c r="R26" s="186"/>
      <c r="S26" s="186"/>
      <c r="T26" s="400"/>
      <c r="U26" s="400"/>
      <c r="V26" s="400"/>
      <c r="W26" s="400"/>
      <c r="X26" s="400"/>
      <c r="Y26" s="400"/>
      <c r="Z26" s="400"/>
      <c r="AA26" s="400"/>
      <c r="AB26" s="187"/>
      <c r="AC26" s="384"/>
      <c r="AD26" s="400"/>
      <c r="AE26" s="400"/>
      <c r="AF26" s="400"/>
      <c r="AG26" s="400"/>
      <c r="AH26" s="400"/>
      <c r="AI26" s="400"/>
      <c r="AJ26" s="181"/>
    </row>
    <row r="27" spans="1:36" ht="35.1" customHeight="1" x14ac:dyDescent="0.25">
      <c r="A27" s="554"/>
      <c r="B27" s="95" t="s">
        <v>229</v>
      </c>
      <c r="C27" s="396" t="s">
        <v>1063</v>
      </c>
      <c r="D27" s="395"/>
      <c r="E27" s="385"/>
      <c r="F27" s="384"/>
      <c r="G27" s="384"/>
      <c r="H27" s="395"/>
      <c r="I27" s="387"/>
      <c r="J27" s="395"/>
      <c r="K27" s="395"/>
      <c r="L27" s="395"/>
      <c r="M27" s="395"/>
      <c r="N27" s="186"/>
      <c r="O27" s="186"/>
      <c r="P27" s="186"/>
      <c r="Q27" s="186"/>
      <c r="R27" s="186"/>
      <c r="S27" s="186"/>
      <c r="T27" s="400"/>
      <c r="U27" s="400"/>
      <c r="V27" s="400"/>
      <c r="W27" s="400"/>
      <c r="X27" s="400"/>
      <c r="Y27" s="400"/>
      <c r="Z27" s="400"/>
      <c r="AA27" s="400"/>
      <c r="AB27" s="187"/>
      <c r="AC27" s="384"/>
      <c r="AD27" s="400"/>
      <c r="AE27" s="400"/>
      <c r="AF27" s="400"/>
      <c r="AG27" s="400"/>
      <c r="AH27" s="400"/>
      <c r="AI27" s="400"/>
      <c r="AJ27" s="181"/>
    </row>
    <row r="28" spans="1:36" ht="35.1" customHeight="1" x14ac:dyDescent="0.25">
      <c r="A28" s="554"/>
      <c r="B28" s="319" t="s">
        <v>239</v>
      </c>
      <c r="C28" s="394" t="s">
        <v>559</v>
      </c>
      <c r="D28" s="395" t="s">
        <v>241</v>
      </c>
      <c r="E28" s="385"/>
      <c r="F28" s="385" t="s">
        <v>1078</v>
      </c>
      <c r="G28" s="384" t="s">
        <v>246</v>
      </c>
      <c r="H28" s="395" t="s">
        <v>727</v>
      </c>
      <c r="I28" s="387">
        <v>3000000</v>
      </c>
      <c r="J28" s="395" t="s">
        <v>1079</v>
      </c>
      <c r="K28" s="395"/>
      <c r="L28" s="395"/>
      <c r="M28" s="395"/>
      <c r="N28" s="186"/>
      <c r="O28" s="186" t="s">
        <v>53</v>
      </c>
      <c r="P28" s="186"/>
      <c r="Q28" s="186"/>
      <c r="R28" s="390"/>
      <c r="S28" s="186"/>
      <c r="T28" s="400"/>
      <c r="U28" s="400"/>
      <c r="V28" s="400" t="s">
        <v>1080</v>
      </c>
      <c r="W28" s="400" t="s">
        <v>1043</v>
      </c>
      <c r="X28" s="400"/>
      <c r="Y28" s="400"/>
      <c r="Z28" s="400"/>
      <c r="AA28" s="400"/>
      <c r="AB28" s="187"/>
      <c r="AC28" s="384" t="s">
        <v>1044</v>
      </c>
      <c r="AD28" s="400"/>
      <c r="AE28" s="400"/>
      <c r="AF28" s="400"/>
      <c r="AG28" s="400"/>
      <c r="AH28" s="400"/>
      <c r="AI28" s="400"/>
      <c r="AJ28" s="181"/>
    </row>
    <row r="29" spans="1:36" ht="35.1" customHeight="1" x14ac:dyDescent="0.25">
      <c r="A29" s="554"/>
      <c r="B29" s="319" t="s">
        <v>250</v>
      </c>
      <c r="C29" s="397" t="s">
        <v>567</v>
      </c>
      <c r="D29" s="395" t="s">
        <v>252</v>
      </c>
      <c r="E29" s="385"/>
      <c r="F29" s="384" t="s">
        <v>184</v>
      </c>
      <c r="G29" s="384" t="s">
        <v>185</v>
      </c>
      <c r="H29" s="395" t="s">
        <v>257</v>
      </c>
      <c r="I29" s="387">
        <v>2000000</v>
      </c>
      <c r="J29" s="395" t="s">
        <v>258</v>
      </c>
      <c r="K29" s="395"/>
      <c r="L29" s="395"/>
      <c r="M29" s="395"/>
      <c r="N29" s="186"/>
      <c r="O29" s="186"/>
      <c r="P29" s="186"/>
      <c r="Q29" s="186" t="s">
        <v>53</v>
      </c>
      <c r="R29" s="186"/>
      <c r="S29" s="186"/>
      <c r="T29" s="400" t="s">
        <v>1081</v>
      </c>
      <c r="U29" s="400" t="s">
        <v>1082</v>
      </c>
      <c r="V29" s="400" t="s">
        <v>1083</v>
      </c>
      <c r="W29" s="400" t="s">
        <v>1084</v>
      </c>
      <c r="X29" s="400" t="s">
        <v>1085</v>
      </c>
      <c r="Y29" s="400"/>
      <c r="Z29" s="400"/>
      <c r="AA29" s="400"/>
      <c r="AB29" s="187"/>
      <c r="AC29" s="384" t="s">
        <v>1044</v>
      </c>
      <c r="AD29" s="400"/>
      <c r="AE29" s="400"/>
      <c r="AF29" s="400"/>
      <c r="AG29" s="400"/>
      <c r="AH29" s="400"/>
      <c r="AI29" s="400"/>
      <c r="AJ29" s="181"/>
    </row>
    <row r="30" spans="1:36" ht="35.1" customHeight="1" x14ac:dyDescent="0.25">
      <c r="A30" s="554"/>
      <c r="B30" s="319" t="s">
        <v>260</v>
      </c>
      <c r="C30" s="397" t="s">
        <v>740</v>
      </c>
      <c r="D30" s="395" t="s">
        <v>270</v>
      </c>
      <c r="E30" s="385"/>
      <c r="F30" s="384" t="s">
        <v>184</v>
      </c>
      <c r="G30" s="384" t="s">
        <v>185</v>
      </c>
      <c r="H30" s="395" t="s">
        <v>271</v>
      </c>
      <c r="I30" s="387">
        <v>2000000</v>
      </c>
      <c r="J30" s="395" t="s">
        <v>1086</v>
      </c>
      <c r="K30" s="395"/>
      <c r="L30" s="395"/>
      <c r="M30" s="395" t="s">
        <v>277</v>
      </c>
      <c r="N30" s="186"/>
      <c r="O30" s="186"/>
      <c r="P30" s="186"/>
      <c r="Q30" s="186" t="s">
        <v>53</v>
      </c>
      <c r="R30" s="186"/>
      <c r="S30" s="186"/>
      <c r="T30" s="406" t="s">
        <v>1087</v>
      </c>
      <c r="U30" s="405"/>
      <c r="V30" s="405"/>
      <c r="W30" s="405" t="s">
        <v>271</v>
      </c>
      <c r="X30" s="405" t="s">
        <v>1088</v>
      </c>
      <c r="Y30" s="405"/>
      <c r="Z30" s="405"/>
      <c r="AA30" s="405" t="s">
        <v>923</v>
      </c>
      <c r="AB30" s="389"/>
      <c r="AC30" s="384" t="s">
        <v>1044</v>
      </c>
      <c r="AD30" s="405"/>
      <c r="AE30" s="405"/>
      <c r="AF30" s="405"/>
      <c r="AG30" s="407" t="s">
        <v>1089</v>
      </c>
      <c r="AH30" s="407" t="s">
        <v>647</v>
      </c>
      <c r="AI30" s="405"/>
      <c r="AJ30" s="181"/>
    </row>
    <row r="31" spans="1:36" ht="35.1" customHeight="1" x14ac:dyDescent="0.25">
      <c r="A31" s="554"/>
      <c r="B31" s="319" t="s">
        <v>274</v>
      </c>
      <c r="C31" s="397" t="s">
        <v>580</v>
      </c>
      <c r="D31" s="395" t="s">
        <v>276</v>
      </c>
      <c r="E31" s="385"/>
      <c r="F31" s="385" t="s">
        <v>299</v>
      </c>
      <c r="G31" s="384" t="s">
        <v>185</v>
      </c>
      <c r="H31" s="395" t="s">
        <v>84</v>
      </c>
      <c r="I31" s="387">
        <v>2000000</v>
      </c>
      <c r="J31" s="395" t="s">
        <v>278</v>
      </c>
      <c r="K31" s="395" t="s">
        <v>744</v>
      </c>
      <c r="L31" s="395" t="s">
        <v>744</v>
      </c>
      <c r="M31" s="395" t="s">
        <v>277</v>
      </c>
      <c r="N31" s="186"/>
      <c r="O31" s="186"/>
      <c r="P31" s="186"/>
      <c r="Q31" s="186" t="s">
        <v>53</v>
      </c>
      <c r="R31" s="186"/>
      <c r="S31" s="186"/>
      <c r="T31" s="400" t="s">
        <v>1090</v>
      </c>
      <c r="U31" s="400"/>
      <c r="V31" s="400"/>
      <c r="W31" s="400" t="s">
        <v>1043</v>
      </c>
      <c r="X31" s="400"/>
      <c r="Y31" s="400"/>
      <c r="Z31" s="400" t="s">
        <v>931</v>
      </c>
      <c r="AA31" s="400"/>
      <c r="AB31" s="187"/>
      <c r="AC31" s="384" t="s">
        <v>1044</v>
      </c>
      <c r="AD31" s="400" t="s">
        <v>1043</v>
      </c>
      <c r="AE31" s="400"/>
      <c r="AF31" s="400"/>
      <c r="AG31" s="400"/>
      <c r="AH31" s="400"/>
      <c r="AI31" s="400"/>
      <c r="AJ31" s="181"/>
    </row>
    <row r="32" spans="1:36" ht="35.1" customHeight="1" x14ac:dyDescent="0.25">
      <c r="A32" s="554"/>
      <c r="B32" s="95" t="s">
        <v>285</v>
      </c>
      <c r="C32" s="396" t="s">
        <v>1063</v>
      </c>
      <c r="D32" s="395"/>
      <c r="E32" s="385"/>
      <c r="F32" s="385"/>
      <c r="G32" s="384"/>
      <c r="H32" s="395"/>
      <c r="I32" s="387"/>
      <c r="J32" s="395"/>
      <c r="K32" s="395"/>
      <c r="L32" s="395"/>
      <c r="M32" s="395"/>
      <c r="N32" s="186"/>
      <c r="O32" s="186"/>
      <c r="P32" s="186"/>
      <c r="Q32" s="186"/>
      <c r="R32" s="186"/>
      <c r="S32" s="186"/>
      <c r="T32" s="400"/>
      <c r="U32" s="400"/>
      <c r="V32" s="400"/>
      <c r="W32" s="400"/>
      <c r="X32" s="400"/>
      <c r="Y32" s="400"/>
      <c r="Z32" s="400"/>
      <c r="AA32" s="400"/>
      <c r="AB32" s="187"/>
      <c r="AC32" s="384"/>
      <c r="AD32" s="400"/>
      <c r="AE32" s="400"/>
      <c r="AF32" s="400"/>
      <c r="AG32" s="400"/>
      <c r="AH32" s="400"/>
      <c r="AI32" s="400"/>
      <c r="AJ32" s="181"/>
    </row>
    <row r="33" spans="1:36" ht="35.1" customHeight="1" x14ac:dyDescent="0.25">
      <c r="A33" s="554"/>
      <c r="B33" s="319" t="s">
        <v>293</v>
      </c>
      <c r="C33" s="397" t="s">
        <v>585</v>
      </c>
      <c r="D33" s="395" t="s">
        <v>586</v>
      </c>
      <c r="E33" s="385"/>
      <c r="F33" s="385" t="s">
        <v>299</v>
      </c>
      <c r="G33" s="384" t="s">
        <v>185</v>
      </c>
      <c r="H33" s="395" t="s">
        <v>242</v>
      </c>
      <c r="I33" s="387">
        <v>0</v>
      </c>
      <c r="J33" s="395" t="s">
        <v>296</v>
      </c>
      <c r="K33" s="395"/>
      <c r="L33" s="395"/>
      <c r="M33" s="395" t="s">
        <v>694</v>
      </c>
      <c r="N33" s="186"/>
      <c r="O33" s="186"/>
      <c r="P33" s="186" t="s">
        <v>53</v>
      </c>
      <c r="Q33" s="186"/>
      <c r="R33" s="186"/>
      <c r="S33" s="186"/>
      <c r="T33" s="400" t="s">
        <v>1091</v>
      </c>
      <c r="U33" s="400"/>
      <c r="V33" s="400" t="s">
        <v>1092</v>
      </c>
      <c r="W33" s="400" t="s">
        <v>1093</v>
      </c>
      <c r="X33" s="400"/>
      <c r="Y33" s="400"/>
      <c r="Z33" s="400"/>
      <c r="AA33" s="400"/>
      <c r="AB33" s="187"/>
      <c r="AC33" s="384" t="s">
        <v>1044</v>
      </c>
      <c r="AD33" s="400"/>
      <c r="AE33" s="400"/>
      <c r="AF33" s="400"/>
      <c r="AG33" s="400"/>
      <c r="AH33" s="400" t="s">
        <v>940</v>
      </c>
      <c r="AI33" s="400"/>
      <c r="AJ33" s="181"/>
    </row>
    <row r="34" spans="1:36" ht="35.1" customHeight="1" x14ac:dyDescent="0.25">
      <c r="A34" s="545"/>
      <c r="B34" s="319" t="s">
        <v>660</v>
      </c>
      <c r="C34" s="394" t="s">
        <v>661</v>
      </c>
      <c r="D34" s="395" t="s">
        <v>662</v>
      </c>
      <c r="E34" s="385"/>
      <c r="F34" s="384" t="s">
        <v>663</v>
      </c>
      <c r="G34" s="384" t="s">
        <v>185</v>
      </c>
      <c r="H34" s="395" t="s">
        <v>664</v>
      </c>
      <c r="I34" s="387">
        <v>0</v>
      </c>
      <c r="J34" s="395" t="s">
        <v>1094</v>
      </c>
      <c r="K34" s="395"/>
      <c r="L34" s="395"/>
      <c r="M34" s="395" t="s">
        <v>694</v>
      </c>
      <c r="N34" s="186"/>
      <c r="O34" s="186"/>
      <c r="P34" s="186" t="s">
        <v>53</v>
      </c>
      <c r="Q34" s="186"/>
      <c r="R34" s="186"/>
      <c r="S34" s="186"/>
      <c r="T34" s="400"/>
      <c r="U34" s="400"/>
      <c r="V34" s="400" t="s">
        <v>1071</v>
      </c>
      <c r="W34" s="400" t="s">
        <v>1043</v>
      </c>
      <c r="X34" s="400"/>
      <c r="Y34" s="400"/>
      <c r="Z34" s="400"/>
      <c r="AA34" s="400"/>
      <c r="AB34" s="187"/>
      <c r="AC34" s="384" t="s">
        <v>1044</v>
      </c>
      <c r="AD34" s="400"/>
      <c r="AE34" s="400"/>
      <c r="AF34" s="400"/>
      <c r="AG34" s="400"/>
      <c r="AH34" s="400"/>
      <c r="AI34" s="400"/>
      <c r="AJ34" s="181"/>
    </row>
    <row r="35" spans="1:36" ht="35.1" customHeight="1" x14ac:dyDescent="0.25">
      <c r="A35" s="555" t="s">
        <v>952</v>
      </c>
      <c r="B35" s="314" t="s">
        <v>303</v>
      </c>
      <c r="C35" s="392" t="s">
        <v>588</v>
      </c>
      <c r="D35" s="393" t="s">
        <v>305</v>
      </c>
      <c r="E35" s="383"/>
      <c r="F35" s="384" t="s">
        <v>184</v>
      </c>
      <c r="G35" s="384" t="s">
        <v>185</v>
      </c>
      <c r="H35" s="393" t="s">
        <v>1072</v>
      </c>
      <c r="I35" s="386">
        <v>10000</v>
      </c>
      <c r="J35" s="393" t="s">
        <v>953</v>
      </c>
      <c r="K35" s="393" t="s">
        <v>590</v>
      </c>
      <c r="L35" s="393"/>
      <c r="M35" s="393"/>
      <c r="N35" s="186"/>
      <c r="O35" s="186" t="s">
        <v>53</v>
      </c>
      <c r="P35" s="186"/>
      <c r="Q35" s="186"/>
      <c r="R35" s="186"/>
      <c r="S35" s="186"/>
      <c r="T35" s="400"/>
      <c r="U35" s="400"/>
      <c r="V35" s="400" t="s">
        <v>1071</v>
      </c>
      <c r="W35" s="400" t="s">
        <v>1043</v>
      </c>
      <c r="X35" s="400"/>
      <c r="Y35" s="400"/>
      <c r="Z35" s="400"/>
      <c r="AA35" s="400"/>
      <c r="AB35" s="187"/>
      <c r="AC35" s="384" t="s">
        <v>1044</v>
      </c>
      <c r="AD35" s="400"/>
      <c r="AE35" s="400"/>
      <c r="AF35" s="400"/>
      <c r="AG35" s="400"/>
      <c r="AH35" s="400"/>
      <c r="AI35" s="400"/>
      <c r="AJ35" s="181"/>
    </row>
    <row r="36" spans="1:36" ht="35.1" customHeight="1" x14ac:dyDescent="0.25">
      <c r="A36" s="554"/>
      <c r="B36" s="319" t="s">
        <v>316</v>
      </c>
      <c r="C36" s="394" t="s">
        <v>764</v>
      </c>
      <c r="D36" s="395" t="s">
        <v>324</v>
      </c>
      <c r="E36" s="385"/>
      <c r="F36" s="384" t="s">
        <v>184</v>
      </c>
      <c r="G36" s="384" t="s">
        <v>185</v>
      </c>
      <c r="H36" s="395" t="s">
        <v>84</v>
      </c>
      <c r="I36" s="387">
        <v>10000</v>
      </c>
      <c r="J36" s="395" t="s">
        <v>597</v>
      </c>
      <c r="K36" s="395" t="s">
        <v>598</v>
      </c>
      <c r="L36" s="395"/>
      <c r="M36" s="395"/>
      <c r="N36" s="186"/>
      <c r="O36" s="186" t="s">
        <v>53</v>
      </c>
      <c r="P36" s="186"/>
      <c r="Q36" s="186"/>
      <c r="R36" s="186"/>
      <c r="S36" s="186"/>
      <c r="T36" s="400"/>
      <c r="U36" s="400"/>
      <c r="V36" s="400" t="s">
        <v>1071</v>
      </c>
      <c r="W36" s="400" t="s">
        <v>1043</v>
      </c>
      <c r="X36" s="400"/>
      <c r="Y36" s="400"/>
      <c r="Z36" s="400"/>
      <c r="AA36" s="400"/>
      <c r="AB36" s="187"/>
      <c r="AC36" s="384" t="s">
        <v>1044</v>
      </c>
      <c r="AD36" s="400" t="s">
        <v>1043</v>
      </c>
      <c r="AE36" s="400"/>
      <c r="AF36" s="400"/>
      <c r="AG36" s="400"/>
      <c r="AH36" s="400"/>
      <c r="AI36" s="400"/>
      <c r="AJ36" s="181"/>
    </row>
    <row r="37" spans="1:36" ht="35.1" customHeight="1" x14ac:dyDescent="0.25">
      <c r="A37" s="554"/>
      <c r="B37" s="319" t="s">
        <v>328</v>
      </c>
      <c r="C37" s="394" t="s">
        <v>602</v>
      </c>
      <c r="D37" s="395" t="s">
        <v>330</v>
      </c>
      <c r="E37" s="385"/>
      <c r="F37" s="384" t="s">
        <v>184</v>
      </c>
      <c r="G37" s="385" t="s">
        <v>95</v>
      </c>
      <c r="H37" s="395" t="s">
        <v>974</v>
      </c>
      <c r="I37" s="387">
        <v>15000</v>
      </c>
      <c r="J37" s="395" t="s">
        <v>331</v>
      </c>
      <c r="K37" s="395" t="s">
        <v>604</v>
      </c>
      <c r="L37" s="395"/>
      <c r="M37" s="395"/>
      <c r="N37" s="186"/>
      <c r="O37" s="186" t="s">
        <v>53</v>
      </c>
      <c r="P37" s="186"/>
      <c r="Q37" s="186"/>
      <c r="R37" s="186"/>
      <c r="S37" s="186"/>
      <c r="T37" s="406" t="s">
        <v>1095</v>
      </c>
      <c r="U37" s="406" t="s">
        <v>1096</v>
      </c>
      <c r="V37" s="406" t="s">
        <v>1097</v>
      </c>
      <c r="W37" s="407" t="s">
        <v>1098</v>
      </c>
      <c r="X37" s="406"/>
      <c r="Y37" s="407"/>
      <c r="Z37" s="406"/>
      <c r="AA37" s="407" t="s">
        <v>967</v>
      </c>
      <c r="AB37" s="424"/>
      <c r="AC37" s="385" t="s">
        <v>1044</v>
      </c>
      <c r="AD37" s="406"/>
      <c r="AE37" s="406"/>
      <c r="AF37" s="406"/>
      <c r="AG37" s="406"/>
      <c r="AH37" s="406" t="s">
        <v>971</v>
      </c>
      <c r="AI37" s="399"/>
      <c r="AJ37" s="181"/>
    </row>
    <row r="38" spans="1:36" ht="35.1" customHeight="1" x14ac:dyDescent="0.25">
      <c r="A38" s="554"/>
      <c r="B38" s="319" t="s">
        <v>337</v>
      </c>
      <c r="C38" s="394" t="s">
        <v>609</v>
      </c>
      <c r="D38" s="395" t="s">
        <v>339</v>
      </c>
      <c r="E38" s="385"/>
      <c r="F38" s="384" t="s">
        <v>184</v>
      </c>
      <c r="G38" s="384" t="s">
        <v>185</v>
      </c>
      <c r="H38" s="395" t="s">
        <v>974</v>
      </c>
      <c r="I38" s="387">
        <v>1000000</v>
      </c>
      <c r="J38" s="395" t="s">
        <v>340</v>
      </c>
      <c r="K38" s="395" t="s">
        <v>610</v>
      </c>
      <c r="L38" s="395"/>
      <c r="M38" s="395"/>
      <c r="N38" s="186"/>
      <c r="O38" s="186"/>
      <c r="P38" s="186"/>
      <c r="Q38" s="186" t="s">
        <v>53</v>
      </c>
      <c r="R38" s="186"/>
      <c r="S38" s="186"/>
      <c r="T38" s="406" t="s">
        <v>1099</v>
      </c>
      <c r="U38" s="406" t="s">
        <v>1100</v>
      </c>
      <c r="V38" s="406" t="s">
        <v>1101</v>
      </c>
      <c r="W38" s="407" t="s">
        <v>1098</v>
      </c>
      <c r="X38" s="406"/>
      <c r="Y38" s="407"/>
      <c r="Z38" s="406"/>
      <c r="AA38" s="407" t="s">
        <v>1102</v>
      </c>
      <c r="AB38" s="186"/>
      <c r="AC38" s="384" t="s">
        <v>1044</v>
      </c>
      <c r="AD38" s="399"/>
      <c r="AE38" s="399"/>
      <c r="AF38" s="399"/>
      <c r="AG38" s="399"/>
      <c r="AH38" s="399"/>
      <c r="AI38" s="399"/>
      <c r="AJ38" s="181"/>
    </row>
    <row r="39" spans="1:36" ht="35.1" customHeight="1" x14ac:dyDescent="0.25">
      <c r="A39" s="554"/>
      <c r="B39" s="319" t="s">
        <v>345</v>
      </c>
      <c r="C39" s="394" t="s">
        <v>346</v>
      </c>
      <c r="D39" s="395" t="s">
        <v>192</v>
      </c>
      <c r="E39" s="385"/>
      <c r="F39" s="384" t="s">
        <v>184</v>
      </c>
      <c r="G39" s="384" t="s">
        <v>185</v>
      </c>
      <c r="H39" s="395" t="s">
        <v>242</v>
      </c>
      <c r="I39" s="387">
        <v>1500000</v>
      </c>
      <c r="J39" s="395" t="s">
        <v>347</v>
      </c>
      <c r="K39" s="395" t="s">
        <v>612</v>
      </c>
      <c r="L39" s="395"/>
      <c r="M39" s="395"/>
      <c r="N39" s="186"/>
      <c r="O39" s="186"/>
      <c r="P39" s="186"/>
      <c r="Q39" s="186" t="s">
        <v>53</v>
      </c>
      <c r="R39" s="186"/>
      <c r="S39" s="186"/>
      <c r="T39" s="399" t="s">
        <v>1103</v>
      </c>
      <c r="U39" s="399" t="s">
        <v>1104</v>
      </c>
      <c r="V39" s="400"/>
      <c r="W39" s="399" t="s">
        <v>1093</v>
      </c>
      <c r="X39" s="399"/>
      <c r="Y39" s="399"/>
      <c r="Z39" s="399"/>
      <c r="AA39" s="399"/>
      <c r="AB39" s="186"/>
      <c r="AC39" s="384" t="s">
        <v>1044</v>
      </c>
      <c r="AD39" s="399"/>
      <c r="AE39" s="399"/>
      <c r="AF39" s="399"/>
      <c r="AG39" s="395" t="s">
        <v>970</v>
      </c>
      <c r="AH39" s="395" t="s">
        <v>982</v>
      </c>
      <c r="AI39" s="399"/>
      <c r="AJ39" s="181"/>
    </row>
    <row r="40" spans="1:36" ht="35.1" customHeight="1" x14ac:dyDescent="0.25">
      <c r="A40" s="554"/>
      <c r="B40" s="319" t="s">
        <v>351</v>
      </c>
      <c r="C40" s="394" t="s">
        <v>352</v>
      </c>
      <c r="D40" s="395" t="s">
        <v>353</v>
      </c>
      <c r="E40" s="385"/>
      <c r="F40" s="384" t="s">
        <v>184</v>
      </c>
      <c r="G40" s="385" t="s">
        <v>356</v>
      </c>
      <c r="H40" s="395" t="s">
        <v>242</v>
      </c>
      <c r="I40" s="387">
        <v>30000</v>
      </c>
      <c r="J40" s="395" t="s">
        <v>354</v>
      </c>
      <c r="K40" s="395" t="s">
        <v>358</v>
      </c>
      <c r="L40" s="395"/>
      <c r="M40" s="395"/>
      <c r="N40" s="186"/>
      <c r="O40" s="186" t="s">
        <v>53</v>
      </c>
      <c r="P40" s="186"/>
      <c r="Q40" s="186"/>
      <c r="R40" s="186"/>
      <c r="S40" s="186"/>
      <c r="T40" s="399" t="s">
        <v>1105</v>
      </c>
      <c r="U40" s="399"/>
      <c r="V40" s="400" t="s">
        <v>991</v>
      </c>
      <c r="W40" s="399" t="s">
        <v>1093</v>
      </c>
      <c r="X40" s="399"/>
      <c r="Y40" s="399"/>
      <c r="Z40" s="399"/>
      <c r="AA40" s="399"/>
      <c r="AB40" s="186"/>
      <c r="AC40" s="385" t="s">
        <v>1044</v>
      </c>
      <c r="AD40" s="399"/>
      <c r="AE40" s="399"/>
      <c r="AF40" s="399"/>
      <c r="AG40" s="395" t="s">
        <v>988</v>
      </c>
      <c r="AH40" s="395" t="s">
        <v>982</v>
      </c>
      <c r="AI40" s="399"/>
      <c r="AJ40" s="181"/>
    </row>
    <row r="41" spans="1:36" ht="35.1" customHeight="1" x14ac:dyDescent="0.25">
      <c r="A41" s="554"/>
      <c r="B41" s="319" t="s">
        <v>359</v>
      </c>
      <c r="C41" s="394" t="s">
        <v>360</v>
      </c>
      <c r="D41" s="395" t="s">
        <v>364</v>
      </c>
      <c r="E41" s="385"/>
      <c r="F41" s="385" t="s">
        <v>1106</v>
      </c>
      <c r="G41" s="384" t="s">
        <v>185</v>
      </c>
      <c r="H41" s="395" t="s">
        <v>51</v>
      </c>
      <c r="I41" s="387">
        <v>100000</v>
      </c>
      <c r="J41" s="395" t="s">
        <v>362</v>
      </c>
      <c r="K41" s="395" t="s">
        <v>620</v>
      </c>
      <c r="L41" s="395"/>
      <c r="M41" s="395"/>
      <c r="N41" s="186"/>
      <c r="O41" s="186" t="s">
        <v>53</v>
      </c>
      <c r="P41" s="186"/>
      <c r="Q41" s="186"/>
      <c r="R41" s="186"/>
      <c r="S41" s="186"/>
      <c r="T41" s="399"/>
      <c r="U41" s="399"/>
      <c r="V41" s="399" t="s">
        <v>1107</v>
      </c>
      <c r="W41" s="399" t="s">
        <v>51</v>
      </c>
      <c r="X41" s="399"/>
      <c r="Y41" s="399"/>
      <c r="Z41" s="399"/>
      <c r="AA41" s="399"/>
      <c r="AB41" s="186"/>
      <c r="AC41" s="384" t="s">
        <v>1044</v>
      </c>
      <c r="AD41" s="399"/>
      <c r="AE41" s="399"/>
      <c r="AF41" s="399"/>
      <c r="AG41" s="399"/>
      <c r="AH41" s="399"/>
      <c r="AI41" s="399"/>
      <c r="AJ41" s="181"/>
    </row>
    <row r="42" spans="1:36" ht="35.1" customHeight="1" x14ac:dyDescent="0.25">
      <c r="A42" s="554"/>
      <c r="B42" s="95" t="s">
        <v>369</v>
      </c>
      <c r="C42" s="398" t="s">
        <v>1063</v>
      </c>
      <c r="D42" s="395"/>
      <c r="E42" s="385"/>
      <c r="F42" s="385"/>
      <c r="G42" s="384"/>
      <c r="H42" s="395"/>
      <c r="I42" s="387"/>
      <c r="J42" s="395"/>
      <c r="K42" s="395"/>
      <c r="L42" s="395"/>
      <c r="M42" s="395"/>
      <c r="N42" s="186"/>
      <c r="O42" s="186"/>
      <c r="P42" s="186"/>
      <c r="Q42" s="186"/>
      <c r="R42" s="186"/>
      <c r="S42" s="186"/>
      <c r="T42" s="399"/>
      <c r="U42" s="399"/>
      <c r="V42" s="399"/>
      <c r="W42" s="399"/>
      <c r="X42" s="399"/>
      <c r="Y42" s="399"/>
      <c r="Z42" s="399"/>
      <c r="AA42" s="399"/>
      <c r="AB42" s="186"/>
      <c r="AC42" s="384"/>
      <c r="AD42" s="399"/>
      <c r="AE42" s="399"/>
      <c r="AF42" s="399"/>
      <c r="AG42" s="399"/>
      <c r="AH42" s="399"/>
      <c r="AI42" s="399"/>
      <c r="AJ42" s="181"/>
    </row>
    <row r="43" spans="1:36" ht="35.1" customHeight="1" x14ac:dyDescent="0.25">
      <c r="A43" s="554"/>
      <c r="B43" s="95" t="s">
        <v>375</v>
      </c>
      <c r="C43" s="398" t="s">
        <v>1063</v>
      </c>
      <c r="D43" s="395"/>
      <c r="E43" s="385"/>
      <c r="F43" s="385"/>
      <c r="G43" s="384"/>
      <c r="H43" s="395"/>
      <c r="I43" s="387"/>
      <c r="J43" s="395"/>
      <c r="K43" s="395"/>
      <c r="L43" s="395"/>
      <c r="M43" s="395"/>
      <c r="N43" s="186"/>
      <c r="O43" s="186"/>
      <c r="P43" s="186"/>
      <c r="Q43" s="186"/>
      <c r="R43" s="186"/>
      <c r="S43" s="186"/>
      <c r="T43" s="399"/>
      <c r="U43" s="399"/>
      <c r="V43" s="399"/>
      <c r="W43" s="399"/>
      <c r="X43" s="399"/>
      <c r="Y43" s="399"/>
      <c r="Z43" s="399"/>
      <c r="AA43" s="399"/>
      <c r="AB43" s="186"/>
      <c r="AC43" s="384"/>
      <c r="AD43" s="399"/>
      <c r="AE43" s="399"/>
      <c r="AF43" s="399"/>
      <c r="AG43" s="399"/>
      <c r="AH43" s="399"/>
      <c r="AI43" s="399"/>
      <c r="AJ43" s="181"/>
    </row>
    <row r="44" spans="1:36" ht="35.1" customHeight="1" x14ac:dyDescent="0.25">
      <c r="A44" s="554"/>
      <c r="B44" s="319" t="s">
        <v>383</v>
      </c>
      <c r="C44" s="394" t="s">
        <v>384</v>
      </c>
      <c r="D44" s="395" t="s">
        <v>388</v>
      </c>
      <c r="E44" s="385"/>
      <c r="F44" s="384" t="s">
        <v>184</v>
      </c>
      <c r="G44" s="384" t="s">
        <v>95</v>
      </c>
      <c r="H44" s="395" t="s">
        <v>242</v>
      </c>
      <c r="I44" s="387">
        <v>0</v>
      </c>
      <c r="J44" s="395" t="s">
        <v>386</v>
      </c>
      <c r="K44" s="395" t="s">
        <v>621</v>
      </c>
      <c r="L44" s="395"/>
      <c r="M44" s="395" t="s">
        <v>694</v>
      </c>
      <c r="N44" s="186"/>
      <c r="O44" s="186" t="s">
        <v>53</v>
      </c>
      <c r="P44" s="186"/>
      <c r="Q44" s="186"/>
      <c r="R44" s="186"/>
      <c r="S44" s="186"/>
      <c r="T44" s="399" t="s">
        <v>1108</v>
      </c>
      <c r="U44" s="399" t="s">
        <v>1000</v>
      </c>
      <c r="V44" s="400" t="s">
        <v>1109</v>
      </c>
      <c r="W44" s="399" t="s">
        <v>1093</v>
      </c>
      <c r="X44" s="399"/>
      <c r="Y44" s="399"/>
      <c r="Z44" s="399"/>
      <c r="AA44" s="399"/>
      <c r="AB44" s="186"/>
      <c r="AC44" s="384" t="s">
        <v>1044</v>
      </c>
      <c r="AD44" s="399"/>
      <c r="AE44" s="399"/>
      <c r="AF44" s="399"/>
      <c r="AG44" s="395" t="s">
        <v>1110</v>
      </c>
      <c r="AH44" s="395" t="s">
        <v>998</v>
      </c>
      <c r="AI44" s="399"/>
      <c r="AJ44" s="181"/>
    </row>
    <row r="45" spans="1:36" ht="35.1" customHeight="1" x14ac:dyDescent="0.25">
      <c r="A45" s="545"/>
      <c r="B45" s="319" t="s">
        <v>811</v>
      </c>
      <c r="C45" s="394" t="s">
        <v>812</v>
      </c>
      <c r="D45" s="395" t="s">
        <v>813</v>
      </c>
      <c r="E45" s="385"/>
      <c r="F45" s="385" t="s">
        <v>1111</v>
      </c>
      <c r="G45" s="385" t="s">
        <v>1112</v>
      </c>
      <c r="H45" s="395" t="s">
        <v>803</v>
      </c>
      <c r="I45" s="387">
        <v>0</v>
      </c>
      <c r="J45" s="395" t="s">
        <v>814</v>
      </c>
      <c r="K45" s="395"/>
      <c r="L45" s="395"/>
      <c r="M45" s="395" t="s">
        <v>694</v>
      </c>
      <c r="N45" s="186"/>
      <c r="O45" s="186" t="s">
        <v>53</v>
      </c>
      <c r="P45" s="186"/>
      <c r="Q45" s="186"/>
      <c r="R45" s="186"/>
      <c r="S45" s="186"/>
      <c r="T45" s="399"/>
      <c r="U45" s="399"/>
      <c r="V45" s="400" t="s">
        <v>1113</v>
      </c>
      <c r="W45" s="399" t="s">
        <v>1043</v>
      </c>
      <c r="X45" s="399"/>
      <c r="Y45" s="399"/>
      <c r="Z45" s="399"/>
      <c r="AA45" s="399"/>
      <c r="AB45" s="186"/>
      <c r="AC45" s="385" t="s">
        <v>1044</v>
      </c>
      <c r="AD45" s="399"/>
      <c r="AE45" s="399"/>
      <c r="AF45" s="399"/>
      <c r="AG45" s="399"/>
      <c r="AH45" s="399"/>
      <c r="AI45" s="399"/>
      <c r="AJ45" s="181"/>
    </row>
    <row r="46" spans="1:36" ht="35.1" customHeight="1" x14ac:dyDescent="0.25">
      <c r="A46" s="555" t="s">
        <v>1009</v>
      </c>
      <c r="B46" s="314" t="s">
        <v>392</v>
      </c>
      <c r="C46" s="392" t="s">
        <v>623</v>
      </c>
      <c r="D46" s="393" t="s">
        <v>110</v>
      </c>
      <c r="E46" s="383"/>
      <c r="F46" s="384" t="s">
        <v>184</v>
      </c>
      <c r="G46" s="391" t="s">
        <v>311</v>
      </c>
      <c r="H46" s="393" t="s">
        <v>84</v>
      </c>
      <c r="I46" s="386">
        <v>1000000</v>
      </c>
      <c r="J46" s="393" t="s">
        <v>395</v>
      </c>
      <c r="K46" s="393" t="s">
        <v>624</v>
      </c>
      <c r="L46" s="393"/>
      <c r="M46" s="393"/>
      <c r="N46" s="186"/>
      <c r="O46" s="186" t="s">
        <v>53</v>
      </c>
      <c r="P46" s="186"/>
      <c r="Q46" s="186"/>
      <c r="R46" s="186"/>
      <c r="S46" s="186"/>
      <c r="T46" s="400"/>
      <c r="U46" s="400"/>
      <c r="V46" s="400" t="s">
        <v>1114</v>
      </c>
      <c r="W46" s="400" t="s">
        <v>1043</v>
      </c>
      <c r="X46" s="400"/>
      <c r="Y46" s="400"/>
      <c r="Z46" s="400"/>
      <c r="AA46" s="400"/>
      <c r="AB46" s="187"/>
      <c r="AC46" s="391" t="s">
        <v>1044</v>
      </c>
      <c r="AD46" s="400" t="s">
        <v>1043</v>
      </c>
      <c r="AE46" s="400"/>
      <c r="AF46" s="400"/>
      <c r="AG46" s="400"/>
      <c r="AH46" s="400"/>
      <c r="AI46" s="400"/>
      <c r="AJ46" s="181"/>
    </row>
    <row r="47" spans="1:36" ht="35.1" customHeight="1" x14ac:dyDescent="0.25">
      <c r="A47" s="554"/>
      <c r="B47" s="319" t="s">
        <v>404</v>
      </c>
      <c r="C47" s="394" t="s">
        <v>631</v>
      </c>
      <c r="D47" s="395" t="s">
        <v>406</v>
      </c>
      <c r="E47" s="385"/>
      <c r="F47" s="384" t="s">
        <v>184</v>
      </c>
      <c r="G47" s="384" t="s">
        <v>311</v>
      </c>
      <c r="H47" s="393" t="s">
        <v>84</v>
      </c>
      <c r="I47" s="387">
        <v>0</v>
      </c>
      <c r="J47" s="395" t="s">
        <v>407</v>
      </c>
      <c r="K47" s="395" t="s">
        <v>632</v>
      </c>
      <c r="L47" s="395"/>
      <c r="M47" s="395" t="s">
        <v>694</v>
      </c>
      <c r="N47" s="186"/>
      <c r="O47" s="186" t="s">
        <v>53</v>
      </c>
      <c r="P47" s="186"/>
      <c r="Q47" s="186"/>
      <c r="R47" s="186"/>
      <c r="S47" s="186"/>
      <c r="T47" s="400" t="s">
        <v>728</v>
      </c>
      <c r="U47" s="400"/>
      <c r="V47" s="400"/>
      <c r="W47" s="400" t="s">
        <v>1043</v>
      </c>
      <c r="X47" s="400"/>
      <c r="Y47" s="400"/>
      <c r="Z47" s="400"/>
      <c r="AA47" s="400"/>
      <c r="AB47" s="187"/>
      <c r="AC47" s="384" t="s">
        <v>1044</v>
      </c>
      <c r="AD47" s="400" t="s">
        <v>1043</v>
      </c>
      <c r="AE47" s="400"/>
      <c r="AF47" s="400" t="s">
        <v>1115</v>
      </c>
      <c r="AG47" s="400"/>
      <c r="AH47" s="400"/>
      <c r="AI47" s="400"/>
      <c r="AJ47" s="181"/>
    </row>
    <row r="48" spans="1:36" ht="35.1" customHeight="1" x14ac:dyDescent="0.25">
      <c r="A48" s="554"/>
      <c r="B48" s="319" t="s">
        <v>412</v>
      </c>
      <c r="C48" s="394" t="s">
        <v>794</v>
      </c>
      <c r="D48" s="395" t="s">
        <v>414</v>
      </c>
      <c r="E48" s="385"/>
      <c r="F48" s="384" t="s">
        <v>184</v>
      </c>
      <c r="G48" s="384" t="s">
        <v>311</v>
      </c>
      <c r="H48" s="393" t="s">
        <v>84</v>
      </c>
      <c r="I48" s="387">
        <v>1000000</v>
      </c>
      <c r="J48" s="395" t="s">
        <v>1116</v>
      </c>
      <c r="K48" s="395" t="s">
        <v>634</v>
      </c>
      <c r="L48" s="395"/>
      <c r="M48" s="395"/>
      <c r="N48" s="186"/>
      <c r="O48" s="186"/>
      <c r="P48" s="186" t="s">
        <v>53</v>
      </c>
      <c r="Q48" s="186"/>
      <c r="R48" s="186"/>
      <c r="S48" s="186"/>
      <c r="T48" s="400" t="s">
        <v>1117</v>
      </c>
      <c r="U48" s="400"/>
      <c r="V48" s="400"/>
      <c r="W48" s="400" t="s">
        <v>1043</v>
      </c>
      <c r="X48" s="400"/>
      <c r="Y48" s="400"/>
      <c r="Z48" s="400"/>
      <c r="AA48" s="400"/>
      <c r="AB48" s="187"/>
      <c r="AC48" s="384" t="s">
        <v>1044</v>
      </c>
      <c r="AD48" s="400" t="s">
        <v>1043</v>
      </c>
      <c r="AE48" s="400"/>
      <c r="AF48" s="400"/>
      <c r="AG48" s="400"/>
      <c r="AH48" s="400"/>
      <c r="AI48" s="400"/>
      <c r="AJ48" s="181"/>
    </row>
    <row r="49" spans="1:36" ht="35.1" customHeight="1" x14ac:dyDescent="0.25">
      <c r="A49" s="554"/>
      <c r="B49" s="319" t="s">
        <v>421</v>
      </c>
      <c r="C49" s="394" t="s">
        <v>641</v>
      </c>
      <c r="D49" s="395" t="s">
        <v>426</v>
      </c>
      <c r="E49" s="385"/>
      <c r="F49" s="384" t="s">
        <v>184</v>
      </c>
      <c r="G49" s="385" t="s">
        <v>299</v>
      </c>
      <c r="H49" s="395" t="s">
        <v>503</v>
      </c>
      <c r="I49" s="387">
        <v>15000</v>
      </c>
      <c r="J49" s="395" t="s">
        <v>423</v>
      </c>
      <c r="K49" s="395" t="s">
        <v>428</v>
      </c>
      <c r="L49" s="395"/>
      <c r="M49" s="395"/>
      <c r="N49" s="186"/>
      <c r="O49" s="186" t="s">
        <v>53</v>
      </c>
      <c r="P49" s="186"/>
      <c r="Q49" s="186"/>
      <c r="R49" s="186"/>
      <c r="S49" s="186"/>
      <c r="T49" s="399" t="s">
        <v>1118</v>
      </c>
      <c r="U49" s="408"/>
      <c r="V49" s="399" t="s">
        <v>1119</v>
      </c>
      <c r="W49" s="403" t="s">
        <v>503</v>
      </c>
      <c r="X49" s="399" t="s">
        <v>1120</v>
      </c>
      <c r="Y49" s="399" t="s">
        <v>1121</v>
      </c>
      <c r="Z49" s="399"/>
      <c r="AA49" s="399"/>
      <c r="AB49" s="186"/>
      <c r="AC49" s="385" t="s">
        <v>1044</v>
      </c>
      <c r="AD49" s="399" t="s">
        <v>1122</v>
      </c>
      <c r="AE49" s="399"/>
      <c r="AF49" s="399"/>
      <c r="AG49" s="399"/>
      <c r="AH49" s="399"/>
      <c r="AI49" s="399"/>
      <c r="AJ49" s="181"/>
    </row>
    <row r="50" spans="1:36" ht="35.1" customHeight="1" x14ac:dyDescent="0.25">
      <c r="A50" s="554"/>
      <c r="B50" s="319" t="s">
        <v>430</v>
      </c>
      <c r="C50" s="394" t="s">
        <v>646</v>
      </c>
      <c r="D50" s="395" t="s">
        <v>432</v>
      </c>
      <c r="E50" s="385"/>
      <c r="F50" s="385" t="s">
        <v>438</v>
      </c>
      <c r="G50" s="384" t="s">
        <v>185</v>
      </c>
      <c r="H50" s="395" t="s">
        <v>503</v>
      </c>
      <c r="I50" s="387">
        <v>300000</v>
      </c>
      <c r="J50" s="395" t="s">
        <v>433</v>
      </c>
      <c r="K50" s="395" t="s">
        <v>647</v>
      </c>
      <c r="L50" s="395"/>
      <c r="M50" s="395"/>
      <c r="N50" s="186"/>
      <c r="O50" s="186" t="s">
        <v>53</v>
      </c>
      <c r="P50" s="186"/>
      <c r="Q50" s="186"/>
      <c r="R50" s="186"/>
      <c r="S50" s="186"/>
      <c r="T50" s="399" t="s">
        <v>1123</v>
      </c>
      <c r="U50" s="408"/>
      <c r="V50" s="399" t="s">
        <v>1123</v>
      </c>
      <c r="W50" s="408" t="s">
        <v>503</v>
      </c>
      <c r="X50" s="399" t="s">
        <v>1124</v>
      </c>
      <c r="Y50" s="399"/>
      <c r="Z50" s="399"/>
      <c r="AA50" s="399"/>
      <c r="AB50" s="186"/>
      <c r="AC50" s="384" t="s">
        <v>1044</v>
      </c>
      <c r="AD50" s="399" t="s">
        <v>1125</v>
      </c>
      <c r="AE50" s="399"/>
      <c r="AF50" s="399"/>
      <c r="AG50" s="399"/>
      <c r="AH50" s="399"/>
      <c r="AI50" s="399"/>
      <c r="AJ50" s="181"/>
    </row>
    <row r="51" spans="1:36" ht="35.1" customHeight="1" x14ac:dyDescent="0.25">
      <c r="A51" s="554"/>
      <c r="B51" s="319" t="s">
        <v>441</v>
      </c>
      <c r="C51" s="394" t="s">
        <v>442</v>
      </c>
      <c r="D51" s="395" t="s">
        <v>443</v>
      </c>
      <c r="E51" s="385"/>
      <c r="F51" s="384">
        <v>41306</v>
      </c>
      <c r="G51" s="385" t="s">
        <v>356</v>
      </c>
      <c r="H51" s="395" t="s">
        <v>444</v>
      </c>
      <c r="I51" s="387">
        <v>300000</v>
      </c>
      <c r="J51" s="395" t="s">
        <v>1126</v>
      </c>
      <c r="K51" s="395" t="s">
        <v>649</v>
      </c>
      <c r="L51" s="395"/>
      <c r="M51" s="395"/>
      <c r="N51" s="186"/>
      <c r="O51" s="186" t="s">
        <v>53</v>
      </c>
      <c r="P51" s="186"/>
      <c r="Q51" s="186"/>
      <c r="R51" s="186"/>
      <c r="S51" s="186"/>
      <c r="T51" s="399" t="s">
        <v>1127</v>
      </c>
      <c r="U51" s="399" t="s">
        <v>1128</v>
      </c>
      <c r="V51" s="399"/>
      <c r="W51" s="399" t="s">
        <v>1129</v>
      </c>
      <c r="X51" s="399"/>
      <c r="Y51" s="399"/>
      <c r="Z51" s="399"/>
      <c r="AA51" s="399"/>
      <c r="AB51" s="186"/>
      <c r="AC51" s="385" t="s">
        <v>1044</v>
      </c>
      <c r="AD51" s="399" t="s">
        <v>1130</v>
      </c>
      <c r="AE51" s="399"/>
      <c r="AF51" s="399"/>
      <c r="AG51" s="399"/>
      <c r="AH51" s="399"/>
      <c r="AI51" s="399"/>
      <c r="AJ51" s="181"/>
    </row>
    <row r="52" spans="1:36" ht="35.1" customHeight="1" x14ac:dyDescent="0.25">
      <c r="A52" s="545"/>
      <c r="B52" s="319" t="s">
        <v>653</v>
      </c>
      <c r="C52" s="394" t="s">
        <v>654</v>
      </c>
      <c r="D52" s="395" t="s">
        <v>655</v>
      </c>
      <c r="E52" s="385" t="s">
        <v>806</v>
      </c>
      <c r="F52" s="385" t="s">
        <v>656</v>
      </c>
      <c r="G52" s="385" t="s">
        <v>1131</v>
      </c>
      <c r="H52" s="395" t="s">
        <v>444</v>
      </c>
      <c r="I52" s="387"/>
      <c r="J52" s="395" t="s">
        <v>807</v>
      </c>
      <c r="K52" s="395" t="s">
        <v>808</v>
      </c>
      <c r="L52" s="395"/>
      <c r="M52" s="395"/>
      <c r="N52" s="186"/>
      <c r="O52" s="186"/>
      <c r="P52" s="186"/>
      <c r="Q52" s="186" t="s">
        <v>53</v>
      </c>
      <c r="R52" s="186"/>
      <c r="S52" s="186"/>
      <c r="T52" s="409" t="s">
        <v>1132</v>
      </c>
      <c r="U52" s="409" t="s">
        <v>1133</v>
      </c>
      <c r="V52" s="399"/>
      <c r="W52" s="399" t="s">
        <v>1134</v>
      </c>
      <c r="X52" s="409" t="s">
        <v>1135</v>
      </c>
      <c r="Y52" s="399"/>
      <c r="Z52" s="399"/>
      <c r="AA52" s="399"/>
      <c r="AB52" s="186"/>
      <c r="AC52" s="385" t="s">
        <v>1044</v>
      </c>
      <c r="AD52" s="399"/>
      <c r="AE52" s="399"/>
      <c r="AF52" s="399"/>
      <c r="AG52" s="399"/>
      <c r="AH52" s="399"/>
      <c r="AI52" s="399"/>
      <c r="AJ52" s="181"/>
    </row>
    <row r="53" spans="1:36" x14ac:dyDescent="0.25">
      <c r="AJ53" s="181"/>
    </row>
    <row r="54" spans="1:36" x14ac:dyDescent="0.25">
      <c r="AJ54" s="181"/>
    </row>
    <row r="55" spans="1:36" ht="16.5" thickBot="1" x14ac:dyDescent="0.3">
      <c r="L55" s="188"/>
      <c r="AJ55" s="181"/>
    </row>
    <row r="56" spans="1:36" ht="26.25" customHeight="1" thickBot="1" x14ac:dyDescent="0.3">
      <c r="A56" s="272" t="s">
        <v>451</v>
      </c>
      <c r="B56" s="189"/>
      <c r="C56" s="238"/>
      <c r="D56" s="189"/>
      <c r="E56" s="189"/>
      <c r="F56" s="189"/>
      <c r="G56" s="189"/>
      <c r="H56" s="189"/>
      <c r="I56" s="243"/>
      <c r="J56" s="189"/>
      <c r="K56" s="189"/>
      <c r="L56" s="190"/>
      <c r="M56" s="191"/>
      <c r="AJ56" s="181"/>
    </row>
    <row r="57" spans="1:36" ht="26.25" customHeight="1" thickBot="1" x14ac:dyDescent="0.3">
      <c r="A57" s="192"/>
      <c r="B57" s="193"/>
      <c r="C57" s="239"/>
      <c r="D57" s="194"/>
      <c r="E57" s="194"/>
      <c r="F57" s="194"/>
      <c r="G57" s="194"/>
      <c r="H57" s="194"/>
      <c r="I57" s="244"/>
      <c r="J57" s="194"/>
      <c r="K57" s="194"/>
      <c r="L57" s="194"/>
      <c r="M57" s="194"/>
      <c r="N57" s="194"/>
      <c r="AJ57" s="181"/>
    </row>
    <row r="58" spans="1:36" ht="43.5" customHeight="1" thickBot="1" x14ac:dyDescent="0.3">
      <c r="A58" s="273" t="s">
        <v>452</v>
      </c>
      <c r="B58" s="193"/>
      <c r="C58" s="274">
        <f>COUNTA(C62:C62,C66:C66,C70:C70,C74:C75)</f>
        <v>0</v>
      </c>
      <c r="AJ58" s="181"/>
    </row>
    <row r="59" spans="1:36" x14ac:dyDescent="0.25">
      <c r="AJ59" s="181"/>
    </row>
    <row r="60" spans="1:36" x14ac:dyDescent="0.25">
      <c r="A60" s="548" t="s">
        <v>453</v>
      </c>
      <c r="B60" s="544" t="s">
        <v>11</v>
      </c>
      <c r="C60" s="544" t="s">
        <v>12</v>
      </c>
      <c r="D60" s="544" t="s">
        <v>13</v>
      </c>
      <c r="E60" s="544" t="s">
        <v>14</v>
      </c>
      <c r="F60" s="542" t="s">
        <v>15</v>
      </c>
      <c r="G60" s="543"/>
      <c r="H60" s="544" t="s">
        <v>16</v>
      </c>
      <c r="I60" s="546" t="s">
        <v>17</v>
      </c>
      <c r="J60" s="544" t="s">
        <v>18</v>
      </c>
      <c r="K60" s="542" t="s">
        <v>19</v>
      </c>
      <c r="L60" s="543"/>
      <c r="M60" s="544" t="s">
        <v>20</v>
      </c>
      <c r="N60" s="194"/>
      <c r="AJ60" s="181"/>
    </row>
    <row r="61" spans="1:36" x14ac:dyDescent="0.25">
      <c r="A61" s="545"/>
      <c r="B61" s="545"/>
      <c r="C61" s="545"/>
      <c r="D61" s="545"/>
      <c r="E61" s="545"/>
      <c r="F61" s="195" t="s">
        <v>43</v>
      </c>
      <c r="G61" s="195" t="s">
        <v>44</v>
      </c>
      <c r="H61" s="545"/>
      <c r="I61" s="547"/>
      <c r="J61" s="545"/>
      <c r="K61" s="196" t="s">
        <v>45</v>
      </c>
      <c r="L61" s="196" t="s">
        <v>46</v>
      </c>
      <c r="M61" s="545"/>
      <c r="AJ61" s="181"/>
    </row>
    <row r="62" spans="1:36" x14ac:dyDescent="0.25">
      <c r="A62" s="187"/>
      <c r="B62" s="187"/>
      <c r="C62" s="240"/>
      <c r="D62" s="187"/>
      <c r="E62" s="187"/>
      <c r="F62" s="187"/>
      <c r="G62" s="187"/>
      <c r="H62" s="187"/>
      <c r="I62" s="245"/>
      <c r="J62" s="186"/>
      <c r="K62" s="186"/>
      <c r="L62" s="186"/>
      <c r="M62" s="186"/>
      <c r="AJ62" s="181"/>
    </row>
    <row r="63" spans="1:36" x14ac:dyDescent="0.25">
      <c r="AJ63" s="181"/>
    </row>
    <row r="64" spans="1:36" x14ac:dyDescent="0.25">
      <c r="A64" s="548" t="s">
        <v>453</v>
      </c>
      <c r="B64" s="544" t="s">
        <v>11</v>
      </c>
      <c r="C64" s="544" t="s">
        <v>12</v>
      </c>
      <c r="D64" s="544" t="s">
        <v>13</v>
      </c>
      <c r="E64" s="544" t="s">
        <v>14</v>
      </c>
      <c r="F64" s="542" t="s">
        <v>15</v>
      </c>
      <c r="G64" s="543"/>
      <c r="H64" s="544" t="s">
        <v>16</v>
      </c>
      <c r="I64" s="546" t="s">
        <v>17</v>
      </c>
      <c r="J64" s="544" t="s">
        <v>18</v>
      </c>
      <c r="K64" s="542" t="s">
        <v>19</v>
      </c>
      <c r="L64" s="543"/>
      <c r="M64" s="544" t="s">
        <v>20</v>
      </c>
      <c r="N64" s="194"/>
      <c r="AJ64" s="181"/>
    </row>
    <row r="65" spans="1:36" ht="15" customHeight="1" x14ac:dyDescent="0.25">
      <c r="A65" s="545"/>
      <c r="B65" s="545"/>
      <c r="C65" s="545"/>
      <c r="D65" s="545"/>
      <c r="E65" s="545"/>
      <c r="F65" s="195" t="s">
        <v>43</v>
      </c>
      <c r="G65" s="195" t="s">
        <v>44</v>
      </c>
      <c r="H65" s="545"/>
      <c r="I65" s="547"/>
      <c r="J65" s="545"/>
      <c r="K65" s="196" t="s">
        <v>45</v>
      </c>
      <c r="L65" s="196" t="s">
        <v>46</v>
      </c>
      <c r="M65" s="545"/>
      <c r="AJ65" s="181"/>
    </row>
    <row r="66" spans="1:36" x14ac:dyDescent="0.25">
      <c r="A66" s="187"/>
      <c r="B66" s="187"/>
      <c r="C66" s="240"/>
      <c r="D66" s="187"/>
      <c r="E66" s="187"/>
      <c r="F66" s="187"/>
      <c r="G66" s="187"/>
      <c r="H66" s="187"/>
      <c r="I66" s="245"/>
      <c r="J66" s="186"/>
      <c r="K66" s="186"/>
      <c r="L66" s="186"/>
      <c r="M66" s="186"/>
      <c r="AJ66" s="181"/>
    </row>
    <row r="67" spans="1:36" x14ac:dyDescent="0.25">
      <c r="AJ67" s="181"/>
    </row>
    <row r="68" spans="1:36" x14ac:dyDescent="0.25">
      <c r="A68" s="548" t="s">
        <v>453</v>
      </c>
      <c r="B68" s="544" t="s">
        <v>11</v>
      </c>
      <c r="C68" s="544" t="s">
        <v>12</v>
      </c>
      <c r="D68" s="544" t="s">
        <v>13</v>
      </c>
      <c r="E68" s="544" t="s">
        <v>14</v>
      </c>
      <c r="F68" s="542" t="s">
        <v>15</v>
      </c>
      <c r="G68" s="543"/>
      <c r="H68" s="544" t="s">
        <v>16</v>
      </c>
      <c r="I68" s="546" t="s">
        <v>17</v>
      </c>
      <c r="J68" s="544" t="s">
        <v>18</v>
      </c>
      <c r="K68" s="542" t="s">
        <v>19</v>
      </c>
      <c r="L68" s="543"/>
      <c r="M68" s="544" t="s">
        <v>20</v>
      </c>
      <c r="N68" s="194"/>
      <c r="AJ68" s="181"/>
    </row>
    <row r="69" spans="1:36" ht="15" customHeight="1" x14ac:dyDescent="0.25">
      <c r="A69" s="545"/>
      <c r="B69" s="545"/>
      <c r="C69" s="545"/>
      <c r="D69" s="545"/>
      <c r="E69" s="545"/>
      <c r="F69" s="195" t="s">
        <v>43</v>
      </c>
      <c r="G69" s="195" t="s">
        <v>44</v>
      </c>
      <c r="H69" s="545"/>
      <c r="I69" s="547"/>
      <c r="J69" s="545"/>
      <c r="K69" s="196" t="s">
        <v>45</v>
      </c>
      <c r="L69" s="196" t="s">
        <v>46</v>
      </c>
      <c r="M69" s="545"/>
      <c r="AJ69" s="181"/>
    </row>
    <row r="70" spans="1:36" ht="17.649999999999999" customHeight="1" x14ac:dyDescent="0.25">
      <c r="A70" s="187"/>
      <c r="B70" s="187"/>
      <c r="C70" s="240"/>
      <c r="D70" s="187"/>
      <c r="E70" s="187"/>
      <c r="F70" s="187"/>
      <c r="G70" s="187"/>
      <c r="H70" s="187"/>
      <c r="I70" s="245"/>
      <c r="J70" s="186"/>
      <c r="K70" s="186"/>
      <c r="L70" s="186"/>
      <c r="M70" s="186"/>
      <c r="AJ70" s="181"/>
    </row>
    <row r="71" spans="1:36" x14ac:dyDescent="0.25">
      <c r="AJ71" s="181"/>
    </row>
    <row r="72" spans="1:36" x14ac:dyDescent="0.25">
      <c r="A72" s="548" t="s">
        <v>1136</v>
      </c>
      <c r="B72" s="544" t="s">
        <v>11</v>
      </c>
      <c r="C72" s="544" t="s">
        <v>12</v>
      </c>
      <c r="D72" s="544" t="s">
        <v>13</v>
      </c>
      <c r="E72" s="544" t="s">
        <v>14</v>
      </c>
      <c r="F72" s="542" t="s">
        <v>15</v>
      </c>
      <c r="G72" s="543"/>
      <c r="H72" s="544" t="s">
        <v>16</v>
      </c>
      <c r="I72" s="546" t="s">
        <v>17</v>
      </c>
      <c r="J72" s="544" t="s">
        <v>18</v>
      </c>
      <c r="K72" s="542" t="s">
        <v>19</v>
      </c>
      <c r="L72" s="543"/>
      <c r="M72" s="544" t="s">
        <v>20</v>
      </c>
      <c r="N72" s="194"/>
      <c r="AJ72" s="181"/>
    </row>
    <row r="73" spans="1:36" x14ac:dyDescent="0.25">
      <c r="A73" s="545"/>
      <c r="B73" s="545"/>
      <c r="C73" s="545"/>
      <c r="D73" s="545"/>
      <c r="E73" s="545"/>
      <c r="F73" s="195" t="s">
        <v>43</v>
      </c>
      <c r="G73" s="195" t="s">
        <v>44</v>
      </c>
      <c r="H73" s="545"/>
      <c r="I73" s="547"/>
      <c r="J73" s="545"/>
      <c r="K73" s="196" t="s">
        <v>45</v>
      </c>
      <c r="L73" s="196" t="s">
        <v>46</v>
      </c>
      <c r="M73" s="545"/>
      <c r="AJ73" s="181"/>
    </row>
    <row r="74" spans="1:36" x14ac:dyDescent="0.25">
      <c r="A74" s="187"/>
      <c r="B74" s="187"/>
      <c r="C74" s="240"/>
      <c r="D74" s="187"/>
      <c r="E74" s="187"/>
      <c r="F74" s="187"/>
      <c r="G74" s="187"/>
      <c r="H74" s="187"/>
      <c r="I74" s="245"/>
      <c r="J74" s="186"/>
      <c r="K74" s="186"/>
      <c r="L74" s="186"/>
      <c r="M74" s="186"/>
      <c r="AJ74" s="181"/>
    </row>
    <row r="75" spans="1:36" x14ac:dyDescent="0.25">
      <c r="A75" s="187"/>
      <c r="B75" s="187"/>
      <c r="C75" s="240"/>
      <c r="D75" s="187"/>
      <c r="E75" s="187"/>
      <c r="F75" s="187"/>
      <c r="G75" s="187"/>
      <c r="H75" s="187"/>
      <c r="I75" s="245"/>
      <c r="J75" s="187"/>
      <c r="K75" s="187"/>
      <c r="L75" s="187"/>
      <c r="M75" s="187"/>
      <c r="AJ75" s="181"/>
    </row>
    <row r="76" spans="1:36" x14ac:dyDescent="0.25">
      <c r="A76" s="181"/>
      <c r="B76" s="181"/>
      <c r="C76" s="241"/>
      <c r="D76" s="181"/>
      <c r="E76" s="181"/>
      <c r="F76" s="181"/>
      <c r="G76" s="181"/>
      <c r="H76" s="181"/>
      <c r="I76" s="246"/>
      <c r="J76" s="181"/>
      <c r="K76" s="181"/>
      <c r="L76" s="181"/>
      <c r="M76" s="181"/>
      <c r="N76" s="181"/>
      <c r="O76" s="181"/>
      <c r="P76" s="181"/>
      <c r="Q76" s="181"/>
      <c r="R76" s="181"/>
      <c r="S76" s="181"/>
      <c r="T76" s="181"/>
      <c r="U76" s="181"/>
      <c r="V76" s="181"/>
      <c r="W76" s="181"/>
      <c r="X76" s="181"/>
      <c r="Y76" s="181"/>
      <c r="Z76" s="181"/>
      <c r="AA76" s="181"/>
      <c r="AB76" s="181"/>
      <c r="AC76" s="181"/>
      <c r="AD76" s="181"/>
      <c r="AE76" s="181"/>
      <c r="AF76" s="181"/>
      <c r="AG76" s="181"/>
      <c r="AH76" s="181"/>
      <c r="AI76" s="181"/>
      <c r="AJ76" s="181"/>
    </row>
    <row r="77" spans="1:36" x14ac:dyDescent="0.25">
      <c r="A77" s="181"/>
      <c r="B77" s="181"/>
      <c r="C77" s="241"/>
      <c r="D77" s="181"/>
      <c r="E77" s="181"/>
      <c r="F77" s="181"/>
      <c r="G77" s="181"/>
      <c r="H77" s="181"/>
      <c r="I77" s="246"/>
      <c r="J77" s="181"/>
      <c r="K77" s="181"/>
      <c r="L77" s="181"/>
      <c r="M77" s="181"/>
      <c r="N77" s="181"/>
      <c r="O77" s="181"/>
      <c r="P77" s="181"/>
      <c r="Q77" s="181"/>
      <c r="R77" s="181"/>
      <c r="S77" s="181"/>
      <c r="T77" s="181"/>
      <c r="U77" s="181"/>
      <c r="V77" s="181"/>
      <c r="W77" s="181"/>
      <c r="X77" s="181"/>
      <c r="Y77" s="181"/>
      <c r="Z77" s="181"/>
      <c r="AA77" s="181"/>
      <c r="AB77" s="181"/>
      <c r="AC77" s="181"/>
      <c r="AD77" s="181"/>
      <c r="AE77" s="181"/>
      <c r="AF77" s="181"/>
      <c r="AG77" s="181"/>
      <c r="AH77" s="181"/>
      <c r="AI77" s="181"/>
      <c r="AJ77" s="181"/>
    </row>
  </sheetData>
  <sheetProtection algorithmName="SHA-512" hashValue="XJvHfQsRppTwNpe3DDk0jNKy27nRZTZMMhYov3uIE+7iouA9pfAiI4hfIgd5xEKfMo5Q4z92y0KShCvjDU2Q2Q==" saltValue="CP+/+3hY2lWBfruBKfoY6w==" spinCount="100000" sheet="1" objects="1" scenarios="1"/>
  <protectedRanges>
    <protectedRange sqref="B42:C43" name="Intervalo1_3"/>
    <protectedRange sqref="B32:C32" name="Intervalo1_2"/>
    <protectedRange sqref="B26:C27" name="Intervalo1_1"/>
    <protectedRange sqref="A1:AI200" name="Intervalo1"/>
    <protectedRange sqref="C17" name="Intervalo1_6"/>
  </protectedRanges>
  <mergeCells count="87">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F60:G60"/>
    <mergeCell ref="AG9:AG10"/>
    <mergeCell ref="AH9:AH10"/>
    <mergeCell ref="AI9:AI10"/>
    <mergeCell ref="A11:A34"/>
    <mergeCell ref="A35:A45"/>
    <mergeCell ref="A46:A52"/>
    <mergeCell ref="AA9:AA10"/>
    <mergeCell ref="AB9:AB10"/>
    <mergeCell ref="AC9:AC10"/>
    <mergeCell ref="AD9:AD10"/>
    <mergeCell ref="AE9:AE10"/>
    <mergeCell ref="AF9:AF10"/>
    <mergeCell ref="U9:U10"/>
    <mergeCell ref="V9:V10"/>
    <mergeCell ref="W9:W10"/>
    <mergeCell ref="A60:A61"/>
    <mergeCell ref="B60:B61"/>
    <mergeCell ref="C60:C61"/>
    <mergeCell ref="D60:D61"/>
    <mergeCell ref="E60:E61"/>
    <mergeCell ref="A64:A65"/>
    <mergeCell ref="B64:B65"/>
    <mergeCell ref="C64:C65"/>
    <mergeCell ref="D64:D65"/>
    <mergeCell ref="E64:E65"/>
    <mergeCell ref="K64:L64"/>
    <mergeCell ref="M64:M65"/>
    <mergeCell ref="H60:H61"/>
    <mergeCell ref="I60:I61"/>
    <mergeCell ref="J60:J61"/>
    <mergeCell ref="K60:L60"/>
    <mergeCell ref="M60:M61"/>
    <mergeCell ref="F68:G68"/>
    <mergeCell ref="F64:G64"/>
    <mergeCell ref="H64:H65"/>
    <mergeCell ref="I64:I65"/>
    <mergeCell ref="J64:J65"/>
    <mergeCell ref="A68:A69"/>
    <mergeCell ref="B68:B69"/>
    <mergeCell ref="C68:C69"/>
    <mergeCell ref="D68:D69"/>
    <mergeCell ref="E68:E69"/>
    <mergeCell ref="A72:A73"/>
    <mergeCell ref="B72:B73"/>
    <mergeCell ref="C72:C73"/>
    <mergeCell ref="D72:D73"/>
    <mergeCell ref="E72:E73"/>
    <mergeCell ref="M72:M73"/>
    <mergeCell ref="H68:H69"/>
    <mergeCell ref="I68:I69"/>
    <mergeCell ref="J68:J69"/>
    <mergeCell ref="K68:L68"/>
    <mergeCell ref="M68:M69"/>
    <mergeCell ref="F72:G72"/>
    <mergeCell ref="H72:H73"/>
    <mergeCell ref="I72:I73"/>
    <mergeCell ref="J72:J73"/>
    <mergeCell ref="K72:L72"/>
  </mergeCells>
  <conditionalFormatting sqref="AN6:AN7">
    <cfRule type="cellIs" dxfId="15" priority="4" stopIfTrue="1" operator="equal">
      <formula>$AN$6</formula>
    </cfRule>
  </conditionalFormatting>
  <conditionalFormatting sqref="N11:N52">
    <cfRule type="cellIs" dxfId="14" priority="5" stopIfTrue="1" operator="equal">
      <formula>"x"</formula>
    </cfRule>
  </conditionalFormatting>
  <conditionalFormatting sqref="O11:O52">
    <cfRule type="cellIs" dxfId="13" priority="6" operator="equal">
      <formula>"x"</formula>
    </cfRule>
  </conditionalFormatting>
  <conditionalFormatting sqref="P11:P52">
    <cfRule type="cellIs" dxfId="12" priority="7" operator="equal">
      <formula>"x"</formula>
    </cfRule>
  </conditionalFormatting>
  <conditionalFormatting sqref="Q11:Q52">
    <cfRule type="cellIs" dxfId="11" priority="8" stopIfTrue="1" operator="equal">
      <formula>"x"</formula>
    </cfRule>
  </conditionalFormatting>
  <conditionalFormatting sqref="R11:R52">
    <cfRule type="cellIs" dxfId="10" priority="9" operator="equal">
      <formula>"x"</formula>
    </cfRule>
  </conditionalFormatting>
  <conditionalFormatting sqref="S11:S52">
    <cfRule type="cellIs" dxfId="9" priority="10" stopIfTrue="1" operator="equal">
      <formula>$AN$7</formula>
    </cfRule>
  </conditionalFormatting>
  <conditionalFormatting sqref="S11:S52">
    <cfRule type="cellIs" dxfId="8" priority="11" stopIfTrue="1" operator="equal">
      <formula>$AN$6</formula>
    </cfRule>
  </conditionalFormatting>
  <conditionalFormatting sqref="T37">
    <cfRule type="cellIs" dxfId="7" priority="3" operator="equal">
      <formula>"x"</formula>
    </cfRule>
  </conditionalFormatting>
  <conditionalFormatting sqref="T38">
    <cfRule type="cellIs" dxfId="6" priority="2" stopIfTrue="1" operator="equal">
      <formula>"x"</formula>
    </cfRule>
  </conditionalFormatting>
  <conditionalFormatting sqref="T30">
    <cfRule type="cellIs" dxfId="5" priority="1" operator="equal">
      <formula>"x"</formula>
    </cfRule>
  </conditionalFormatting>
  <dataValidations count="1">
    <dataValidation type="list" allowBlank="1" showErrorMessage="1" sqref="S11:S52"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C36"/>
  <sheetViews>
    <sheetView showGridLines="0" zoomScale="60" zoomScaleNormal="60" zoomScalePageLayoutView="70" workbookViewId="0">
      <selection activeCell="D15" sqref="D15"/>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8.7109375" hidden="1" customWidth="1"/>
    <col min="27" max="29" width="4.140625" hidden="1" customWidth="1"/>
    <col min="30" max="30" width="8.7109375" customWidth="1"/>
  </cols>
  <sheetData>
    <row r="1" spans="1:28" x14ac:dyDescent="0.25">
      <c r="A1" s="110"/>
      <c r="B1" s="514" t="s">
        <v>0</v>
      </c>
      <c r="C1" s="514"/>
      <c r="D1" s="514"/>
      <c r="E1" s="514"/>
      <c r="F1" s="514"/>
      <c r="G1" s="514"/>
      <c r="H1" s="514"/>
      <c r="I1" s="514"/>
      <c r="J1" s="514"/>
      <c r="K1" s="514"/>
      <c r="L1" s="514"/>
      <c r="M1" s="514"/>
      <c r="N1" s="514"/>
      <c r="O1" s="514"/>
      <c r="P1" s="514"/>
      <c r="Q1" s="514"/>
      <c r="R1" s="514"/>
      <c r="S1" s="514"/>
      <c r="T1" s="514"/>
      <c r="U1" s="514"/>
      <c r="V1" s="514"/>
      <c r="W1" s="514"/>
      <c r="X1" s="110"/>
    </row>
    <row r="2" spans="1:28" s="180" customFormat="1" ht="21" customHeight="1" x14ac:dyDescent="0.25">
      <c r="A2" s="111"/>
      <c r="B2" s="514"/>
      <c r="C2" s="514"/>
      <c r="D2" s="514"/>
      <c r="E2" s="514"/>
      <c r="F2" s="514"/>
      <c r="G2" s="514"/>
      <c r="H2" s="514"/>
      <c r="I2" s="514"/>
      <c r="J2" s="514"/>
      <c r="K2" s="514"/>
      <c r="L2" s="514"/>
      <c r="M2" s="514"/>
      <c r="N2" s="514"/>
      <c r="O2" s="514"/>
      <c r="P2" s="514"/>
      <c r="Q2" s="514"/>
      <c r="R2" s="514"/>
      <c r="S2" s="514"/>
      <c r="T2" s="514"/>
      <c r="U2" s="514"/>
      <c r="V2" s="514"/>
      <c r="W2" s="514"/>
      <c r="X2" s="111"/>
    </row>
    <row r="3" spans="1:28" ht="33.75" customHeight="1" x14ac:dyDescent="0.35">
      <c r="A3" s="110"/>
      <c r="B3" s="522" t="str">
        <f>'Monitoria Anual - 4'!A2</f>
        <v>Plano de Ação Nacional para a Conservação das Aves da Amazônia - PAN Aves da Amazônia</v>
      </c>
      <c r="C3" s="522"/>
      <c r="D3" s="522"/>
      <c r="E3" s="522"/>
      <c r="F3" s="522"/>
      <c r="G3" s="522"/>
      <c r="H3" s="522"/>
      <c r="I3" s="522"/>
      <c r="J3" s="522"/>
      <c r="K3" s="522"/>
      <c r="L3" s="522"/>
      <c r="M3" s="522"/>
      <c r="N3" s="522"/>
      <c r="O3" s="522"/>
      <c r="P3" s="522"/>
      <c r="Q3" s="522"/>
      <c r="R3" s="522"/>
      <c r="S3" s="522"/>
      <c r="T3" s="522"/>
      <c r="U3" s="522"/>
      <c r="V3" s="522"/>
      <c r="W3" s="522"/>
      <c r="X3" s="110"/>
    </row>
    <row r="4" spans="1:28" x14ac:dyDescent="0.25">
      <c r="A4" s="110"/>
      <c r="J4" s="197"/>
      <c r="K4" s="197"/>
      <c r="L4" s="197"/>
      <c r="M4" s="197"/>
      <c r="N4" s="197"/>
      <c r="O4" s="197"/>
      <c r="X4" s="110"/>
    </row>
    <row r="5" spans="1:28" s="1" customFormat="1" ht="45" customHeight="1" x14ac:dyDescent="0.25">
      <c r="A5" s="7"/>
      <c r="B5" s="523" t="s">
        <v>454</v>
      </c>
      <c r="C5" s="523"/>
      <c r="D5" s="524" t="str">
        <f>'Monitoria Anual - 4'!B4</f>
        <v>Reduzir a perda e degradação de hábitat e o declínio populacional das aves amazônicas ameaçadas de extinção até 2021.</v>
      </c>
      <c r="E5" s="524"/>
      <c r="F5" s="524"/>
      <c r="G5" s="524"/>
      <c r="H5" s="524"/>
      <c r="I5" s="524"/>
      <c r="J5" s="524"/>
      <c r="K5" s="524"/>
      <c r="L5" s="524"/>
      <c r="M5" s="525"/>
      <c r="N5" s="198"/>
      <c r="O5" s="198"/>
      <c r="P5" s="198"/>
      <c r="Q5" s="198"/>
      <c r="R5" s="198"/>
      <c r="X5" s="7"/>
    </row>
    <row r="6" spans="1:28" x14ac:dyDescent="0.25">
      <c r="A6" s="110"/>
      <c r="J6" s="197"/>
      <c r="K6" s="197"/>
      <c r="L6" s="197"/>
      <c r="M6" s="197"/>
      <c r="N6" s="197"/>
      <c r="O6" s="197"/>
      <c r="X6" s="110"/>
    </row>
    <row r="7" spans="1:28" ht="26.25" customHeight="1" x14ac:dyDescent="0.25">
      <c r="A7" s="110"/>
      <c r="B7" s="523" t="s">
        <v>4</v>
      </c>
      <c r="C7" s="523"/>
      <c r="D7" s="526" t="str">
        <f>'Monitoria Anual - 4'!B6</f>
        <v>18/10/2019 - 16/12/2019 (virtual)</v>
      </c>
      <c r="E7" s="512"/>
      <c r="F7" s="512"/>
      <c r="G7" s="513"/>
      <c r="H7" s="1"/>
      <c r="I7" s="199"/>
      <c r="J7" s="197"/>
      <c r="K7" s="197"/>
      <c r="L7" s="197"/>
      <c r="M7" s="197"/>
      <c r="N7" s="197"/>
      <c r="O7" s="197"/>
      <c r="X7" s="110"/>
    </row>
    <row r="8" spans="1:28" x14ac:dyDescent="0.25">
      <c r="A8" s="110"/>
      <c r="X8" s="110"/>
    </row>
    <row r="9" spans="1:28" ht="31.5" customHeight="1" x14ac:dyDescent="0.25">
      <c r="A9" s="110"/>
      <c r="B9" s="514" t="s">
        <v>455</v>
      </c>
      <c r="C9" s="514"/>
      <c r="D9" s="514"/>
      <c r="E9" s="514"/>
      <c r="F9" s="514"/>
      <c r="G9" s="514"/>
      <c r="H9" s="514"/>
      <c r="I9" s="514"/>
      <c r="J9" s="514"/>
      <c r="K9" s="514"/>
      <c r="L9" s="514"/>
      <c r="M9" s="514"/>
      <c r="N9" s="514"/>
      <c r="O9" s="514"/>
      <c r="P9" s="514"/>
      <c r="Q9" s="514"/>
      <c r="R9" s="514"/>
      <c r="S9" s="514"/>
      <c r="T9" s="514"/>
      <c r="U9" s="514"/>
      <c r="V9" s="514"/>
      <c r="W9" s="514"/>
      <c r="X9" s="110"/>
    </row>
    <row r="10" spans="1:28" x14ac:dyDescent="0.25">
      <c r="A10" s="110"/>
      <c r="G10" s="200"/>
      <c r="H10" s="200"/>
      <c r="I10" s="200"/>
      <c r="X10" s="110"/>
    </row>
    <row r="11" spans="1:28" ht="15.75" x14ac:dyDescent="0.25">
      <c r="A11" s="110"/>
      <c r="B11" s="512" t="s">
        <v>456</v>
      </c>
      <c r="C11" s="513"/>
      <c r="D11" s="201"/>
      <c r="E11" s="201"/>
      <c r="F11" s="201"/>
      <c r="G11" s="201"/>
      <c r="H11" s="201"/>
      <c r="I11" s="201"/>
      <c r="J11" s="201"/>
      <c r="K11" s="201"/>
      <c r="L11" s="201"/>
      <c r="M11" s="201"/>
      <c r="N11" s="201"/>
      <c r="O11" s="201"/>
      <c r="P11" s="201"/>
      <c r="Q11" s="201"/>
      <c r="R11" s="201"/>
      <c r="S11" s="201"/>
      <c r="T11" s="201"/>
      <c r="U11" s="201"/>
      <c r="V11" s="201"/>
      <c r="W11" s="201"/>
      <c r="X11" s="110"/>
    </row>
    <row r="12" spans="1:28" ht="15.75" thickBot="1" x14ac:dyDescent="0.3">
      <c r="A12" s="110"/>
      <c r="F12" s="515"/>
      <c r="G12" s="515"/>
      <c r="H12" s="422"/>
      <c r="X12" s="110"/>
    </row>
    <row r="13" spans="1:28" ht="33.75" customHeight="1" thickBot="1" x14ac:dyDescent="0.3">
      <c r="A13" s="110"/>
      <c r="C13" s="516" t="s">
        <v>666</v>
      </c>
      <c r="D13" s="517"/>
      <c r="E13" s="517"/>
      <c r="F13" s="517"/>
      <c r="G13" s="518"/>
      <c r="H13" s="202"/>
      <c r="X13" s="110"/>
    </row>
    <row r="14" spans="1:28" s="1" customFormat="1" ht="34.5" customHeight="1" thickBot="1" x14ac:dyDescent="0.3">
      <c r="A14" s="7"/>
      <c r="C14" s="118" t="s">
        <v>458</v>
      </c>
      <c r="D14" s="119" t="s">
        <v>459</v>
      </c>
      <c r="E14" s="120" t="s">
        <v>460</v>
      </c>
      <c r="F14" s="119" t="s">
        <v>461</v>
      </c>
      <c r="G14" s="121" t="s">
        <v>460</v>
      </c>
      <c r="H14" s="203"/>
      <c r="X14" s="7"/>
    </row>
    <row r="15" spans="1:28" ht="15.75" x14ac:dyDescent="0.25">
      <c r="A15" s="110"/>
      <c r="C15" s="123" t="s">
        <v>462</v>
      </c>
      <c r="D15" s="124"/>
      <c r="E15" s="125"/>
      <c r="F15" s="126">
        <f>COUNTA('Monitoria Anual - 4'!S11:S1006)</f>
        <v>0</v>
      </c>
      <c r="G15" s="127">
        <f t="shared" ref="G15:G21" si="0">F15/$F$22</f>
        <v>0</v>
      </c>
      <c r="H15" s="204"/>
      <c r="X15" s="110"/>
    </row>
    <row r="16" spans="1:28" ht="15.75" x14ac:dyDescent="0.25">
      <c r="A16" s="110"/>
      <c r="C16" s="129" t="s">
        <v>463</v>
      </c>
      <c r="D16" s="130">
        <f>COUNTA('Monitoria Anual - 4'!N11:N1006)</f>
        <v>0</v>
      </c>
      <c r="E16" s="131">
        <f>D16/$D$22</f>
        <v>0</v>
      </c>
      <c r="F16" s="132">
        <f>D16-AB16</f>
        <v>0</v>
      </c>
      <c r="G16" s="131">
        <f t="shared" si="0"/>
        <v>0</v>
      </c>
      <c r="H16" s="204"/>
      <c r="X16" s="110"/>
      <c r="Z16">
        <f>COUNTIFS('Monitoria Anual - 4'!N:N,"x",'Monitoria Anual - 4'!S:S,"Excluída")</f>
        <v>0</v>
      </c>
      <c r="AA16">
        <f>COUNTIFS('Monitoria Anual - 4'!N:N,"x",'Monitoria Anual - 4'!S:S,"Agrupada")</f>
        <v>0</v>
      </c>
      <c r="AB16">
        <f>Z16+AA16</f>
        <v>0</v>
      </c>
    </row>
    <row r="17" spans="1:28" ht="15.75" x14ac:dyDescent="0.25">
      <c r="A17" s="110"/>
      <c r="C17" s="133" t="s">
        <v>667</v>
      </c>
      <c r="D17" s="130">
        <f>COUNTA('Monitoria Anual - 4'!O11:O1006)</f>
        <v>16</v>
      </c>
      <c r="E17" s="131">
        <f>D17/$D$22</f>
        <v>0.45714285714285713</v>
      </c>
      <c r="F17" s="132">
        <f>D17-AB17</f>
        <v>16</v>
      </c>
      <c r="G17" s="131">
        <f t="shared" si="0"/>
        <v>0.45714285714285713</v>
      </c>
      <c r="H17" s="204"/>
      <c r="X17" s="110"/>
      <c r="Z17">
        <f>COUNTIFS('Monitoria Anual - 4'!O:O,"x",'Monitoria Anual - 4'!S:S,"Excluída")</f>
        <v>0</v>
      </c>
      <c r="AA17">
        <f>COUNTIFS('Monitoria Anual - 4'!O:O,"x",'Monitoria Anual - 4'!S:S,"Agrupada")</f>
        <v>0</v>
      </c>
      <c r="AB17">
        <f>Z17+AA17</f>
        <v>0</v>
      </c>
    </row>
    <row r="18" spans="1:28" ht="15.75" x14ac:dyDescent="0.25">
      <c r="A18" s="110"/>
      <c r="C18" s="134" t="s">
        <v>465</v>
      </c>
      <c r="D18" s="130">
        <f>COUNTA('Monitoria Anual - 4'!P11:P1006)</f>
        <v>10</v>
      </c>
      <c r="E18" s="131">
        <f>D18/$D$22</f>
        <v>0.2857142857142857</v>
      </c>
      <c r="F18" s="132">
        <f>D18-AB18</f>
        <v>10</v>
      </c>
      <c r="G18" s="131">
        <f t="shared" si="0"/>
        <v>0.2857142857142857</v>
      </c>
      <c r="H18" s="204"/>
      <c r="X18" s="110"/>
      <c r="Z18">
        <f>COUNTIFS('Monitoria Anual - 4'!P:P,"x",'Monitoria Anual - 4'!S:S,"Excluída")</f>
        <v>0</v>
      </c>
      <c r="AA18">
        <f>COUNTIFS('Monitoria Anual - 4'!P:P,"x",'Monitoria Anual - 4'!S:S,"Agrupada")</f>
        <v>0</v>
      </c>
      <c r="AB18">
        <f>Z18+AA18</f>
        <v>0</v>
      </c>
    </row>
    <row r="19" spans="1:28" ht="15.75" x14ac:dyDescent="0.25">
      <c r="A19" s="110"/>
      <c r="C19" s="135" t="s">
        <v>466</v>
      </c>
      <c r="D19" s="130">
        <f>COUNTA('Monitoria Anual - 4'!Q11:Q1006)</f>
        <v>8</v>
      </c>
      <c r="E19" s="131">
        <f>D19/$D$22</f>
        <v>0.22857142857142856</v>
      </c>
      <c r="F19" s="132">
        <f>D19-AB19</f>
        <v>8</v>
      </c>
      <c r="G19" s="131">
        <f t="shared" si="0"/>
        <v>0.22857142857142856</v>
      </c>
      <c r="H19" s="204"/>
      <c r="X19" s="110"/>
      <c r="Z19">
        <f>COUNTIFS('Monitoria Anual - 4'!Q:Q,"x",'Monitoria Anual - 4'!S:S,"Excluída")</f>
        <v>0</v>
      </c>
      <c r="AA19">
        <f>COUNTIFS('Monitoria Anual - 4'!Q:Q,"x",'Monitoria Anual - 4'!S:S,"Agrupada")</f>
        <v>0</v>
      </c>
      <c r="AB19">
        <f>Z19+AA19</f>
        <v>0</v>
      </c>
    </row>
    <row r="20" spans="1:28" ht="15.75" x14ac:dyDescent="0.25">
      <c r="A20" s="110"/>
      <c r="C20" s="136" t="s">
        <v>467</v>
      </c>
      <c r="D20" s="130">
        <f>COUNTA('Monitoria Anual - 4'!R11:R1006)</f>
        <v>1</v>
      </c>
      <c r="E20" s="131">
        <f>D20/$D$22</f>
        <v>2.8571428571428571E-2</v>
      </c>
      <c r="F20" s="132">
        <f>D20-AB20</f>
        <v>1</v>
      </c>
      <c r="G20" s="131">
        <f t="shared" si="0"/>
        <v>2.8571428571428571E-2</v>
      </c>
      <c r="H20" s="204"/>
      <c r="X20" s="110"/>
      <c r="Z20">
        <f>COUNTIFS('Monitoria Anual - 4'!R:R,"x",'Monitoria Anual - 4'!S:S,"Excluída")</f>
        <v>0</v>
      </c>
      <c r="AA20">
        <f>COUNTIFS('Monitoria Anual - 4'!R:R,"x",'Monitoria Anual - 4'!S:S,"Agrupada")</f>
        <v>0</v>
      </c>
      <c r="AB20">
        <f>Z20+AA20</f>
        <v>0</v>
      </c>
    </row>
    <row r="21" spans="1:28" ht="16.5" thickBot="1" x14ac:dyDescent="0.3">
      <c r="A21" s="110"/>
      <c r="C21" s="137" t="s">
        <v>468</v>
      </c>
      <c r="D21" s="138"/>
      <c r="E21" s="139"/>
      <c r="F21" s="140">
        <f>'[1]Monitoria Anual - 4'!C173</f>
        <v>0</v>
      </c>
      <c r="G21" s="141">
        <f t="shared" si="0"/>
        <v>0</v>
      </c>
      <c r="H21" s="204"/>
      <c r="X21" s="110"/>
    </row>
    <row r="22" spans="1:28" ht="16.5" thickBot="1" x14ac:dyDescent="0.3">
      <c r="A22" s="110"/>
      <c r="C22" s="142" t="s">
        <v>469</v>
      </c>
      <c r="D22" s="143">
        <f>SUM(D16:D20)</f>
        <v>35</v>
      </c>
      <c r="E22" s="144">
        <f>SUM(E15:E21)</f>
        <v>1</v>
      </c>
      <c r="F22" s="145">
        <f>SUM(F16:F21)</f>
        <v>35</v>
      </c>
      <c r="G22" s="144">
        <f>SUM(G16:G21)</f>
        <v>1</v>
      </c>
      <c r="H22" s="204"/>
      <c r="X22" s="110"/>
    </row>
    <row r="23" spans="1:28" ht="15.75" thickBot="1" x14ac:dyDescent="0.3">
      <c r="A23" s="110"/>
      <c r="C23" s="146" t="s">
        <v>470</v>
      </c>
      <c r="D23" s="519">
        <f>COUNTIF('Monitoria Anual - 4'!S11:S975,"Agrupada")</f>
        <v>0</v>
      </c>
      <c r="E23" s="520"/>
      <c r="F23" s="520"/>
      <c r="G23" s="521"/>
      <c r="H23" s="205"/>
      <c r="X23" s="110"/>
    </row>
    <row r="24" spans="1:28" ht="15.75" thickBot="1" x14ac:dyDescent="0.3">
      <c r="A24" s="110"/>
      <c r="C24" s="148" t="s">
        <v>471</v>
      </c>
      <c r="D24" s="519">
        <f>COUNTIF('Monitoria Anual - 4'!S11:S137,"Excluída")</f>
        <v>0</v>
      </c>
      <c r="E24" s="520"/>
      <c r="F24" s="520"/>
      <c r="G24" s="521"/>
      <c r="X24" s="110"/>
    </row>
    <row r="25" spans="1:28" x14ac:dyDescent="0.25">
      <c r="A25" s="110"/>
      <c r="X25" s="110"/>
    </row>
    <row r="26" spans="1:28" x14ac:dyDescent="0.25">
      <c r="A26" s="110"/>
      <c r="X26" s="110"/>
    </row>
    <row r="27" spans="1:28" ht="15.75" x14ac:dyDescent="0.25">
      <c r="A27" s="110"/>
      <c r="B27" s="512" t="s">
        <v>472</v>
      </c>
      <c r="C27" s="513"/>
      <c r="D27" s="201"/>
      <c r="E27" s="201"/>
      <c r="F27" s="201"/>
      <c r="G27" s="201"/>
      <c r="X27" s="110"/>
    </row>
    <row r="28" spans="1:28" ht="16.5" thickBot="1" x14ac:dyDescent="0.3">
      <c r="A28" s="110"/>
      <c r="B28" s="201"/>
      <c r="C28" s="206"/>
      <c r="D28" s="206"/>
      <c r="E28" s="206"/>
      <c r="F28" s="206"/>
      <c r="G28" s="206"/>
      <c r="H28" s="201"/>
      <c r="I28" s="201"/>
      <c r="J28" s="201"/>
      <c r="K28" s="201"/>
      <c r="L28" s="201"/>
      <c r="M28" s="201"/>
      <c r="N28" s="201"/>
      <c r="O28" s="201"/>
      <c r="P28" s="201"/>
      <c r="Q28" s="201"/>
      <c r="R28" s="201"/>
      <c r="S28" s="201"/>
      <c r="T28" s="201"/>
      <c r="U28" s="201"/>
      <c r="V28" s="201"/>
      <c r="W28" s="201"/>
      <c r="X28" s="110"/>
    </row>
    <row r="29" spans="1:28" ht="16.5" thickBot="1" x14ac:dyDescent="0.3">
      <c r="A29" s="110"/>
      <c r="B29" s="206"/>
      <c r="C29" s="151" t="s">
        <v>473</v>
      </c>
      <c r="D29" s="207">
        <f>COUNTA('Monitoria Anual - 4'!A11:A52)</f>
        <v>3</v>
      </c>
      <c r="H29" s="206"/>
      <c r="I29" s="206"/>
      <c r="J29" s="206"/>
      <c r="K29" s="206"/>
      <c r="L29" s="206"/>
      <c r="M29" s="206"/>
      <c r="N29" s="206"/>
      <c r="O29" s="206"/>
      <c r="P29" s="206"/>
      <c r="Q29" s="206"/>
      <c r="R29" s="206"/>
      <c r="S29" s="206"/>
      <c r="T29" s="206"/>
      <c r="U29" s="206"/>
      <c r="V29" s="206"/>
      <c r="W29" s="206"/>
      <c r="X29" s="110"/>
    </row>
    <row r="30" spans="1:28" ht="15.75" thickBot="1" x14ac:dyDescent="0.3">
      <c r="A30" s="110"/>
      <c r="X30" s="110"/>
    </row>
    <row r="31" spans="1:28" ht="15.75" thickBot="1" x14ac:dyDescent="0.3">
      <c r="A31" s="110"/>
      <c r="C31" s="153" t="s">
        <v>474</v>
      </c>
      <c r="D31" s="153" t="s">
        <v>475</v>
      </c>
      <c r="E31" s="154"/>
      <c r="F31" s="155"/>
      <c r="G31" s="156"/>
      <c r="H31" s="157"/>
      <c r="I31" s="158"/>
      <c r="J31" s="159"/>
      <c r="W31" s="160"/>
      <c r="X31" s="110"/>
    </row>
    <row r="32" spans="1:28" x14ac:dyDescent="0.25">
      <c r="A32" s="110"/>
      <c r="C32" s="208" t="s">
        <v>476</v>
      </c>
      <c r="D32" s="209">
        <f>SUM(F32:J32)</f>
        <v>15</v>
      </c>
      <c r="E32" s="210">
        <f>COUNTA('Monitoria Anual - 4'!S11:S29)</f>
        <v>0</v>
      </c>
      <c r="F32" s="211">
        <f>COUNTA('Monitoria Anual - 4'!N11:N29)</f>
        <v>0</v>
      </c>
      <c r="G32" s="211">
        <f>COUNTA('Monitoria Anual - 4'!O11:O29)</f>
        <v>4</v>
      </c>
      <c r="H32" s="211">
        <f>COUNTA('Monitoria Anual - 4'!P11:P29)</f>
        <v>7</v>
      </c>
      <c r="I32" s="211">
        <f>COUNTA('Monitoria Anual - 4'!Q11:Q29)</f>
        <v>3</v>
      </c>
      <c r="J32" s="212">
        <f>COUNTA('Monitoria Anual - 4'!R11:R29)</f>
        <v>1</v>
      </c>
      <c r="W32" s="160"/>
      <c r="X32" s="110"/>
    </row>
    <row r="33" spans="1:24" x14ac:dyDescent="0.25">
      <c r="A33" s="110"/>
      <c r="C33" s="213" t="s">
        <v>477</v>
      </c>
      <c r="D33" s="208">
        <f>SUM(F33:J33)</f>
        <v>15</v>
      </c>
      <c r="E33" s="214">
        <f>COUNTA('Monitoria Anual - 4'!S30:S47)</f>
        <v>0</v>
      </c>
      <c r="F33" s="215">
        <f>COUNTA('Monitoria Anual - 4'!N30:N47)</f>
        <v>0</v>
      </c>
      <c r="G33" s="215">
        <f>COUNTA('Monitoria Anual - 4'!O30:O47)</f>
        <v>9</v>
      </c>
      <c r="H33" s="215">
        <f>COUNTA('Monitoria Anual - 4'!P30:P47)</f>
        <v>2</v>
      </c>
      <c r="I33" s="215">
        <f>COUNTA('Monitoria Anual - 4'!Q30:Q47)</f>
        <v>4</v>
      </c>
      <c r="J33" s="216">
        <f>COUNTA('Monitoria Anual - 4'!R30:R47)</f>
        <v>0</v>
      </c>
      <c r="W33" s="160"/>
      <c r="X33" s="110"/>
    </row>
    <row r="34" spans="1:24" x14ac:dyDescent="0.25">
      <c r="A34" s="110"/>
      <c r="C34" s="213" t="s">
        <v>478</v>
      </c>
      <c r="D34" s="208">
        <f t="shared" ref="D34" si="1">SUM(F34:J34)</f>
        <v>5</v>
      </c>
      <c r="E34" s="214">
        <f>COUNTA('Monitoria Anual - 4'!S48:S62)</f>
        <v>0</v>
      </c>
      <c r="F34" s="215">
        <f>COUNTA('Monitoria Anual - 4'!N48:N62)</f>
        <v>0</v>
      </c>
      <c r="G34" s="215">
        <f>COUNTA('Monitoria Anual - 4'!O48:O62)</f>
        <v>3</v>
      </c>
      <c r="H34" s="215">
        <f>COUNTA('Monitoria Anual - 4'!P48:P62)</f>
        <v>1</v>
      </c>
      <c r="I34" s="215">
        <f>COUNTA('Monitoria Anual - 4'!Q48:Q62)</f>
        <v>1</v>
      </c>
      <c r="J34" s="216">
        <f>COUNTA('Monitoria Anual - 4'!R48:R62)</f>
        <v>0</v>
      </c>
      <c r="W34" s="160"/>
      <c r="X34" s="110"/>
    </row>
    <row r="35" spans="1:24" x14ac:dyDescent="0.25">
      <c r="A35" s="110"/>
      <c r="X35" s="110"/>
    </row>
    <row r="36" spans="1:24" x14ac:dyDescent="0.25">
      <c r="A36" s="110"/>
      <c r="B36" s="110"/>
      <c r="C36" s="110"/>
      <c r="D36" s="110"/>
      <c r="E36" s="110"/>
      <c r="F36" s="110"/>
      <c r="G36" s="110"/>
      <c r="H36" s="110"/>
      <c r="I36" s="110"/>
      <c r="J36" s="110"/>
      <c r="K36" s="110"/>
      <c r="L36" s="110"/>
      <c r="M36" s="110"/>
      <c r="N36" s="110"/>
      <c r="O36" s="110"/>
      <c r="P36" s="110"/>
      <c r="Q36" s="110"/>
      <c r="R36" s="110"/>
      <c r="S36" s="110"/>
      <c r="T36" s="110"/>
      <c r="U36" s="110"/>
      <c r="V36" s="110"/>
      <c r="W36" s="110"/>
      <c r="X36" s="110"/>
    </row>
  </sheetData>
  <sheetProtection algorithmName="SHA-512" hashValue="gL48u64AFS7h1Vj/hPZg9lt3gtCTp052ZiTBelshxiph78C7LqCXNpJlIGN550bD7Y/KN6921Wnp/0O5Y2Psag==" saltValue="xvJCtcI7jnEhWT4IMM2yRA==" spinCount="100000" sheet="1" objects="1" scenarios="1"/>
  <protectedRanges>
    <protectedRange password="ECFE" sqref="Z16:AB20" name="Intervalo1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4 G32:J34">
    <cfRule type="cellIs" dxfId="2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48576"/>
  <sheetViews>
    <sheetView zoomScale="90" zoomScaleNormal="90" workbookViewId="0">
      <selection activeCell="P45" sqref="P45"/>
    </sheetView>
  </sheetViews>
  <sheetFormatPr defaultColWidth="8.7109375" defaultRowHeight="15" x14ac:dyDescent="0.25"/>
  <cols>
    <col min="1" max="1" width="30.28515625" style="1" customWidth="1"/>
    <col min="2" max="2" width="7.28515625" style="1" customWidth="1"/>
    <col min="3" max="3" width="45.28515625" style="1" customWidth="1"/>
    <col min="4" max="4" width="18.7109375" style="1" customWidth="1"/>
    <col min="5" max="5" width="19.42578125" style="1" customWidth="1"/>
    <col min="6" max="6" width="25.7109375" style="1" customWidth="1"/>
    <col min="7" max="7" width="27.42578125" style="1" customWidth="1"/>
    <col min="8" max="12" width="25.140625" style="1" customWidth="1"/>
    <col min="13" max="13" width="27.7109375" style="1" bestFit="1" customWidth="1"/>
    <col min="14" max="16" width="26.7109375" style="299" customWidth="1"/>
    <col min="17" max="17" width="37.7109375" style="1" customWidth="1"/>
    <col min="18" max="18" width="31.85546875" style="1" customWidth="1"/>
    <col min="19" max="19" width="40" style="1" customWidth="1"/>
    <col min="20" max="21" width="26.7109375" style="1" customWidth="1"/>
    <col min="22" max="22" width="2.7109375" style="1" customWidth="1"/>
    <col min="23" max="25" width="8.7109375" style="1"/>
    <col min="26" max="26" width="8.7109375" style="1" hidden="1" customWidth="1"/>
    <col min="27" max="16384" width="8.7109375" style="1"/>
  </cols>
  <sheetData>
    <row r="1" spans="1:26" ht="33.75" customHeight="1" x14ac:dyDescent="0.25">
      <c r="A1" s="425" t="s">
        <v>0</v>
      </c>
      <c r="B1" s="425"/>
      <c r="C1" s="425"/>
      <c r="D1" s="425"/>
      <c r="E1" s="425"/>
      <c r="F1" s="425"/>
      <c r="G1" s="425"/>
      <c r="H1" s="425"/>
      <c r="I1" s="425"/>
      <c r="J1" s="425"/>
      <c r="K1" s="425"/>
      <c r="L1" s="425"/>
      <c r="M1" s="425"/>
      <c r="N1" s="300"/>
      <c r="O1" s="300"/>
      <c r="P1" s="300"/>
      <c r="Q1" s="7"/>
      <c r="R1" s="7"/>
      <c r="S1" s="7"/>
      <c r="T1" s="7"/>
      <c r="U1" s="7"/>
      <c r="V1" s="7"/>
      <c r="W1" s="7"/>
    </row>
    <row r="2" spans="1:26" ht="33.75" customHeight="1" thickBot="1" x14ac:dyDescent="0.3">
      <c r="A2" s="592" t="s">
        <v>823</v>
      </c>
      <c r="B2" s="592"/>
      <c r="C2" s="592"/>
      <c r="D2" s="592"/>
      <c r="E2" s="592"/>
      <c r="F2" s="592"/>
      <c r="G2" s="592"/>
      <c r="H2" s="592"/>
      <c r="I2" s="592"/>
      <c r="J2" s="592"/>
      <c r="K2" s="592"/>
      <c r="L2" s="592"/>
      <c r="M2" s="592"/>
      <c r="N2" s="304"/>
      <c r="O2" s="304"/>
      <c r="P2" s="304"/>
      <c r="Q2" s="304"/>
      <c r="R2" s="304"/>
      <c r="S2" s="304"/>
      <c r="T2" s="303"/>
      <c r="U2" s="303"/>
      <c r="W2" s="7"/>
    </row>
    <row r="3" spans="1:26" ht="8.25" customHeight="1" thickTop="1" x14ac:dyDescent="0.25">
      <c r="W3" s="7"/>
    </row>
    <row r="4" spans="1:26" ht="45" customHeight="1" x14ac:dyDescent="0.25">
      <c r="A4" s="302" t="s">
        <v>2</v>
      </c>
      <c r="B4" s="593" t="s">
        <v>3</v>
      </c>
      <c r="C4" s="593"/>
      <c r="D4" s="593"/>
      <c r="E4" s="593"/>
      <c r="F4" s="593"/>
      <c r="G4" s="594"/>
      <c r="H4" s="198"/>
      <c r="I4" s="198"/>
      <c r="J4" s="198"/>
      <c r="K4" s="198"/>
      <c r="L4" s="198"/>
      <c r="M4" s="198"/>
      <c r="N4" s="198"/>
      <c r="O4" s="198"/>
      <c r="P4" s="198"/>
      <c r="W4" s="7"/>
    </row>
    <row r="5" spans="1:26" ht="9" customHeight="1" x14ac:dyDescent="0.25">
      <c r="W5" s="7"/>
    </row>
    <row r="6" spans="1:26" ht="27" customHeight="1" x14ac:dyDescent="0.25">
      <c r="A6" s="302" t="s">
        <v>4</v>
      </c>
      <c r="B6" s="595" t="s">
        <v>824</v>
      </c>
      <c r="C6" s="596"/>
      <c r="M6" s="299"/>
      <c r="W6" s="7"/>
      <c r="Z6" s="1" t="s">
        <v>6</v>
      </c>
    </row>
    <row r="7" spans="1:26" ht="10.5" customHeight="1" thickBot="1" x14ac:dyDescent="0.3">
      <c r="W7" s="7"/>
      <c r="Z7" s="301" t="s">
        <v>166</v>
      </c>
    </row>
    <row r="8" spans="1:26" ht="27" customHeight="1" thickBot="1" x14ac:dyDescent="0.3">
      <c r="A8" s="446" t="s">
        <v>7</v>
      </c>
      <c r="B8" s="447"/>
      <c r="C8" s="447"/>
      <c r="D8" s="447"/>
      <c r="E8" s="447"/>
      <c r="F8" s="447"/>
      <c r="G8" s="447"/>
      <c r="H8" s="447"/>
      <c r="I8" s="447"/>
      <c r="J8" s="447"/>
      <c r="K8" s="447"/>
      <c r="L8" s="447"/>
      <c r="M8" s="448"/>
      <c r="N8" s="463" t="s">
        <v>8</v>
      </c>
      <c r="O8" s="464"/>
      <c r="P8" s="464"/>
      <c r="Q8" s="464"/>
      <c r="R8" s="464"/>
      <c r="S8" s="464"/>
      <c r="T8" s="464"/>
      <c r="U8" s="465"/>
      <c r="W8" s="7"/>
    </row>
    <row r="9" spans="1:26" ht="35.1" customHeight="1" x14ac:dyDescent="0.25">
      <c r="A9" s="432" t="s">
        <v>10</v>
      </c>
      <c r="B9" s="430" t="s">
        <v>11</v>
      </c>
      <c r="C9" s="430" t="s">
        <v>12</v>
      </c>
      <c r="D9" s="430" t="s">
        <v>13</v>
      </c>
      <c r="E9" s="434" t="s">
        <v>14</v>
      </c>
      <c r="F9" s="430" t="s">
        <v>15</v>
      </c>
      <c r="G9" s="430"/>
      <c r="H9" s="430" t="s">
        <v>16</v>
      </c>
      <c r="I9" s="430" t="s">
        <v>17</v>
      </c>
      <c r="J9" s="430" t="s">
        <v>18</v>
      </c>
      <c r="K9" s="453" t="s">
        <v>19</v>
      </c>
      <c r="L9" s="454"/>
      <c r="M9" s="430" t="s">
        <v>20</v>
      </c>
      <c r="N9" s="472" t="s">
        <v>670</v>
      </c>
      <c r="O9" s="597" t="s">
        <v>825</v>
      </c>
      <c r="P9" s="478" t="s">
        <v>25</v>
      </c>
      <c r="Q9" s="457" t="s">
        <v>27</v>
      </c>
      <c r="R9" s="457" t="s">
        <v>28</v>
      </c>
      <c r="S9" s="457" t="s">
        <v>29</v>
      </c>
      <c r="T9" s="457" t="s">
        <v>30</v>
      </c>
      <c r="U9" s="457" t="s">
        <v>31</v>
      </c>
      <c r="W9" s="7"/>
    </row>
    <row r="10" spans="1:26" ht="35.1" customHeight="1" thickBot="1" x14ac:dyDescent="0.3">
      <c r="A10" s="433"/>
      <c r="B10" s="431"/>
      <c r="C10" s="431"/>
      <c r="D10" s="431"/>
      <c r="E10" s="435"/>
      <c r="F10" s="412" t="s">
        <v>43</v>
      </c>
      <c r="G10" s="412" t="s">
        <v>44</v>
      </c>
      <c r="H10" s="431"/>
      <c r="I10" s="431"/>
      <c r="J10" s="431"/>
      <c r="K10" s="345" t="s">
        <v>45</v>
      </c>
      <c r="L10" s="345" t="s">
        <v>46</v>
      </c>
      <c r="M10" s="431"/>
      <c r="N10" s="473"/>
      <c r="O10" s="598"/>
      <c r="P10" s="479"/>
      <c r="Q10" s="458"/>
      <c r="R10" s="458"/>
      <c r="S10" s="458"/>
      <c r="T10" s="458"/>
      <c r="U10" s="458"/>
      <c r="W10" s="7"/>
    </row>
    <row r="11" spans="1:26" s="201" customFormat="1" ht="201" customHeight="1" x14ac:dyDescent="0.25">
      <c r="A11" s="553" t="s">
        <v>826</v>
      </c>
      <c r="B11" s="314" t="s">
        <v>48</v>
      </c>
      <c r="C11" s="326" t="s">
        <v>827</v>
      </c>
      <c r="D11" s="348" t="s">
        <v>828</v>
      </c>
      <c r="E11" s="348" t="s">
        <v>829</v>
      </c>
      <c r="F11" s="349">
        <v>42552</v>
      </c>
      <c r="G11" s="349">
        <v>44228</v>
      </c>
      <c r="H11" s="348" t="s">
        <v>830</v>
      </c>
      <c r="I11" s="315">
        <v>1500000</v>
      </c>
      <c r="J11" s="330" t="s">
        <v>831</v>
      </c>
      <c r="K11" s="335" t="s">
        <v>832</v>
      </c>
      <c r="L11" s="332"/>
      <c r="M11" s="332"/>
      <c r="N11" s="316"/>
      <c r="O11" s="317"/>
      <c r="P11" s="317" t="s">
        <v>53</v>
      </c>
      <c r="Q11" s="337" t="s">
        <v>833</v>
      </c>
      <c r="R11" s="337" t="s">
        <v>834</v>
      </c>
      <c r="S11" s="337" t="s">
        <v>835</v>
      </c>
      <c r="T11" s="337" t="s">
        <v>836</v>
      </c>
      <c r="U11" s="337" t="s">
        <v>837</v>
      </c>
      <c r="W11" s="318"/>
    </row>
    <row r="12" spans="1:26" s="201" customFormat="1" ht="209.25" customHeight="1" x14ac:dyDescent="0.25">
      <c r="A12" s="554"/>
      <c r="B12" s="319" t="s">
        <v>64</v>
      </c>
      <c r="C12" s="327" t="s">
        <v>838</v>
      </c>
      <c r="D12" s="343" t="s">
        <v>828</v>
      </c>
      <c r="E12" s="343" t="s">
        <v>829</v>
      </c>
      <c r="F12" s="349">
        <v>42552</v>
      </c>
      <c r="G12" s="349">
        <v>44228</v>
      </c>
      <c r="H12" s="343" t="s">
        <v>839</v>
      </c>
      <c r="I12" s="321">
        <v>1500000</v>
      </c>
      <c r="J12" s="324" t="s">
        <v>840</v>
      </c>
      <c r="K12" s="334" t="s">
        <v>841</v>
      </c>
      <c r="L12" s="333"/>
      <c r="M12" s="333"/>
      <c r="N12" s="317"/>
      <c r="O12" s="317" t="s">
        <v>53</v>
      </c>
      <c r="P12" s="317"/>
      <c r="Q12" s="347" t="s">
        <v>842</v>
      </c>
      <c r="R12" s="347" t="s">
        <v>843</v>
      </c>
      <c r="S12" s="347" t="s">
        <v>844</v>
      </c>
      <c r="T12" s="338" t="s">
        <v>51</v>
      </c>
      <c r="U12" s="338" t="s">
        <v>845</v>
      </c>
      <c r="W12" s="318"/>
    </row>
    <row r="13" spans="1:26" s="201" customFormat="1" ht="154.5" customHeight="1" x14ac:dyDescent="0.25">
      <c r="A13" s="554"/>
      <c r="B13" s="319" t="s">
        <v>74</v>
      </c>
      <c r="C13" s="327" t="s">
        <v>491</v>
      </c>
      <c r="D13" s="343" t="s">
        <v>83</v>
      </c>
      <c r="E13" s="343"/>
      <c r="F13" s="349">
        <v>42552</v>
      </c>
      <c r="G13" s="349">
        <v>44228</v>
      </c>
      <c r="H13" s="343" t="s">
        <v>846</v>
      </c>
      <c r="I13" s="321">
        <v>2000000</v>
      </c>
      <c r="J13" s="324" t="s">
        <v>847</v>
      </c>
      <c r="K13" s="333"/>
      <c r="L13" s="333"/>
      <c r="M13" s="333"/>
      <c r="N13" s="317" t="s">
        <v>53</v>
      </c>
      <c r="O13" s="317"/>
      <c r="P13" s="317"/>
      <c r="Q13" s="347" t="s">
        <v>848</v>
      </c>
      <c r="R13" s="347" t="s">
        <v>834</v>
      </c>
      <c r="S13" s="347" t="s">
        <v>849</v>
      </c>
      <c r="T13" s="338" t="s">
        <v>850</v>
      </c>
      <c r="U13" s="338"/>
      <c r="W13" s="318"/>
    </row>
    <row r="14" spans="1:26" s="201" customFormat="1" ht="125.25" customHeight="1" x14ac:dyDescent="0.25">
      <c r="A14" s="554"/>
      <c r="B14" s="319" t="s">
        <v>88</v>
      </c>
      <c r="C14" s="327" t="s">
        <v>497</v>
      </c>
      <c r="D14" s="343" t="s">
        <v>94</v>
      </c>
      <c r="E14" s="343"/>
      <c r="F14" s="349">
        <v>42552</v>
      </c>
      <c r="G14" s="349">
        <v>44228</v>
      </c>
      <c r="H14" s="343" t="s">
        <v>851</v>
      </c>
      <c r="I14" s="321">
        <v>30000</v>
      </c>
      <c r="J14" s="324" t="s">
        <v>852</v>
      </c>
      <c r="K14" s="334" t="s">
        <v>687</v>
      </c>
      <c r="L14" s="333"/>
      <c r="M14" s="333"/>
      <c r="N14" s="317"/>
      <c r="O14" s="317"/>
      <c r="P14" s="317" t="s">
        <v>53</v>
      </c>
      <c r="Q14" s="347" t="s">
        <v>853</v>
      </c>
      <c r="R14" s="347" t="s">
        <v>854</v>
      </c>
      <c r="S14" s="347"/>
      <c r="T14" s="338" t="s">
        <v>855</v>
      </c>
      <c r="U14" s="338" t="s">
        <v>856</v>
      </c>
      <c r="W14" s="318"/>
    </row>
    <row r="15" spans="1:26" s="201" customFormat="1" ht="129.75" customHeight="1" x14ac:dyDescent="0.25">
      <c r="A15" s="554"/>
      <c r="B15" s="319" t="s">
        <v>100</v>
      </c>
      <c r="C15" s="327" t="s">
        <v>857</v>
      </c>
      <c r="D15" s="343" t="s">
        <v>110</v>
      </c>
      <c r="E15" s="343"/>
      <c r="F15" s="349">
        <v>42552</v>
      </c>
      <c r="G15" s="349">
        <v>44228</v>
      </c>
      <c r="H15" s="343" t="s">
        <v>858</v>
      </c>
      <c r="I15" s="321">
        <v>200000</v>
      </c>
      <c r="J15" s="324" t="s">
        <v>859</v>
      </c>
      <c r="K15" s="334" t="s">
        <v>860</v>
      </c>
      <c r="L15" s="333"/>
      <c r="M15" s="334" t="s">
        <v>689</v>
      </c>
      <c r="N15" s="317" t="s">
        <v>53</v>
      </c>
      <c r="O15" s="317"/>
      <c r="P15" s="317"/>
      <c r="Q15" s="347" t="s">
        <v>861</v>
      </c>
      <c r="R15" s="347" t="s">
        <v>862</v>
      </c>
      <c r="S15" s="347" t="s">
        <v>863</v>
      </c>
      <c r="T15" s="338" t="s">
        <v>850</v>
      </c>
      <c r="U15" s="338"/>
      <c r="W15" s="318"/>
    </row>
    <row r="16" spans="1:26" s="201" customFormat="1" ht="109.5" customHeight="1" x14ac:dyDescent="0.25">
      <c r="A16" s="554"/>
      <c r="B16" s="319" t="s">
        <v>115</v>
      </c>
      <c r="C16" s="327" t="s">
        <v>864</v>
      </c>
      <c r="D16" s="343" t="s">
        <v>110</v>
      </c>
      <c r="E16" s="343"/>
      <c r="F16" s="349">
        <v>42552</v>
      </c>
      <c r="G16" s="349">
        <v>44228</v>
      </c>
      <c r="H16" s="343" t="s">
        <v>858</v>
      </c>
      <c r="I16" s="321">
        <v>0</v>
      </c>
      <c r="J16" s="324" t="s">
        <v>865</v>
      </c>
      <c r="K16" s="334" t="s">
        <v>866</v>
      </c>
      <c r="L16" s="333"/>
      <c r="M16" s="333"/>
      <c r="N16" s="317" t="s">
        <v>53</v>
      </c>
      <c r="O16" s="317"/>
      <c r="P16" s="317"/>
      <c r="Q16" s="338" t="s">
        <v>861</v>
      </c>
      <c r="R16" s="338"/>
      <c r="S16" s="338" t="s">
        <v>863</v>
      </c>
      <c r="T16" s="338" t="s">
        <v>850</v>
      </c>
      <c r="U16" s="338"/>
      <c r="W16" s="318"/>
    </row>
    <row r="17" spans="1:23" s="201" customFormat="1" ht="35.1" customHeight="1" x14ac:dyDescent="0.25">
      <c r="A17" s="554"/>
      <c r="B17" s="322" t="s">
        <v>125</v>
      </c>
      <c r="C17" s="327" t="s">
        <v>867</v>
      </c>
      <c r="D17" s="343"/>
      <c r="E17" s="343"/>
      <c r="F17" s="350"/>
      <c r="G17" s="350"/>
      <c r="H17" s="343"/>
      <c r="I17" s="321"/>
      <c r="J17" s="324"/>
      <c r="K17" s="351"/>
      <c r="L17" s="333"/>
      <c r="M17" s="333"/>
      <c r="N17" s="317"/>
      <c r="O17" s="317"/>
      <c r="P17" s="317"/>
      <c r="Q17" s="338"/>
      <c r="R17" s="338"/>
      <c r="S17" s="338"/>
      <c r="T17" s="338"/>
      <c r="U17" s="338"/>
      <c r="W17" s="318"/>
    </row>
    <row r="18" spans="1:23" s="201" customFormat="1" ht="191.25" customHeight="1" x14ac:dyDescent="0.25">
      <c r="A18" s="554"/>
      <c r="B18" s="319" t="s">
        <v>137</v>
      </c>
      <c r="C18" s="327" t="s">
        <v>138</v>
      </c>
      <c r="D18" s="324" t="s">
        <v>146</v>
      </c>
      <c r="E18" s="324"/>
      <c r="F18" s="346">
        <v>42552</v>
      </c>
      <c r="G18" s="346">
        <v>44228</v>
      </c>
      <c r="H18" s="324" t="s">
        <v>868</v>
      </c>
      <c r="I18" s="321">
        <v>0</v>
      </c>
      <c r="J18" s="324" t="s">
        <v>141</v>
      </c>
      <c r="K18" s="343" t="s">
        <v>702</v>
      </c>
      <c r="L18" s="333"/>
      <c r="M18" s="333" t="s">
        <v>694</v>
      </c>
      <c r="N18" s="317"/>
      <c r="O18" s="317" t="s">
        <v>53</v>
      </c>
      <c r="P18" s="317"/>
      <c r="Q18" s="338" t="s">
        <v>869</v>
      </c>
      <c r="R18" s="338" t="s">
        <v>870</v>
      </c>
      <c r="S18" s="338" t="s">
        <v>871</v>
      </c>
      <c r="T18" s="338" t="s">
        <v>872</v>
      </c>
      <c r="U18" s="338"/>
      <c r="W18" s="318"/>
    </row>
    <row r="19" spans="1:23" s="201" customFormat="1" ht="164.25" customHeight="1" x14ac:dyDescent="0.25">
      <c r="A19" s="554"/>
      <c r="B19" s="319" t="s">
        <v>150</v>
      </c>
      <c r="C19" s="327" t="s">
        <v>873</v>
      </c>
      <c r="D19" s="324" t="s">
        <v>152</v>
      </c>
      <c r="E19" s="324"/>
      <c r="F19" s="346">
        <v>42552</v>
      </c>
      <c r="G19" s="346">
        <v>44228</v>
      </c>
      <c r="H19" s="324" t="s">
        <v>868</v>
      </c>
      <c r="I19" s="321">
        <v>300000</v>
      </c>
      <c r="J19" s="324" t="s">
        <v>874</v>
      </c>
      <c r="K19" s="343" t="s">
        <v>702</v>
      </c>
      <c r="L19" s="333"/>
      <c r="M19" s="333"/>
      <c r="N19" s="317"/>
      <c r="O19" s="317" t="s">
        <v>53</v>
      </c>
      <c r="P19" s="317"/>
      <c r="Q19" s="338" t="s">
        <v>875</v>
      </c>
      <c r="R19" s="338" t="s">
        <v>876</v>
      </c>
      <c r="S19" s="338" t="s">
        <v>877</v>
      </c>
      <c r="T19" s="338" t="s">
        <v>878</v>
      </c>
      <c r="U19" s="338"/>
      <c r="W19" s="318"/>
    </row>
    <row r="20" spans="1:23" s="201" customFormat="1" ht="35.1" customHeight="1" x14ac:dyDescent="0.25">
      <c r="A20" s="554"/>
      <c r="B20" s="95" t="s">
        <v>162</v>
      </c>
      <c r="C20" s="327" t="s">
        <v>879</v>
      </c>
      <c r="D20" s="324"/>
      <c r="E20" s="324"/>
      <c r="F20" s="320"/>
      <c r="G20" s="320"/>
      <c r="H20" s="324"/>
      <c r="I20" s="321"/>
      <c r="J20" s="352"/>
      <c r="K20" s="343"/>
      <c r="L20" s="333"/>
      <c r="M20" s="333"/>
      <c r="N20" s="317"/>
      <c r="O20" s="317"/>
      <c r="P20" s="317"/>
      <c r="Q20" s="338"/>
      <c r="R20" s="338"/>
      <c r="S20" s="338"/>
      <c r="T20" s="338"/>
      <c r="U20" s="338"/>
      <c r="W20" s="318"/>
    </row>
    <row r="21" spans="1:23" s="201" customFormat="1" ht="72.75" customHeight="1" x14ac:dyDescent="0.25">
      <c r="A21" s="554"/>
      <c r="B21" s="319" t="s">
        <v>170</v>
      </c>
      <c r="C21" s="327" t="s">
        <v>171</v>
      </c>
      <c r="D21" s="324" t="s">
        <v>172</v>
      </c>
      <c r="E21" s="324"/>
      <c r="F21" s="346">
        <v>41306</v>
      </c>
      <c r="G21" s="346">
        <v>43132</v>
      </c>
      <c r="H21" s="324" t="s">
        <v>880</v>
      </c>
      <c r="I21" s="321">
        <v>50000</v>
      </c>
      <c r="J21" s="324" t="s">
        <v>174</v>
      </c>
      <c r="K21" s="324" t="s">
        <v>881</v>
      </c>
      <c r="L21" s="333"/>
      <c r="M21" s="333"/>
      <c r="N21" s="317"/>
      <c r="O21" s="317"/>
      <c r="P21" s="317" t="s">
        <v>53</v>
      </c>
      <c r="Q21" s="338" t="s">
        <v>882</v>
      </c>
      <c r="R21" s="338"/>
      <c r="S21" s="338"/>
      <c r="T21" s="324"/>
      <c r="U21" s="324"/>
      <c r="W21" s="318"/>
    </row>
    <row r="22" spans="1:23" s="201" customFormat="1" ht="162.75" customHeight="1" x14ac:dyDescent="0.25">
      <c r="A22" s="554"/>
      <c r="B22" s="319" t="s">
        <v>178</v>
      </c>
      <c r="C22" s="327" t="s">
        <v>179</v>
      </c>
      <c r="D22" s="324" t="s">
        <v>180</v>
      </c>
      <c r="E22" s="324"/>
      <c r="F22" s="346">
        <v>42552</v>
      </c>
      <c r="G22" s="346">
        <v>44228</v>
      </c>
      <c r="H22" s="324" t="s">
        <v>868</v>
      </c>
      <c r="I22" s="321">
        <v>250000</v>
      </c>
      <c r="J22" s="324" t="s">
        <v>883</v>
      </c>
      <c r="K22" s="324"/>
      <c r="L22" s="333"/>
      <c r="M22" s="333"/>
      <c r="N22" s="317"/>
      <c r="O22" s="317" t="s">
        <v>53</v>
      </c>
      <c r="P22" s="317"/>
      <c r="Q22" s="338" t="s">
        <v>884</v>
      </c>
      <c r="R22" s="338" t="s">
        <v>885</v>
      </c>
      <c r="S22" s="338" t="s">
        <v>886</v>
      </c>
      <c r="T22" s="338" t="s">
        <v>887</v>
      </c>
      <c r="U22" s="338"/>
      <c r="W22" s="318"/>
    </row>
    <row r="23" spans="1:23" s="201" customFormat="1" ht="153.75" customHeight="1" x14ac:dyDescent="0.25">
      <c r="A23" s="554"/>
      <c r="B23" s="319" t="s">
        <v>190</v>
      </c>
      <c r="C23" s="327" t="s">
        <v>888</v>
      </c>
      <c r="D23" s="324" t="s">
        <v>192</v>
      </c>
      <c r="E23" s="324"/>
      <c r="F23" s="346">
        <v>42552</v>
      </c>
      <c r="G23" s="346">
        <v>44228</v>
      </c>
      <c r="H23" s="324" t="s">
        <v>889</v>
      </c>
      <c r="I23" s="321">
        <v>2000000</v>
      </c>
      <c r="J23" s="324" t="s">
        <v>890</v>
      </c>
      <c r="K23" s="324" t="s">
        <v>891</v>
      </c>
      <c r="L23" s="333"/>
      <c r="M23" s="333"/>
      <c r="N23" s="317"/>
      <c r="O23" s="317"/>
      <c r="P23" s="317" t="s">
        <v>53</v>
      </c>
      <c r="Q23" s="338" t="s">
        <v>892</v>
      </c>
      <c r="R23" s="338" t="s">
        <v>893</v>
      </c>
      <c r="S23" s="338"/>
      <c r="T23" s="338" t="s">
        <v>894</v>
      </c>
      <c r="U23" s="338" t="s">
        <v>895</v>
      </c>
      <c r="W23" s="318"/>
    </row>
    <row r="24" spans="1:23" s="201" customFormat="1" ht="103.5" customHeight="1" x14ac:dyDescent="0.25">
      <c r="A24" s="554"/>
      <c r="B24" s="319" t="s">
        <v>198</v>
      </c>
      <c r="C24" s="327" t="s">
        <v>719</v>
      </c>
      <c r="D24" s="324" t="s">
        <v>207</v>
      </c>
      <c r="E24" s="324"/>
      <c r="F24" s="346">
        <v>42552</v>
      </c>
      <c r="G24" s="346">
        <v>44228</v>
      </c>
      <c r="H24" s="324" t="s">
        <v>896</v>
      </c>
      <c r="I24" s="321">
        <v>20000</v>
      </c>
      <c r="J24" s="324" t="s">
        <v>897</v>
      </c>
      <c r="K24" s="324"/>
      <c r="L24" s="333"/>
      <c r="M24" s="333"/>
      <c r="N24" s="317" t="s">
        <v>53</v>
      </c>
      <c r="O24" s="317"/>
      <c r="P24" s="317"/>
      <c r="Q24" s="340" t="s">
        <v>898</v>
      </c>
      <c r="R24" s="338" t="s">
        <v>862</v>
      </c>
      <c r="S24" s="338" t="s">
        <v>899</v>
      </c>
      <c r="T24" s="338" t="s">
        <v>900</v>
      </c>
      <c r="U24" s="338" t="s">
        <v>901</v>
      </c>
      <c r="W24" s="318"/>
    </row>
    <row r="25" spans="1:23" s="201" customFormat="1" ht="111" customHeight="1" x14ac:dyDescent="0.25">
      <c r="A25" s="554"/>
      <c r="B25" s="319" t="s">
        <v>212</v>
      </c>
      <c r="C25" s="327" t="s">
        <v>552</v>
      </c>
      <c r="D25" s="324" t="s">
        <v>214</v>
      </c>
      <c r="E25" s="324" t="s">
        <v>902</v>
      </c>
      <c r="F25" s="346">
        <v>42552</v>
      </c>
      <c r="G25" s="346">
        <v>44228</v>
      </c>
      <c r="H25" s="324" t="s">
        <v>903</v>
      </c>
      <c r="I25" s="321">
        <v>15000</v>
      </c>
      <c r="J25" s="324" t="s">
        <v>553</v>
      </c>
      <c r="K25" s="324" t="s">
        <v>647</v>
      </c>
      <c r="L25" s="334" t="s">
        <v>904</v>
      </c>
      <c r="M25" s="333"/>
      <c r="N25" s="317" t="s">
        <v>53</v>
      </c>
      <c r="O25" s="317"/>
      <c r="P25" s="317"/>
      <c r="Q25" s="338" t="s">
        <v>905</v>
      </c>
      <c r="R25" s="338" t="s">
        <v>862</v>
      </c>
      <c r="S25" s="338" t="s">
        <v>906</v>
      </c>
      <c r="T25" s="324" t="s">
        <v>907</v>
      </c>
      <c r="U25" s="338" t="s">
        <v>908</v>
      </c>
      <c r="W25" s="318"/>
    </row>
    <row r="26" spans="1:23" s="201" customFormat="1" ht="35.1" customHeight="1" x14ac:dyDescent="0.25">
      <c r="A26" s="554"/>
      <c r="B26" s="95" t="s">
        <v>221</v>
      </c>
      <c r="C26" s="327" t="s">
        <v>879</v>
      </c>
      <c r="D26" s="324"/>
      <c r="E26" s="324"/>
      <c r="F26" s="320"/>
      <c r="G26" s="320"/>
      <c r="H26" s="324"/>
      <c r="I26" s="321"/>
      <c r="J26" s="324"/>
      <c r="K26" s="324"/>
      <c r="L26" s="333"/>
      <c r="M26" s="333"/>
      <c r="N26" s="317"/>
      <c r="O26" s="317"/>
      <c r="P26" s="317"/>
      <c r="Q26" s="338"/>
      <c r="R26" s="338"/>
      <c r="S26" s="338"/>
      <c r="T26" s="338"/>
      <c r="U26" s="338"/>
      <c r="W26" s="318"/>
    </row>
    <row r="27" spans="1:23" s="201" customFormat="1" ht="35.1" customHeight="1" x14ac:dyDescent="0.25">
      <c r="A27" s="554"/>
      <c r="B27" s="95" t="s">
        <v>229</v>
      </c>
      <c r="C27" s="327" t="s">
        <v>879</v>
      </c>
      <c r="D27" s="324"/>
      <c r="E27" s="324"/>
      <c r="F27" s="320"/>
      <c r="G27" s="320"/>
      <c r="H27" s="324"/>
      <c r="I27" s="321"/>
      <c r="J27" s="324"/>
      <c r="K27" s="324"/>
      <c r="L27" s="333"/>
      <c r="M27" s="333"/>
      <c r="N27" s="317"/>
      <c r="O27" s="317"/>
      <c r="P27" s="317"/>
      <c r="Q27" s="338"/>
      <c r="R27" s="338"/>
      <c r="S27" s="338"/>
      <c r="T27" s="338"/>
      <c r="U27" s="338"/>
      <c r="W27" s="318"/>
    </row>
    <row r="28" spans="1:23" s="201" customFormat="1" ht="195" customHeight="1" x14ac:dyDescent="0.25">
      <c r="A28" s="554"/>
      <c r="B28" s="319" t="s">
        <v>239</v>
      </c>
      <c r="C28" s="327" t="s">
        <v>559</v>
      </c>
      <c r="D28" s="324" t="s">
        <v>241</v>
      </c>
      <c r="E28" s="324"/>
      <c r="F28" s="346">
        <v>41456</v>
      </c>
      <c r="G28" s="346">
        <v>44228</v>
      </c>
      <c r="H28" s="324" t="s">
        <v>909</v>
      </c>
      <c r="I28" s="321">
        <v>3000000</v>
      </c>
      <c r="J28" s="324" t="s">
        <v>910</v>
      </c>
      <c r="K28" s="324"/>
      <c r="L28" s="333"/>
      <c r="M28" s="333"/>
      <c r="N28" s="317" t="s">
        <v>53</v>
      </c>
      <c r="O28" s="317"/>
      <c r="P28" s="317"/>
      <c r="Q28" s="338" t="s">
        <v>911</v>
      </c>
      <c r="R28" s="338" t="s">
        <v>862</v>
      </c>
      <c r="S28" s="338" t="s">
        <v>912</v>
      </c>
      <c r="T28" s="324" t="s">
        <v>727</v>
      </c>
      <c r="U28" s="338" t="s">
        <v>913</v>
      </c>
      <c r="W28" s="318"/>
    </row>
    <row r="29" spans="1:23" s="201" customFormat="1" ht="129" customHeight="1" x14ac:dyDescent="0.25">
      <c r="A29" s="554"/>
      <c r="B29" s="319" t="s">
        <v>250</v>
      </c>
      <c r="C29" s="327" t="s">
        <v>567</v>
      </c>
      <c r="D29" s="324" t="s">
        <v>252</v>
      </c>
      <c r="E29" s="324"/>
      <c r="F29" s="346">
        <v>42552</v>
      </c>
      <c r="G29" s="346">
        <v>44228</v>
      </c>
      <c r="H29" s="324" t="s">
        <v>914</v>
      </c>
      <c r="I29" s="321">
        <v>2000000</v>
      </c>
      <c r="J29" s="324" t="s">
        <v>915</v>
      </c>
      <c r="K29" s="324" t="s">
        <v>916</v>
      </c>
      <c r="L29" s="333"/>
      <c r="M29" s="333"/>
      <c r="N29" s="317"/>
      <c r="O29" s="317"/>
      <c r="P29" s="317" t="s">
        <v>53</v>
      </c>
      <c r="Q29" s="338" t="s">
        <v>917</v>
      </c>
      <c r="R29" s="338" t="s">
        <v>918</v>
      </c>
      <c r="S29" s="338" t="s">
        <v>919</v>
      </c>
      <c r="T29" s="338" t="s">
        <v>920</v>
      </c>
      <c r="U29" s="338" t="s">
        <v>921</v>
      </c>
      <c r="W29" s="318"/>
    </row>
    <row r="30" spans="1:23" s="201" customFormat="1" ht="87.75" customHeight="1" x14ac:dyDescent="0.25">
      <c r="A30" s="554"/>
      <c r="B30" s="319" t="s">
        <v>260</v>
      </c>
      <c r="C30" s="327" t="s">
        <v>922</v>
      </c>
      <c r="D30" s="324" t="s">
        <v>270</v>
      </c>
      <c r="E30" s="324" t="s">
        <v>923</v>
      </c>
      <c r="F30" s="346">
        <v>42552</v>
      </c>
      <c r="G30" s="346">
        <v>44228</v>
      </c>
      <c r="H30" s="324" t="s">
        <v>924</v>
      </c>
      <c r="I30" s="321" t="s">
        <v>277</v>
      </c>
      <c r="J30" s="324" t="s">
        <v>925</v>
      </c>
      <c r="K30" s="344" t="s">
        <v>926</v>
      </c>
      <c r="L30" s="333" t="s">
        <v>647</v>
      </c>
      <c r="M30" s="333"/>
      <c r="N30" s="317"/>
      <c r="O30" s="317" t="s">
        <v>53</v>
      </c>
      <c r="P30" s="317"/>
      <c r="Q30" s="338" t="s">
        <v>927</v>
      </c>
      <c r="R30" s="339" t="s">
        <v>928</v>
      </c>
      <c r="S30" s="338" t="s">
        <v>929</v>
      </c>
      <c r="T30" s="324" t="s">
        <v>271</v>
      </c>
      <c r="U30" s="338" t="s">
        <v>930</v>
      </c>
      <c r="W30" s="318"/>
    </row>
    <row r="31" spans="1:23" s="201" customFormat="1" ht="93.75" customHeight="1" x14ac:dyDescent="0.25">
      <c r="A31" s="554"/>
      <c r="B31" s="319" t="s">
        <v>274</v>
      </c>
      <c r="C31" s="327" t="s">
        <v>580</v>
      </c>
      <c r="D31" s="324" t="s">
        <v>931</v>
      </c>
      <c r="E31" s="324"/>
      <c r="F31" s="346">
        <v>42917</v>
      </c>
      <c r="G31" s="346">
        <v>44228</v>
      </c>
      <c r="H31" s="324" t="s">
        <v>858</v>
      </c>
      <c r="I31" s="321" t="s">
        <v>277</v>
      </c>
      <c r="J31" s="324" t="s">
        <v>932</v>
      </c>
      <c r="K31" s="324" t="s">
        <v>702</v>
      </c>
      <c r="L31" s="333" t="s">
        <v>702</v>
      </c>
      <c r="M31" s="333"/>
      <c r="N31" s="317"/>
      <c r="O31" s="317"/>
      <c r="P31" s="317" t="s">
        <v>53</v>
      </c>
      <c r="Q31" s="338" t="s">
        <v>933</v>
      </c>
      <c r="R31" s="338" t="s">
        <v>934</v>
      </c>
      <c r="S31" s="338" t="s">
        <v>935</v>
      </c>
      <c r="T31" s="338" t="s">
        <v>936</v>
      </c>
      <c r="U31" s="338" t="s">
        <v>937</v>
      </c>
      <c r="W31" s="318"/>
    </row>
    <row r="32" spans="1:23" s="201" customFormat="1" ht="35.1" customHeight="1" x14ac:dyDescent="0.25">
      <c r="A32" s="554"/>
      <c r="B32" s="95" t="s">
        <v>285</v>
      </c>
      <c r="C32" s="327" t="s">
        <v>879</v>
      </c>
      <c r="D32" s="324"/>
      <c r="E32" s="324"/>
      <c r="F32" s="320"/>
      <c r="G32" s="320"/>
      <c r="H32" s="324"/>
      <c r="I32" s="321"/>
      <c r="J32" s="324"/>
      <c r="K32" s="324"/>
      <c r="L32" s="333"/>
      <c r="M32" s="333"/>
      <c r="N32" s="317"/>
      <c r="O32" s="317"/>
      <c r="P32" s="317"/>
      <c r="Q32" s="338"/>
      <c r="R32" s="338"/>
      <c r="S32" s="338"/>
      <c r="T32" s="338"/>
      <c r="U32" s="338"/>
      <c r="W32" s="318"/>
    </row>
    <row r="33" spans="1:23" s="201" customFormat="1" ht="80.25" customHeight="1" x14ac:dyDescent="0.25">
      <c r="A33" s="554"/>
      <c r="B33" s="319" t="s">
        <v>293</v>
      </c>
      <c r="C33" s="327" t="s">
        <v>585</v>
      </c>
      <c r="D33" s="324" t="s">
        <v>586</v>
      </c>
      <c r="E33" s="324"/>
      <c r="F33" s="346">
        <v>42917</v>
      </c>
      <c r="G33" s="346">
        <v>44228</v>
      </c>
      <c r="H33" s="324" t="s">
        <v>938</v>
      </c>
      <c r="I33" s="321">
        <v>0</v>
      </c>
      <c r="J33" s="324" t="s">
        <v>296</v>
      </c>
      <c r="K33" s="343" t="s">
        <v>939</v>
      </c>
      <c r="L33" s="333" t="s">
        <v>940</v>
      </c>
      <c r="M33" s="333" t="s">
        <v>694</v>
      </c>
      <c r="N33" s="317" t="s">
        <v>53</v>
      </c>
      <c r="O33" s="317"/>
      <c r="P33" s="317"/>
      <c r="Q33" s="338" t="s">
        <v>941</v>
      </c>
      <c r="R33" s="340" t="s">
        <v>942</v>
      </c>
      <c r="S33" s="338" t="s">
        <v>943</v>
      </c>
      <c r="T33" s="324" t="s">
        <v>242</v>
      </c>
      <c r="U33" s="338" t="s">
        <v>944</v>
      </c>
      <c r="W33" s="318"/>
    </row>
    <row r="34" spans="1:23" s="201" customFormat="1" ht="35.1" customHeight="1" x14ac:dyDescent="0.25">
      <c r="A34" s="545"/>
      <c r="B34" s="319" t="s">
        <v>660</v>
      </c>
      <c r="C34" s="327" t="s">
        <v>661</v>
      </c>
      <c r="D34" s="324" t="s">
        <v>945</v>
      </c>
      <c r="E34" s="331"/>
      <c r="F34" s="346">
        <v>42826</v>
      </c>
      <c r="G34" s="346">
        <v>44228</v>
      </c>
      <c r="H34" s="324" t="s">
        <v>946</v>
      </c>
      <c r="I34" s="323">
        <v>0</v>
      </c>
      <c r="J34" s="330" t="s">
        <v>947</v>
      </c>
      <c r="K34" s="324" t="s">
        <v>687</v>
      </c>
      <c r="L34" s="333"/>
      <c r="M34" s="333" t="s">
        <v>694</v>
      </c>
      <c r="N34" s="317"/>
      <c r="O34" s="317"/>
      <c r="P34" s="317" t="s">
        <v>53</v>
      </c>
      <c r="Q34" s="338" t="s">
        <v>948</v>
      </c>
      <c r="R34" s="341" t="s">
        <v>949</v>
      </c>
      <c r="S34" s="338" t="s">
        <v>950</v>
      </c>
      <c r="T34" s="338" t="s">
        <v>951</v>
      </c>
      <c r="U34" s="338"/>
      <c r="W34" s="318"/>
    </row>
    <row r="35" spans="1:23" s="201" customFormat="1" ht="147" customHeight="1" x14ac:dyDescent="0.25">
      <c r="A35" s="555" t="s">
        <v>952</v>
      </c>
      <c r="B35" s="314" t="s">
        <v>303</v>
      </c>
      <c r="C35" s="327" t="s">
        <v>588</v>
      </c>
      <c r="D35" s="324" t="s">
        <v>305</v>
      </c>
      <c r="E35" s="324"/>
      <c r="F35" s="346">
        <v>42552</v>
      </c>
      <c r="G35" s="346">
        <v>44228</v>
      </c>
      <c r="H35" s="324" t="s">
        <v>896</v>
      </c>
      <c r="I35" s="321">
        <v>10000</v>
      </c>
      <c r="J35" s="324" t="s">
        <v>953</v>
      </c>
      <c r="K35" s="324" t="s">
        <v>954</v>
      </c>
      <c r="L35" s="333"/>
      <c r="M35" s="333"/>
      <c r="N35" s="317"/>
      <c r="O35" s="317" t="s">
        <v>53</v>
      </c>
      <c r="P35" s="317"/>
      <c r="Q35" s="338" t="s">
        <v>955</v>
      </c>
      <c r="R35" s="340" t="s">
        <v>956</v>
      </c>
      <c r="S35" s="338" t="s">
        <v>957</v>
      </c>
      <c r="T35" s="338" t="s">
        <v>958</v>
      </c>
      <c r="U35" s="338" t="s">
        <v>959</v>
      </c>
      <c r="W35" s="318"/>
    </row>
    <row r="36" spans="1:23" s="201" customFormat="1" ht="129.75" customHeight="1" x14ac:dyDescent="0.25">
      <c r="A36" s="554"/>
      <c r="B36" s="319" t="s">
        <v>316</v>
      </c>
      <c r="C36" s="327" t="s">
        <v>764</v>
      </c>
      <c r="D36" s="324" t="s">
        <v>324</v>
      </c>
      <c r="E36" s="324"/>
      <c r="F36" s="346">
        <v>42552</v>
      </c>
      <c r="G36" s="346">
        <v>44228</v>
      </c>
      <c r="H36" s="324" t="s">
        <v>960</v>
      </c>
      <c r="I36" s="321">
        <v>10000</v>
      </c>
      <c r="J36" s="324" t="s">
        <v>597</v>
      </c>
      <c r="K36" s="324" t="s">
        <v>961</v>
      </c>
      <c r="L36" s="333"/>
      <c r="M36" s="333"/>
      <c r="N36" s="317"/>
      <c r="O36" s="317" t="s">
        <v>53</v>
      </c>
      <c r="P36" s="317"/>
      <c r="Q36" s="338" t="s">
        <v>962</v>
      </c>
      <c r="R36" s="340" t="s">
        <v>963</v>
      </c>
      <c r="S36" s="338" t="s">
        <v>964</v>
      </c>
      <c r="T36" s="338" t="s">
        <v>965</v>
      </c>
      <c r="U36" s="338" t="s">
        <v>966</v>
      </c>
      <c r="W36" s="318"/>
    </row>
    <row r="37" spans="1:23" s="201" customFormat="1" ht="79.5" customHeight="1" x14ac:dyDescent="0.25">
      <c r="A37" s="554"/>
      <c r="B37" s="319" t="s">
        <v>328</v>
      </c>
      <c r="C37" s="327" t="s">
        <v>602</v>
      </c>
      <c r="D37" s="324" t="s">
        <v>330</v>
      </c>
      <c r="E37" s="324" t="s">
        <v>967</v>
      </c>
      <c r="F37" s="346">
        <v>42552</v>
      </c>
      <c r="G37" s="346">
        <v>44228</v>
      </c>
      <c r="H37" s="324" t="s">
        <v>968</v>
      </c>
      <c r="I37" s="321">
        <v>15000</v>
      </c>
      <c r="J37" s="324" t="s">
        <v>969</v>
      </c>
      <c r="K37" s="324" t="s">
        <v>970</v>
      </c>
      <c r="L37" s="335" t="s">
        <v>971</v>
      </c>
      <c r="M37" s="332"/>
      <c r="N37" s="317"/>
      <c r="O37" s="317" t="s">
        <v>53</v>
      </c>
      <c r="P37" s="317"/>
      <c r="Q37" s="337" t="s">
        <v>972</v>
      </c>
      <c r="R37" s="337" t="s">
        <v>942</v>
      </c>
      <c r="S37" s="337" t="s">
        <v>973</v>
      </c>
      <c r="T37" s="324" t="s">
        <v>974</v>
      </c>
      <c r="U37" s="337" t="s">
        <v>975</v>
      </c>
      <c r="W37" s="318"/>
    </row>
    <row r="38" spans="1:23" s="201" customFormat="1" ht="111" customHeight="1" x14ac:dyDescent="0.25">
      <c r="A38" s="554"/>
      <c r="B38" s="319" t="s">
        <v>337</v>
      </c>
      <c r="C38" s="327" t="s">
        <v>609</v>
      </c>
      <c r="D38" s="324" t="s">
        <v>339</v>
      </c>
      <c r="E38" s="324" t="s">
        <v>976</v>
      </c>
      <c r="F38" s="346">
        <v>42552</v>
      </c>
      <c r="G38" s="346">
        <v>44228</v>
      </c>
      <c r="H38" s="324" t="s">
        <v>968</v>
      </c>
      <c r="I38" s="321">
        <v>1000000</v>
      </c>
      <c r="J38" s="324" t="s">
        <v>340</v>
      </c>
      <c r="K38" s="324" t="s">
        <v>971</v>
      </c>
      <c r="L38" s="332"/>
      <c r="M38" s="332"/>
      <c r="N38" s="317"/>
      <c r="O38" s="317" t="s">
        <v>53</v>
      </c>
      <c r="P38" s="317"/>
      <c r="Q38" s="337" t="s">
        <v>977</v>
      </c>
      <c r="R38" s="337" t="s">
        <v>978</v>
      </c>
      <c r="S38" s="337" t="s">
        <v>979</v>
      </c>
      <c r="T38" s="324" t="s">
        <v>974</v>
      </c>
      <c r="U38" s="337" t="s">
        <v>980</v>
      </c>
      <c r="W38" s="318"/>
    </row>
    <row r="39" spans="1:23" s="201" customFormat="1" ht="138" customHeight="1" x14ac:dyDescent="0.25">
      <c r="A39" s="554"/>
      <c r="B39" s="319" t="s">
        <v>345</v>
      </c>
      <c r="C39" s="327" t="s">
        <v>346</v>
      </c>
      <c r="D39" s="324" t="s">
        <v>192</v>
      </c>
      <c r="E39" s="324"/>
      <c r="F39" s="346">
        <v>42552</v>
      </c>
      <c r="G39" s="346">
        <v>44228</v>
      </c>
      <c r="H39" s="324" t="s">
        <v>938</v>
      </c>
      <c r="I39" s="321">
        <v>1500000</v>
      </c>
      <c r="J39" s="324" t="s">
        <v>981</v>
      </c>
      <c r="K39" s="336" t="s">
        <v>970</v>
      </c>
      <c r="L39" s="336" t="s">
        <v>982</v>
      </c>
      <c r="M39" s="332"/>
      <c r="N39" s="317"/>
      <c r="O39" s="317"/>
      <c r="P39" s="317" t="s">
        <v>53</v>
      </c>
      <c r="Q39" s="337" t="s">
        <v>983</v>
      </c>
      <c r="R39" s="337" t="s">
        <v>984</v>
      </c>
      <c r="S39" s="337"/>
      <c r="T39" s="324" t="s">
        <v>985</v>
      </c>
      <c r="U39" s="337" t="s">
        <v>986</v>
      </c>
      <c r="W39" s="318"/>
    </row>
    <row r="40" spans="1:23" s="201" customFormat="1" ht="86.25" customHeight="1" x14ac:dyDescent="0.25">
      <c r="A40" s="554"/>
      <c r="B40" s="319" t="s">
        <v>351</v>
      </c>
      <c r="C40" s="327" t="s">
        <v>352</v>
      </c>
      <c r="D40" s="324" t="s">
        <v>353</v>
      </c>
      <c r="E40" s="324"/>
      <c r="F40" s="346">
        <v>42552</v>
      </c>
      <c r="G40" s="346">
        <v>44228</v>
      </c>
      <c r="H40" s="324" t="s">
        <v>938</v>
      </c>
      <c r="I40" s="321">
        <v>30000</v>
      </c>
      <c r="J40" s="324" t="s">
        <v>987</v>
      </c>
      <c r="K40" s="336" t="s">
        <v>988</v>
      </c>
      <c r="L40" s="336" t="s">
        <v>982</v>
      </c>
      <c r="M40" s="332"/>
      <c r="N40" s="317"/>
      <c r="O40" s="317" t="s">
        <v>53</v>
      </c>
      <c r="P40" s="317"/>
      <c r="Q40" s="337" t="s">
        <v>989</v>
      </c>
      <c r="R40" s="337" t="s">
        <v>990</v>
      </c>
      <c r="S40" s="337" t="s">
        <v>991</v>
      </c>
      <c r="T40" s="324" t="s">
        <v>242</v>
      </c>
      <c r="U40" s="337"/>
      <c r="W40" s="318"/>
    </row>
    <row r="41" spans="1:23" s="201" customFormat="1" ht="76.5" customHeight="1" x14ac:dyDescent="0.25">
      <c r="A41" s="554"/>
      <c r="B41" s="319" t="s">
        <v>359</v>
      </c>
      <c r="C41" s="327" t="s">
        <v>360</v>
      </c>
      <c r="D41" s="324" t="s">
        <v>364</v>
      </c>
      <c r="E41" s="324"/>
      <c r="F41" s="346">
        <v>43678</v>
      </c>
      <c r="G41" s="346">
        <v>44228</v>
      </c>
      <c r="H41" s="324" t="s">
        <v>839</v>
      </c>
      <c r="I41" s="321">
        <v>100000</v>
      </c>
      <c r="J41" s="324" t="s">
        <v>992</v>
      </c>
      <c r="K41" s="324" t="s">
        <v>993</v>
      </c>
      <c r="L41" s="332"/>
      <c r="M41" s="332"/>
      <c r="N41" s="317" t="s">
        <v>53</v>
      </c>
      <c r="O41" s="317"/>
      <c r="P41" s="317"/>
      <c r="Q41" s="337" t="s">
        <v>994</v>
      </c>
      <c r="R41" s="337"/>
      <c r="S41" s="337" t="s">
        <v>995</v>
      </c>
      <c r="T41" s="337" t="s">
        <v>51</v>
      </c>
      <c r="U41" s="337" t="s">
        <v>996</v>
      </c>
      <c r="W41" s="318"/>
    </row>
    <row r="42" spans="1:23" s="201" customFormat="1" ht="35.1" customHeight="1" x14ac:dyDescent="0.25">
      <c r="A42" s="554"/>
      <c r="B42" s="95" t="s">
        <v>369</v>
      </c>
      <c r="C42" s="327" t="s">
        <v>879</v>
      </c>
      <c r="D42" s="324"/>
      <c r="E42" s="324"/>
      <c r="F42" s="320"/>
      <c r="G42" s="320"/>
      <c r="H42" s="324"/>
      <c r="I42" s="321"/>
      <c r="J42" s="324"/>
      <c r="K42" s="324"/>
      <c r="L42" s="332"/>
      <c r="M42" s="332"/>
      <c r="N42" s="317"/>
      <c r="O42" s="317"/>
      <c r="P42" s="317"/>
      <c r="Q42" s="337"/>
      <c r="R42" s="337"/>
      <c r="S42" s="337"/>
      <c r="T42" s="337"/>
      <c r="U42" s="337"/>
      <c r="W42" s="318"/>
    </row>
    <row r="43" spans="1:23" s="201" customFormat="1" ht="35.1" customHeight="1" x14ac:dyDescent="0.25">
      <c r="A43" s="554"/>
      <c r="B43" s="95" t="s">
        <v>375</v>
      </c>
      <c r="C43" s="327" t="s">
        <v>879</v>
      </c>
      <c r="D43" s="324"/>
      <c r="E43" s="324"/>
      <c r="F43" s="320"/>
      <c r="G43" s="320"/>
      <c r="H43" s="324"/>
      <c r="I43" s="321"/>
      <c r="J43" s="324"/>
      <c r="K43" s="324"/>
      <c r="L43" s="332"/>
      <c r="M43" s="332"/>
      <c r="N43" s="317"/>
      <c r="O43" s="317"/>
      <c r="P43" s="317"/>
      <c r="Q43" s="337"/>
      <c r="R43" s="337"/>
      <c r="S43" s="337"/>
      <c r="T43" s="337"/>
      <c r="U43" s="337"/>
      <c r="W43" s="318"/>
    </row>
    <row r="44" spans="1:23" s="201" customFormat="1" ht="67.5" customHeight="1" x14ac:dyDescent="0.25">
      <c r="A44" s="554"/>
      <c r="B44" s="319" t="s">
        <v>383</v>
      </c>
      <c r="C44" s="327" t="s">
        <v>384</v>
      </c>
      <c r="D44" s="324" t="s">
        <v>388</v>
      </c>
      <c r="E44" s="324"/>
      <c r="F44" s="346">
        <v>42552</v>
      </c>
      <c r="G44" s="346">
        <v>44228</v>
      </c>
      <c r="H44" s="324" t="s">
        <v>938</v>
      </c>
      <c r="I44" s="321">
        <v>0</v>
      </c>
      <c r="J44" s="324" t="s">
        <v>386</v>
      </c>
      <c r="K44" s="343" t="s">
        <v>997</v>
      </c>
      <c r="L44" s="332" t="s">
        <v>998</v>
      </c>
      <c r="M44" s="332" t="s">
        <v>694</v>
      </c>
      <c r="N44" s="317"/>
      <c r="O44" s="317" t="s">
        <v>53</v>
      </c>
      <c r="P44" s="317"/>
      <c r="Q44" s="337" t="s">
        <v>999</v>
      </c>
      <c r="R44" s="337" t="s">
        <v>1000</v>
      </c>
      <c r="S44" s="337" t="s">
        <v>1001</v>
      </c>
      <c r="T44" s="324" t="s">
        <v>242</v>
      </c>
      <c r="U44" s="337" t="s">
        <v>1002</v>
      </c>
      <c r="W44" s="318"/>
    </row>
    <row r="45" spans="1:23" s="201" customFormat="1" ht="67.5" customHeight="1" x14ac:dyDescent="0.25">
      <c r="A45" s="545"/>
      <c r="B45" s="319" t="s">
        <v>811</v>
      </c>
      <c r="C45" s="328" t="s">
        <v>812</v>
      </c>
      <c r="D45" s="324" t="s">
        <v>813</v>
      </c>
      <c r="E45" s="324"/>
      <c r="F45" s="346">
        <v>43252</v>
      </c>
      <c r="G45" s="346">
        <v>44228</v>
      </c>
      <c r="H45" s="324" t="s">
        <v>1003</v>
      </c>
      <c r="I45" s="321">
        <v>0</v>
      </c>
      <c r="J45" s="324" t="s">
        <v>814</v>
      </c>
      <c r="K45" s="334" t="s">
        <v>1004</v>
      </c>
      <c r="L45" s="334"/>
      <c r="M45" s="334"/>
      <c r="N45" s="317"/>
      <c r="O45" s="317" t="s">
        <v>53</v>
      </c>
      <c r="P45" s="317"/>
      <c r="Q45" s="337" t="s">
        <v>1005</v>
      </c>
      <c r="R45" s="337" t="s">
        <v>1006</v>
      </c>
      <c r="S45" s="337" t="s">
        <v>1007</v>
      </c>
      <c r="T45" s="337" t="s">
        <v>803</v>
      </c>
      <c r="U45" s="337" t="s">
        <v>1008</v>
      </c>
      <c r="W45" s="318"/>
    </row>
    <row r="46" spans="1:23" s="201" customFormat="1" ht="63.75" customHeight="1" x14ac:dyDescent="0.25">
      <c r="A46" s="555" t="s">
        <v>1009</v>
      </c>
      <c r="B46" s="314" t="s">
        <v>392</v>
      </c>
      <c r="C46" s="329" t="s">
        <v>1010</v>
      </c>
      <c r="D46" s="324" t="s">
        <v>110</v>
      </c>
      <c r="E46" s="324"/>
      <c r="F46" s="346">
        <v>42552</v>
      </c>
      <c r="G46" s="346">
        <v>44228</v>
      </c>
      <c r="H46" s="324" t="s">
        <v>858</v>
      </c>
      <c r="I46" s="321">
        <v>1000000</v>
      </c>
      <c r="J46" s="324" t="s">
        <v>395</v>
      </c>
      <c r="K46" s="324" t="s">
        <v>624</v>
      </c>
      <c r="L46" s="333"/>
      <c r="M46" s="333"/>
      <c r="N46" s="317" t="s">
        <v>53</v>
      </c>
      <c r="O46" s="317"/>
      <c r="P46" s="317"/>
      <c r="Q46" s="338" t="s">
        <v>1011</v>
      </c>
      <c r="R46" s="338"/>
      <c r="S46" s="338" t="s">
        <v>1012</v>
      </c>
      <c r="T46" s="338" t="s">
        <v>850</v>
      </c>
      <c r="U46" s="338"/>
      <c r="W46" s="318"/>
    </row>
    <row r="47" spans="1:23" s="201" customFormat="1" ht="50.25" customHeight="1" x14ac:dyDescent="0.25">
      <c r="A47" s="554"/>
      <c r="B47" s="319" t="s">
        <v>404</v>
      </c>
      <c r="C47" s="329" t="s">
        <v>631</v>
      </c>
      <c r="D47" s="324" t="s">
        <v>406</v>
      </c>
      <c r="E47" s="324"/>
      <c r="F47" s="346">
        <v>42552</v>
      </c>
      <c r="G47" s="346">
        <v>44228</v>
      </c>
      <c r="H47" s="324" t="s">
        <v>960</v>
      </c>
      <c r="I47" s="321">
        <v>0</v>
      </c>
      <c r="J47" s="324" t="s">
        <v>1013</v>
      </c>
      <c r="K47" s="324" t="s">
        <v>632</v>
      </c>
      <c r="L47" s="333"/>
      <c r="M47" s="333" t="s">
        <v>694</v>
      </c>
      <c r="N47" s="317" t="s">
        <v>53</v>
      </c>
      <c r="O47" s="317"/>
      <c r="P47" s="317"/>
      <c r="Q47" s="338"/>
      <c r="R47" s="338"/>
      <c r="S47" s="338" t="s">
        <v>1014</v>
      </c>
      <c r="T47" s="338" t="s">
        <v>850</v>
      </c>
      <c r="U47" s="338"/>
      <c r="W47" s="318"/>
    </row>
    <row r="48" spans="1:23" s="201" customFormat="1" ht="130.5" customHeight="1" x14ac:dyDescent="0.25">
      <c r="A48" s="554"/>
      <c r="B48" s="319" t="s">
        <v>412</v>
      </c>
      <c r="C48" s="329" t="s">
        <v>794</v>
      </c>
      <c r="D48" s="324" t="s">
        <v>414</v>
      </c>
      <c r="E48" s="324"/>
      <c r="F48" s="346">
        <v>42552</v>
      </c>
      <c r="G48" s="346">
        <v>44228</v>
      </c>
      <c r="H48" s="324" t="s">
        <v>960</v>
      </c>
      <c r="I48" s="321">
        <v>1000000</v>
      </c>
      <c r="J48" s="324" t="s">
        <v>1015</v>
      </c>
      <c r="K48" s="324" t="s">
        <v>634</v>
      </c>
      <c r="L48" s="333"/>
      <c r="M48" s="333"/>
      <c r="N48" s="317"/>
      <c r="O48" s="317" t="s">
        <v>53</v>
      </c>
      <c r="P48" s="317"/>
      <c r="Q48" s="338" t="s">
        <v>1016</v>
      </c>
      <c r="R48" s="338" t="s">
        <v>1017</v>
      </c>
      <c r="S48" s="338" t="s">
        <v>1018</v>
      </c>
      <c r="T48" s="338" t="s">
        <v>1019</v>
      </c>
      <c r="U48" s="338" t="s">
        <v>1020</v>
      </c>
      <c r="W48" s="318"/>
    </row>
    <row r="49" spans="1:23" s="201" customFormat="1" ht="86.25" customHeight="1" x14ac:dyDescent="0.25">
      <c r="A49" s="554"/>
      <c r="B49" s="319" t="s">
        <v>421</v>
      </c>
      <c r="C49" s="329" t="s">
        <v>1021</v>
      </c>
      <c r="D49" s="324" t="s">
        <v>426</v>
      </c>
      <c r="E49" s="324"/>
      <c r="F49" s="346">
        <v>42552</v>
      </c>
      <c r="G49" s="346">
        <v>44228</v>
      </c>
      <c r="H49" s="324" t="s">
        <v>960</v>
      </c>
      <c r="I49" s="321">
        <v>15000</v>
      </c>
      <c r="J49" s="324" t="s">
        <v>423</v>
      </c>
      <c r="K49" s="324" t="s">
        <v>647</v>
      </c>
      <c r="L49" s="332"/>
      <c r="M49" s="332"/>
      <c r="N49" s="317" t="s">
        <v>53</v>
      </c>
      <c r="O49" s="317"/>
      <c r="P49" s="317"/>
      <c r="Q49" s="337" t="s">
        <v>1022</v>
      </c>
      <c r="R49" s="337" t="s">
        <v>942</v>
      </c>
      <c r="S49" s="337" t="s">
        <v>906</v>
      </c>
      <c r="T49" s="337" t="s">
        <v>850</v>
      </c>
      <c r="U49" s="337"/>
      <c r="W49" s="318"/>
    </row>
    <row r="50" spans="1:23" s="201" customFormat="1" ht="110.25" customHeight="1" x14ac:dyDescent="0.25">
      <c r="A50" s="554"/>
      <c r="B50" s="319" t="s">
        <v>430</v>
      </c>
      <c r="C50" s="329" t="s">
        <v>646</v>
      </c>
      <c r="D50" s="324" t="s">
        <v>432</v>
      </c>
      <c r="E50" s="324"/>
      <c r="F50" s="346">
        <v>42948</v>
      </c>
      <c r="G50" s="346">
        <v>44228</v>
      </c>
      <c r="H50" s="324" t="s">
        <v>960</v>
      </c>
      <c r="I50" s="321">
        <v>300000</v>
      </c>
      <c r="J50" s="324" t="s">
        <v>433</v>
      </c>
      <c r="K50" s="324" t="s">
        <v>647</v>
      </c>
      <c r="L50" s="332"/>
      <c r="M50" s="332"/>
      <c r="N50" s="317" t="s">
        <v>53</v>
      </c>
      <c r="O50" s="317"/>
      <c r="P50" s="317"/>
      <c r="Q50" s="337" t="s">
        <v>1023</v>
      </c>
      <c r="R50" s="337" t="s">
        <v>942</v>
      </c>
      <c r="S50" s="337" t="s">
        <v>1024</v>
      </c>
      <c r="T50" s="337" t="s">
        <v>850</v>
      </c>
      <c r="U50" s="337"/>
      <c r="W50" s="318"/>
    </row>
    <row r="51" spans="1:23" s="201" customFormat="1" ht="75.75" customHeight="1" x14ac:dyDescent="0.25">
      <c r="A51" s="554"/>
      <c r="B51" s="319" t="s">
        <v>441</v>
      </c>
      <c r="C51" s="329" t="s">
        <v>1025</v>
      </c>
      <c r="D51" s="324" t="s">
        <v>443</v>
      </c>
      <c r="E51" s="324"/>
      <c r="F51" s="346">
        <v>41306</v>
      </c>
      <c r="G51" s="346">
        <v>44228</v>
      </c>
      <c r="H51" s="324" t="s">
        <v>1026</v>
      </c>
      <c r="I51" s="321">
        <v>300000</v>
      </c>
      <c r="J51" s="324" t="s">
        <v>1027</v>
      </c>
      <c r="K51" s="324" t="s">
        <v>649</v>
      </c>
      <c r="L51" s="332"/>
      <c r="M51" s="332"/>
      <c r="N51" s="317"/>
      <c r="O51" s="317"/>
      <c r="P51" s="317" t="s">
        <v>53</v>
      </c>
      <c r="Q51" s="337" t="s">
        <v>1028</v>
      </c>
      <c r="R51" s="342" t="s">
        <v>1029</v>
      </c>
      <c r="S51" s="337"/>
      <c r="T51" s="337" t="s">
        <v>1030</v>
      </c>
      <c r="U51" s="337" t="s">
        <v>1031</v>
      </c>
      <c r="W51" s="318"/>
    </row>
    <row r="52" spans="1:23" s="201" customFormat="1" ht="95.25" customHeight="1" x14ac:dyDescent="0.25">
      <c r="A52" s="545"/>
      <c r="B52" s="319" t="s">
        <v>653</v>
      </c>
      <c r="C52" s="329" t="s">
        <v>654</v>
      </c>
      <c r="D52" s="324" t="s">
        <v>655</v>
      </c>
      <c r="E52" s="324" t="s">
        <v>806</v>
      </c>
      <c r="F52" s="346">
        <v>42887</v>
      </c>
      <c r="G52" s="346">
        <v>44228</v>
      </c>
      <c r="H52" s="324" t="s">
        <v>1032</v>
      </c>
      <c r="I52" s="325">
        <v>0</v>
      </c>
      <c r="J52" s="330" t="s">
        <v>1033</v>
      </c>
      <c r="K52" s="324" t="s">
        <v>808</v>
      </c>
      <c r="L52" s="332"/>
      <c r="M52" s="332" t="s">
        <v>694</v>
      </c>
      <c r="N52" s="317"/>
      <c r="O52" s="317"/>
      <c r="P52" s="317" t="s">
        <v>53</v>
      </c>
      <c r="Q52" s="337" t="s">
        <v>1034</v>
      </c>
      <c r="R52" s="342" t="s">
        <v>1035</v>
      </c>
      <c r="S52" s="337"/>
      <c r="T52" s="324" t="s">
        <v>1036</v>
      </c>
      <c r="U52" s="337" t="s">
        <v>1037</v>
      </c>
      <c r="W52" s="318"/>
    </row>
    <row r="53" spans="1:23" x14ac:dyDescent="0.25">
      <c r="W53" s="7"/>
    </row>
    <row r="54" spans="1:23" x14ac:dyDescent="0.25">
      <c r="A54" s="7"/>
      <c r="B54" s="7"/>
      <c r="C54" s="7"/>
      <c r="D54" s="7"/>
      <c r="E54" s="7"/>
      <c r="F54" s="7"/>
      <c r="G54" s="7"/>
      <c r="H54" s="7"/>
      <c r="I54" s="7"/>
      <c r="J54" s="7"/>
      <c r="K54" s="7"/>
      <c r="L54" s="7"/>
      <c r="M54" s="7"/>
      <c r="N54" s="300"/>
      <c r="O54" s="300"/>
      <c r="P54" s="300"/>
      <c r="Q54" s="7"/>
      <c r="R54" s="7"/>
      <c r="S54" s="7"/>
      <c r="T54" s="7"/>
      <c r="U54" s="7"/>
      <c r="V54" s="7"/>
      <c r="W54" s="7"/>
    </row>
    <row r="55" spans="1:23" x14ac:dyDescent="0.25">
      <c r="A55" s="300"/>
      <c r="B55" s="300"/>
      <c r="C55" s="300"/>
      <c r="D55" s="7"/>
      <c r="E55" s="7"/>
      <c r="F55" s="7"/>
      <c r="G55" s="7"/>
      <c r="H55" s="7"/>
      <c r="I55" s="7"/>
      <c r="J55" s="7"/>
      <c r="K55" s="7"/>
      <c r="L55" s="7"/>
      <c r="M55" s="7"/>
      <c r="N55" s="7"/>
      <c r="O55" s="7"/>
      <c r="P55" s="7"/>
      <c r="Q55" s="7"/>
      <c r="R55" s="7"/>
      <c r="S55" s="7"/>
      <c r="T55" s="7"/>
      <c r="U55" s="7"/>
      <c r="V55" s="7"/>
      <c r="W55" s="7"/>
    </row>
    <row r="56" spans="1:23" x14ac:dyDescent="0.25">
      <c r="A56" s="299"/>
      <c r="B56" s="299"/>
      <c r="C56" s="299"/>
      <c r="D56" s="299"/>
      <c r="N56" s="1"/>
      <c r="O56" s="1"/>
      <c r="P56" s="1"/>
    </row>
    <row r="57" spans="1:23" x14ac:dyDescent="0.25">
      <c r="A57" s="299"/>
      <c r="B57" s="299"/>
      <c r="C57" s="299"/>
      <c r="N57" s="1"/>
      <c r="O57" s="1"/>
      <c r="P57" s="1"/>
    </row>
    <row r="58" spans="1:23" ht="26.25" customHeight="1" x14ac:dyDescent="0.25">
      <c r="A58" s="299"/>
      <c r="B58" s="299"/>
      <c r="C58" s="299"/>
      <c r="N58" s="1"/>
      <c r="O58" s="1"/>
      <c r="P58" s="1"/>
    </row>
    <row r="59" spans="1:23" ht="43.5" customHeight="1" x14ac:dyDescent="0.25">
      <c r="A59" s="299"/>
      <c r="B59" s="299"/>
      <c r="C59" s="299"/>
      <c r="N59" s="1"/>
      <c r="O59" s="1"/>
      <c r="P59" s="1"/>
    </row>
    <row r="60" spans="1:23" x14ac:dyDescent="0.25">
      <c r="A60" s="299"/>
      <c r="B60" s="299"/>
      <c r="C60" s="299"/>
      <c r="N60" s="1"/>
      <c r="O60" s="1"/>
      <c r="P60" s="1"/>
    </row>
    <row r="61" spans="1:23" ht="15.75" customHeight="1" x14ac:dyDescent="0.25">
      <c r="A61" s="299"/>
      <c r="B61" s="299"/>
      <c r="C61" s="299"/>
      <c r="N61" s="1"/>
      <c r="O61" s="1"/>
      <c r="P61" s="1"/>
    </row>
    <row r="62" spans="1:23" x14ac:dyDescent="0.25">
      <c r="A62" s="299"/>
      <c r="B62" s="299"/>
      <c r="C62" s="299"/>
      <c r="N62" s="1"/>
      <c r="O62" s="1"/>
      <c r="P62" s="1"/>
    </row>
    <row r="63" spans="1:23" x14ac:dyDescent="0.25">
      <c r="A63" s="299"/>
      <c r="B63" s="299"/>
      <c r="C63" s="299"/>
      <c r="N63" s="1"/>
      <c r="O63" s="1"/>
      <c r="P63" s="1"/>
    </row>
    <row r="64" spans="1:23" x14ac:dyDescent="0.25">
      <c r="A64" s="299"/>
      <c r="B64" s="299"/>
      <c r="C64" s="299"/>
      <c r="N64" s="1"/>
      <c r="O64" s="1"/>
      <c r="P64" s="1"/>
    </row>
    <row r="65" spans="1:16" x14ac:dyDescent="0.25">
      <c r="A65" s="299"/>
      <c r="B65" s="299"/>
      <c r="C65" s="299"/>
      <c r="N65" s="1"/>
      <c r="O65" s="1"/>
      <c r="P65" s="1"/>
    </row>
    <row r="66" spans="1:16" x14ac:dyDescent="0.25">
      <c r="A66" s="299"/>
      <c r="B66" s="299"/>
      <c r="C66" s="299"/>
      <c r="N66" s="1"/>
      <c r="O66" s="1"/>
      <c r="P66" s="1"/>
    </row>
    <row r="67" spans="1:16" x14ac:dyDescent="0.25">
      <c r="A67" s="299"/>
      <c r="B67" s="299"/>
      <c r="C67" s="299"/>
      <c r="N67" s="1"/>
      <c r="O67" s="1"/>
      <c r="P67" s="1"/>
    </row>
    <row r="68" spans="1:16" x14ac:dyDescent="0.25">
      <c r="A68" s="299"/>
      <c r="B68" s="299"/>
      <c r="C68" s="299"/>
      <c r="N68" s="1"/>
      <c r="O68" s="1"/>
      <c r="P68" s="1"/>
    </row>
    <row r="69" spans="1:16" x14ac:dyDescent="0.25">
      <c r="A69" s="299"/>
      <c r="B69" s="299"/>
      <c r="C69" s="299"/>
      <c r="N69" s="1"/>
      <c r="O69" s="1"/>
      <c r="P69" s="1"/>
    </row>
    <row r="70" spans="1:16" x14ac:dyDescent="0.25">
      <c r="A70" s="299"/>
      <c r="B70" s="299"/>
      <c r="C70" s="299"/>
      <c r="N70" s="1"/>
      <c r="O70" s="1"/>
      <c r="P70" s="1"/>
    </row>
    <row r="71" spans="1:16" x14ac:dyDescent="0.25">
      <c r="A71" s="299"/>
      <c r="B71" s="299"/>
      <c r="C71" s="299"/>
      <c r="N71" s="1"/>
      <c r="O71" s="1"/>
      <c r="P71" s="1"/>
    </row>
    <row r="72" spans="1:16" x14ac:dyDescent="0.25">
      <c r="A72" s="299"/>
      <c r="B72" s="299"/>
      <c r="C72" s="299"/>
      <c r="N72" s="1"/>
      <c r="O72" s="1"/>
      <c r="P72" s="1"/>
    </row>
    <row r="73" spans="1:16" ht="15.75" customHeight="1" x14ac:dyDescent="0.25">
      <c r="A73" s="299"/>
      <c r="B73" s="299"/>
      <c r="C73" s="299"/>
      <c r="N73" s="1"/>
      <c r="O73" s="1"/>
      <c r="P73" s="1"/>
    </row>
    <row r="74" spans="1:16" ht="15" customHeight="1" x14ac:dyDescent="0.25">
      <c r="A74" s="299"/>
      <c r="B74" s="299"/>
      <c r="C74" s="299"/>
      <c r="N74" s="1"/>
      <c r="O74" s="1"/>
      <c r="P74" s="1"/>
    </row>
    <row r="75" spans="1:16" x14ac:dyDescent="0.25">
      <c r="A75" s="299"/>
      <c r="B75" s="299"/>
      <c r="C75" s="299"/>
      <c r="N75" s="1"/>
      <c r="O75" s="1"/>
      <c r="P75" s="1"/>
    </row>
    <row r="76" spans="1:16" x14ac:dyDescent="0.25">
      <c r="A76" s="299"/>
      <c r="B76" s="299"/>
      <c r="C76" s="299"/>
      <c r="N76" s="1"/>
      <c r="O76" s="1"/>
      <c r="P76" s="1"/>
    </row>
    <row r="77" spans="1:16" x14ac:dyDescent="0.25">
      <c r="A77" s="299"/>
      <c r="B77" s="299"/>
      <c r="C77" s="299"/>
      <c r="N77" s="1"/>
      <c r="O77" s="1"/>
      <c r="P77" s="1"/>
    </row>
    <row r="78" spans="1:16" x14ac:dyDescent="0.25">
      <c r="A78" s="299"/>
      <c r="B78" s="299"/>
      <c r="C78" s="299"/>
      <c r="N78" s="1"/>
      <c r="O78" s="1"/>
      <c r="P78" s="1"/>
    </row>
    <row r="79" spans="1:16" x14ac:dyDescent="0.25">
      <c r="A79" s="299"/>
      <c r="B79" s="299"/>
      <c r="C79" s="299"/>
      <c r="N79" s="1"/>
      <c r="O79" s="1"/>
      <c r="P79" s="1"/>
    </row>
    <row r="80" spans="1:16" x14ac:dyDescent="0.25">
      <c r="A80" s="299"/>
      <c r="B80" s="299"/>
      <c r="C80" s="299"/>
      <c r="N80" s="1"/>
      <c r="O80" s="1"/>
      <c r="P80" s="1"/>
    </row>
    <row r="81" spans="1:16" x14ac:dyDescent="0.25">
      <c r="A81" s="299"/>
      <c r="B81" s="299"/>
      <c r="C81" s="299"/>
      <c r="N81" s="1"/>
      <c r="O81" s="1"/>
      <c r="P81" s="1"/>
    </row>
    <row r="82" spans="1:16" x14ac:dyDescent="0.25">
      <c r="A82" s="299"/>
      <c r="B82" s="299"/>
      <c r="C82" s="299"/>
      <c r="N82" s="1"/>
      <c r="O82" s="1"/>
      <c r="P82" s="1"/>
    </row>
    <row r="83" spans="1:16" x14ac:dyDescent="0.25">
      <c r="A83" s="299"/>
      <c r="B83" s="299"/>
      <c r="C83" s="299"/>
      <c r="N83" s="1"/>
      <c r="O83" s="1"/>
      <c r="P83" s="1"/>
    </row>
    <row r="84" spans="1:16" x14ac:dyDescent="0.25">
      <c r="A84" s="299"/>
      <c r="B84" s="299"/>
      <c r="C84" s="299"/>
      <c r="N84" s="1"/>
      <c r="O84" s="1"/>
      <c r="P84" s="1"/>
    </row>
    <row r="85" spans="1:16" ht="15.75" customHeight="1" x14ac:dyDescent="0.25">
      <c r="A85" s="299"/>
      <c r="B85" s="299"/>
      <c r="C85" s="299"/>
      <c r="N85" s="1"/>
      <c r="O85" s="1"/>
      <c r="P85" s="1"/>
    </row>
    <row r="86" spans="1:16" ht="15" customHeight="1" x14ac:dyDescent="0.25">
      <c r="A86" s="299"/>
      <c r="B86" s="299"/>
      <c r="C86" s="299"/>
      <c r="N86" s="1"/>
      <c r="O86" s="1"/>
      <c r="P86" s="1"/>
    </row>
    <row r="87" spans="1:16" x14ac:dyDescent="0.25">
      <c r="A87" s="299"/>
      <c r="B87" s="299"/>
      <c r="C87" s="299"/>
      <c r="N87" s="1"/>
      <c r="O87" s="1"/>
      <c r="P87" s="1"/>
    </row>
    <row r="88" spans="1:16" x14ac:dyDescent="0.25">
      <c r="A88" s="299"/>
      <c r="B88" s="299"/>
      <c r="C88" s="299"/>
      <c r="N88" s="1"/>
      <c r="O88" s="1"/>
      <c r="P88" s="1"/>
    </row>
    <row r="89" spans="1:16" x14ac:dyDescent="0.25">
      <c r="A89" s="299"/>
      <c r="B89" s="299"/>
      <c r="C89" s="299"/>
      <c r="N89" s="1"/>
      <c r="O89" s="1"/>
      <c r="P89" s="1"/>
    </row>
    <row r="90" spans="1:16" x14ac:dyDescent="0.25">
      <c r="A90" s="299"/>
      <c r="B90" s="299"/>
      <c r="C90" s="299"/>
      <c r="N90" s="1"/>
      <c r="O90" s="1"/>
      <c r="P90" s="1"/>
    </row>
    <row r="91" spans="1:16" x14ac:dyDescent="0.25">
      <c r="A91" s="299"/>
      <c r="B91" s="299"/>
      <c r="C91" s="299"/>
      <c r="N91" s="1"/>
      <c r="O91" s="1"/>
      <c r="P91" s="1"/>
    </row>
    <row r="92" spans="1:16" x14ac:dyDescent="0.25">
      <c r="A92" s="299"/>
      <c r="B92" s="299"/>
      <c r="C92" s="299"/>
      <c r="N92" s="1"/>
      <c r="O92" s="1"/>
      <c r="P92" s="1"/>
    </row>
    <row r="93" spans="1:16" x14ac:dyDescent="0.25">
      <c r="A93" s="299"/>
      <c r="B93" s="299"/>
      <c r="C93" s="299"/>
      <c r="N93" s="1"/>
      <c r="O93" s="1"/>
      <c r="P93" s="1"/>
    </row>
    <row r="94" spans="1:16" x14ac:dyDescent="0.25">
      <c r="A94" s="299"/>
      <c r="B94" s="299"/>
      <c r="C94" s="299"/>
      <c r="N94" s="1"/>
      <c r="O94" s="1"/>
      <c r="P94" s="1"/>
    </row>
    <row r="95" spans="1:16" x14ac:dyDescent="0.25">
      <c r="A95" s="299"/>
      <c r="B95" s="299"/>
      <c r="C95" s="299"/>
      <c r="N95" s="1"/>
      <c r="O95" s="1"/>
      <c r="P95" s="1"/>
    </row>
    <row r="96" spans="1:16" x14ac:dyDescent="0.25">
      <c r="A96" s="299"/>
      <c r="B96" s="299"/>
      <c r="C96" s="299"/>
      <c r="N96" s="1"/>
      <c r="O96" s="1"/>
      <c r="P96" s="1"/>
    </row>
    <row r="97" spans="1:16" ht="15.75" customHeight="1" x14ac:dyDescent="0.25">
      <c r="A97" s="299"/>
      <c r="B97" s="299"/>
      <c r="C97" s="299"/>
      <c r="N97" s="1"/>
      <c r="O97" s="1"/>
      <c r="P97" s="1"/>
    </row>
    <row r="98" spans="1:16" x14ac:dyDescent="0.25">
      <c r="A98" s="299"/>
      <c r="B98" s="299"/>
      <c r="C98" s="299"/>
      <c r="N98" s="1"/>
      <c r="O98" s="1"/>
      <c r="P98" s="1"/>
    </row>
    <row r="99" spans="1:16" x14ac:dyDescent="0.25">
      <c r="A99" s="299"/>
      <c r="B99" s="299"/>
      <c r="C99" s="299"/>
      <c r="N99" s="1"/>
      <c r="O99" s="1"/>
      <c r="P99" s="1"/>
    </row>
    <row r="100" spans="1:16" x14ac:dyDescent="0.25">
      <c r="A100" s="299"/>
      <c r="B100" s="299"/>
      <c r="C100" s="299"/>
      <c r="N100" s="1"/>
      <c r="O100" s="1"/>
      <c r="P100" s="1"/>
    </row>
    <row r="101" spans="1:16" x14ac:dyDescent="0.25">
      <c r="A101" s="299"/>
      <c r="B101" s="299"/>
      <c r="C101" s="299"/>
      <c r="N101" s="1"/>
      <c r="O101" s="1"/>
      <c r="P101" s="1"/>
    </row>
    <row r="102" spans="1:16" x14ac:dyDescent="0.25">
      <c r="A102" s="299"/>
      <c r="B102" s="299"/>
      <c r="C102" s="299"/>
      <c r="N102" s="1"/>
      <c r="O102" s="1"/>
      <c r="P102" s="1"/>
    </row>
    <row r="103" spans="1:16" x14ac:dyDescent="0.25">
      <c r="A103" s="299"/>
      <c r="B103" s="299"/>
      <c r="C103" s="299"/>
      <c r="N103" s="1"/>
      <c r="O103" s="1"/>
      <c r="P103" s="1"/>
    </row>
    <row r="104" spans="1:16" x14ac:dyDescent="0.25">
      <c r="A104" s="299"/>
      <c r="B104" s="299"/>
      <c r="C104" s="299"/>
      <c r="N104" s="1"/>
      <c r="O104" s="1"/>
      <c r="P104" s="1"/>
    </row>
    <row r="105" spans="1:16" x14ac:dyDescent="0.25">
      <c r="A105" s="299"/>
      <c r="B105" s="299"/>
      <c r="C105" s="299"/>
      <c r="N105" s="1"/>
      <c r="O105" s="1"/>
      <c r="P105" s="1"/>
    </row>
    <row r="106" spans="1:16" x14ac:dyDescent="0.25">
      <c r="A106" s="299"/>
      <c r="B106" s="299"/>
      <c r="C106" s="299"/>
      <c r="N106" s="1"/>
      <c r="O106" s="1"/>
      <c r="P106" s="1"/>
    </row>
    <row r="107" spans="1:16" x14ac:dyDescent="0.25">
      <c r="A107" s="299"/>
      <c r="B107" s="299"/>
      <c r="C107" s="299"/>
      <c r="N107" s="1"/>
      <c r="O107" s="1"/>
      <c r="P107" s="1"/>
    </row>
    <row r="108" spans="1:16" x14ac:dyDescent="0.25">
      <c r="A108" s="299"/>
      <c r="B108" s="299"/>
      <c r="C108" s="299"/>
      <c r="N108" s="1"/>
      <c r="O108" s="1"/>
      <c r="P108" s="1"/>
    </row>
    <row r="109" spans="1:16" x14ac:dyDescent="0.25">
      <c r="A109" s="299"/>
      <c r="B109" s="299"/>
      <c r="C109" s="299"/>
      <c r="N109" s="1"/>
      <c r="O109" s="1"/>
      <c r="P109" s="1"/>
    </row>
    <row r="110" spans="1:16" x14ac:dyDescent="0.25">
      <c r="A110" s="299"/>
      <c r="B110" s="299"/>
      <c r="C110" s="299"/>
      <c r="N110" s="1"/>
      <c r="O110" s="1"/>
      <c r="P110" s="1"/>
    </row>
    <row r="111" spans="1:16" x14ac:dyDescent="0.25">
      <c r="A111" s="299"/>
      <c r="B111" s="299"/>
      <c r="C111" s="299"/>
      <c r="N111" s="1"/>
      <c r="O111" s="1"/>
      <c r="P111" s="1"/>
    </row>
    <row r="112" spans="1:16" x14ac:dyDescent="0.25">
      <c r="A112" s="299"/>
      <c r="B112" s="299"/>
      <c r="C112" s="299"/>
      <c r="N112" s="1"/>
      <c r="O112" s="1"/>
      <c r="P112" s="1"/>
    </row>
    <row r="113" spans="1:16" x14ac:dyDescent="0.25">
      <c r="A113" s="299"/>
      <c r="B113" s="299"/>
      <c r="C113" s="299"/>
      <c r="N113" s="1"/>
      <c r="O113" s="1"/>
      <c r="P113" s="1"/>
    </row>
    <row r="114" spans="1:16" x14ac:dyDescent="0.25">
      <c r="A114" s="299"/>
      <c r="B114" s="299"/>
      <c r="C114" s="299"/>
      <c r="N114" s="1"/>
      <c r="O114" s="1"/>
      <c r="P114" s="1"/>
    </row>
    <row r="115" spans="1:16" x14ac:dyDescent="0.25">
      <c r="A115" s="299"/>
      <c r="B115" s="299"/>
      <c r="C115" s="299"/>
      <c r="N115" s="1"/>
      <c r="O115" s="1"/>
      <c r="P115" s="1"/>
    </row>
    <row r="116" spans="1:16" x14ac:dyDescent="0.25">
      <c r="A116" s="299"/>
      <c r="B116" s="299"/>
      <c r="C116" s="299"/>
      <c r="N116" s="1"/>
      <c r="O116" s="1"/>
      <c r="P116" s="1"/>
    </row>
    <row r="117" spans="1:16" x14ac:dyDescent="0.25">
      <c r="A117" s="299"/>
      <c r="B117" s="299"/>
      <c r="C117" s="299"/>
      <c r="N117" s="1"/>
      <c r="O117" s="1"/>
      <c r="P117" s="1"/>
    </row>
    <row r="118" spans="1:16" x14ac:dyDescent="0.25">
      <c r="A118" s="299"/>
      <c r="B118" s="299"/>
      <c r="C118" s="299"/>
      <c r="N118" s="1"/>
      <c r="O118" s="1"/>
      <c r="P118" s="1"/>
    </row>
    <row r="119" spans="1:16" x14ac:dyDescent="0.25">
      <c r="A119" s="299"/>
      <c r="B119" s="299"/>
      <c r="C119" s="299"/>
      <c r="N119" s="1"/>
      <c r="O119" s="1"/>
      <c r="P119" s="1"/>
    </row>
    <row r="120" spans="1:16" x14ac:dyDescent="0.25">
      <c r="A120" s="299"/>
      <c r="B120" s="299"/>
      <c r="C120" s="299"/>
      <c r="N120" s="1"/>
      <c r="O120" s="1"/>
      <c r="P120" s="1"/>
    </row>
    <row r="121" spans="1:16" x14ac:dyDescent="0.25">
      <c r="A121" s="299"/>
      <c r="B121" s="299"/>
      <c r="C121" s="299"/>
      <c r="N121" s="1"/>
      <c r="O121" s="1"/>
      <c r="P121" s="1"/>
    </row>
    <row r="122" spans="1:16" x14ac:dyDescent="0.25">
      <c r="A122" s="299"/>
      <c r="B122" s="299"/>
      <c r="C122" s="299"/>
      <c r="N122" s="1"/>
      <c r="O122" s="1"/>
      <c r="P122" s="1"/>
    </row>
    <row r="123" spans="1:16" x14ac:dyDescent="0.25">
      <c r="A123" s="299"/>
      <c r="B123" s="299"/>
      <c r="C123" s="299"/>
      <c r="N123" s="1"/>
      <c r="O123" s="1"/>
      <c r="P123" s="1"/>
    </row>
    <row r="124" spans="1:16" x14ac:dyDescent="0.25">
      <c r="A124" s="299"/>
      <c r="B124" s="299"/>
      <c r="C124" s="299"/>
      <c r="N124" s="1"/>
      <c r="O124" s="1"/>
      <c r="P124" s="1"/>
    </row>
    <row r="125" spans="1:16" x14ac:dyDescent="0.25">
      <c r="A125" s="299"/>
      <c r="B125" s="299"/>
      <c r="C125" s="299"/>
      <c r="N125" s="1"/>
      <c r="O125" s="1"/>
      <c r="P125" s="1"/>
    </row>
    <row r="126" spans="1:16" x14ac:dyDescent="0.25">
      <c r="A126" s="299"/>
      <c r="B126" s="299"/>
      <c r="C126" s="299"/>
      <c r="N126" s="1"/>
      <c r="O126" s="1"/>
      <c r="P126" s="1"/>
    </row>
    <row r="127" spans="1:16" x14ac:dyDescent="0.25">
      <c r="A127" s="299"/>
      <c r="B127" s="299"/>
      <c r="C127" s="299"/>
      <c r="N127" s="1"/>
      <c r="O127" s="1"/>
      <c r="P127" s="1"/>
    </row>
    <row r="128" spans="1:16" x14ac:dyDescent="0.25">
      <c r="A128" s="299"/>
      <c r="B128" s="299"/>
      <c r="C128" s="299"/>
      <c r="N128" s="1"/>
      <c r="O128" s="1"/>
      <c r="P128" s="1"/>
    </row>
    <row r="129" spans="1:16" x14ac:dyDescent="0.25">
      <c r="A129" s="299"/>
      <c r="B129" s="299"/>
      <c r="C129" s="299"/>
      <c r="N129" s="1"/>
      <c r="O129" s="1"/>
      <c r="P129" s="1"/>
    </row>
    <row r="130" spans="1:16" x14ac:dyDescent="0.25">
      <c r="A130" s="299"/>
      <c r="B130" s="299"/>
      <c r="C130" s="299"/>
      <c r="N130" s="1"/>
      <c r="O130" s="1"/>
      <c r="P130" s="1"/>
    </row>
    <row r="131" spans="1:16" x14ac:dyDescent="0.25">
      <c r="A131" s="299"/>
      <c r="B131" s="299"/>
      <c r="C131" s="299"/>
      <c r="N131" s="1"/>
      <c r="O131" s="1"/>
      <c r="P131" s="1"/>
    </row>
    <row r="132" spans="1:16" x14ac:dyDescent="0.25">
      <c r="A132" s="299"/>
      <c r="B132" s="299"/>
      <c r="C132" s="299"/>
      <c r="N132" s="1"/>
      <c r="O132" s="1"/>
      <c r="P132" s="1"/>
    </row>
    <row r="133" spans="1:16" x14ac:dyDescent="0.25">
      <c r="A133" s="299"/>
      <c r="B133" s="299"/>
      <c r="C133" s="299"/>
      <c r="N133" s="1"/>
      <c r="O133" s="1"/>
      <c r="P133" s="1"/>
    </row>
    <row r="134" spans="1:16" x14ac:dyDescent="0.25">
      <c r="A134" s="299"/>
      <c r="B134" s="299"/>
      <c r="C134" s="299"/>
      <c r="N134" s="1"/>
      <c r="O134" s="1"/>
      <c r="P134" s="1"/>
    </row>
    <row r="135" spans="1:16" x14ac:dyDescent="0.25">
      <c r="A135" s="299"/>
      <c r="B135" s="299"/>
      <c r="C135" s="299"/>
      <c r="N135" s="1"/>
      <c r="O135" s="1"/>
      <c r="P135" s="1"/>
    </row>
    <row r="136" spans="1:16" x14ac:dyDescent="0.25">
      <c r="A136" s="299"/>
      <c r="B136" s="299"/>
      <c r="C136" s="299"/>
      <c r="N136" s="1"/>
      <c r="O136" s="1"/>
      <c r="P136" s="1"/>
    </row>
    <row r="137" spans="1:16" x14ac:dyDescent="0.25">
      <c r="A137" s="299"/>
      <c r="B137" s="299"/>
      <c r="C137" s="299"/>
      <c r="N137" s="1"/>
      <c r="O137" s="1"/>
      <c r="P137" s="1"/>
    </row>
    <row r="138" spans="1:16" x14ac:dyDescent="0.25">
      <c r="A138" s="299"/>
      <c r="B138" s="299"/>
      <c r="C138" s="299"/>
      <c r="N138" s="1"/>
      <c r="O138" s="1"/>
      <c r="P138" s="1"/>
    </row>
    <row r="139" spans="1:16" x14ac:dyDescent="0.25">
      <c r="A139" s="299"/>
      <c r="B139" s="299"/>
      <c r="C139" s="299"/>
      <c r="N139" s="1"/>
      <c r="O139" s="1"/>
      <c r="P139" s="1"/>
    </row>
    <row r="140" spans="1:16" x14ac:dyDescent="0.25">
      <c r="A140" s="299"/>
      <c r="B140" s="299"/>
      <c r="C140" s="299"/>
      <c r="N140" s="1"/>
      <c r="O140" s="1"/>
      <c r="P140" s="1"/>
    </row>
    <row r="141" spans="1:16" x14ac:dyDescent="0.25">
      <c r="A141" s="299"/>
      <c r="B141" s="299"/>
      <c r="C141" s="299"/>
      <c r="N141" s="1"/>
      <c r="O141" s="1"/>
      <c r="P141" s="1"/>
    </row>
    <row r="142" spans="1:16" x14ac:dyDescent="0.25">
      <c r="A142" s="299"/>
      <c r="B142" s="299"/>
      <c r="C142" s="299"/>
      <c r="N142" s="1"/>
      <c r="O142" s="1"/>
      <c r="P142" s="1"/>
    </row>
    <row r="143" spans="1:16" x14ac:dyDescent="0.25">
      <c r="A143" s="299"/>
      <c r="B143" s="299"/>
      <c r="C143" s="299"/>
      <c r="N143" s="1"/>
      <c r="O143" s="1"/>
      <c r="P143" s="1"/>
    </row>
    <row r="144" spans="1:16" x14ac:dyDescent="0.25">
      <c r="A144" s="299"/>
      <c r="B144" s="299"/>
      <c r="C144" s="299"/>
      <c r="N144" s="1"/>
      <c r="O144" s="1"/>
      <c r="P144" s="1"/>
    </row>
    <row r="145" spans="1:16" x14ac:dyDescent="0.25">
      <c r="A145" s="299"/>
      <c r="B145" s="299"/>
      <c r="C145" s="299"/>
      <c r="N145" s="1"/>
      <c r="O145" s="1"/>
      <c r="P145" s="1"/>
    </row>
    <row r="146" spans="1:16" x14ac:dyDescent="0.25">
      <c r="A146" s="299"/>
      <c r="B146" s="299"/>
      <c r="C146" s="299"/>
      <c r="N146" s="1"/>
      <c r="O146" s="1"/>
      <c r="P146" s="1"/>
    </row>
    <row r="147" spans="1:16" x14ac:dyDescent="0.25">
      <c r="A147" s="299"/>
      <c r="B147" s="299"/>
      <c r="C147" s="299"/>
      <c r="N147" s="1"/>
      <c r="O147" s="1"/>
      <c r="P147" s="1"/>
    </row>
    <row r="148" spans="1:16" x14ac:dyDescent="0.25">
      <c r="A148" s="299"/>
      <c r="B148" s="299"/>
      <c r="C148" s="299"/>
      <c r="N148" s="1"/>
      <c r="O148" s="1"/>
      <c r="P148" s="1"/>
    </row>
    <row r="149" spans="1:16" x14ac:dyDescent="0.25">
      <c r="A149" s="299"/>
      <c r="B149" s="299"/>
      <c r="C149" s="299"/>
      <c r="N149" s="1"/>
      <c r="O149" s="1"/>
      <c r="P149" s="1"/>
    </row>
    <row r="150" spans="1:16" x14ac:dyDescent="0.25">
      <c r="A150" s="299"/>
      <c r="B150" s="299"/>
      <c r="C150" s="299"/>
      <c r="N150" s="1"/>
      <c r="O150" s="1"/>
      <c r="P150" s="1"/>
    </row>
    <row r="151" spans="1:16" x14ac:dyDescent="0.25">
      <c r="A151" s="299"/>
      <c r="B151" s="299"/>
      <c r="C151" s="299"/>
      <c r="N151" s="1"/>
      <c r="O151" s="1"/>
      <c r="P151" s="1"/>
    </row>
    <row r="152" spans="1:16" x14ac:dyDescent="0.25">
      <c r="A152" s="299"/>
      <c r="B152" s="299"/>
      <c r="C152" s="299"/>
      <c r="N152" s="1"/>
      <c r="O152" s="1"/>
      <c r="P152" s="1"/>
    </row>
    <row r="153" spans="1:16" x14ac:dyDescent="0.25">
      <c r="A153" s="299"/>
      <c r="B153" s="299"/>
      <c r="C153" s="299"/>
      <c r="N153" s="1"/>
      <c r="O153" s="1"/>
      <c r="P153" s="1"/>
    </row>
    <row r="154" spans="1:16" x14ac:dyDescent="0.25">
      <c r="A154" s="299"/>
      <c r="B154" s="299"/>
      <c r="C154" s="299"/>
      <c r="N154" s="1"/>
      <c r="O154" s="1"/>
      <c r="P154" s="1"/>
    </row>
    <row r="155" spans="1:16" x14ac:dyDescent="0.25">
      <c r="A155" s="299"/>
      <c r="B155" s="299"/>
      <c r="C155" s="299"/>
      <c r="N155" s="1"/>
      <c r="O155" s="1"/>
      <c r="P155" s="1"/>
    </row>
    <row r="156" spans="1:16" x14ac:dyDescent="0.25">
      <c r="A156" s="299"/>
      <c r="B156" s="299"/>
      <c r="C156" s="299"/>
      <c r="N156" s="1"/>
      <c r="O156" s="1"/>
      <c r="P156" s="1"/>
    </row>
    <row r="157" spans="1:16" x14ac:dyDescent="0.25">
      <c r="A157" s="299"/>
      <c r="B157" s="299"/>
      <c r="C157" s="299"/>
      <c r="N157" s="1"/>
      <c r="O157" s="1"/>
      <c r="P157" s="1"/>
    </row>
    <row r="158" spans="1:16" x14ac:dyDescent="0.25">
      <c r="A158" s="299"/>
      <c r="B158" s="299"/>
      <c r="C158" s="299"/>
      <c r="N158" s="1"/>
      <c r="O158" s="1"/>
      <c r="P158" s="1"/>
    </row>
    <row r="159" spans="1:16" x14ac:dyDescent="0.25">
      <c r="A159" s="299"/>
      <c r="B159" s="299"/>
      <c r="C159" s="299"/>
      <c r="N159" s="1"/>
      <c r="O159" s="1"/>
      <c r="P159" s="1"/>
    </row>
    <row r="160" spans="1:16" x14ac:dyDescent="0.25">
      <c r="A160" s="299"/>
      <c r="B160" s="299"/>
      <c r="C160" s="299"/>
      <c r="N160" s="1"/>
      <c r="O160" s="1"/>
      <c r="P160" s="1"/>
    </row>
    <row r="161" spans="1:16" x14ac:dyDescent="0.25">
      <c r="A161" s="299"/>
      <c r="B161" s="299"/>
      <c r="C161" s="299"/>
      <c r="N161" s="1"/>
      <c r="O161" s="1"/>
      <c r="P161" s="1"/>
    </row>
    <row r="162" spans="1:16" x14ac:dyDescent="0.25">
      <c r="A162" s="299"/>
      <c r="B162" s="299"/>
      <c r="C162" s="299"/>
      <c r="N162" s="1"/>
      <c r="O162" s="1"/>
      <c r="P162" s="1"/>
    </row>
    <row r="163" spans="1:16" x14ac:dyDescent="0.25">
      <c r="A163" s="299"/>
      <c r="B163" s="299"/>
      <c r="C163" s="299"/>
      <c r="N163" s="1"/>
      <c r="O163" s="1"/>
      <c r="P163" s="1"/>
    </row>
    <row r="164" spans="1:16" x14ac:dyDescent="0.25">
      <c r="A164" s="299"/>
      <c r="B164" s="299"/>
      <c r="C164" s="299"/>
      <c r="N164" s="1"/>
      <c r="O164" s="1"/>
      <c r="P164" s="1"/>
    </row>
    <row r="165" spans="1:16" x14ac:dyDescent="0.25">
      <c r="A165" s="299"/>
      <c r="B165" s="299"/>
      <c r="C165" s="299"/>
      <c r="N165" s="1"/>
      <c r="O165" s="1"/>
      <c r="P165" s="1"/>
    </row>
    <row r="166" spans="1:16" x14ac:dyDescent="0.25">
      <c r="A166" s="299"/>
      <c r="B166" s="299"/>
      <c r="C166" s="299"/>
      <c r="N166" s="1"/>
      <c r="O166" s="1"/>
      <c r="P166" s="1"/>
    </row>
    <row r="167" spans="1:16" x14ac:dyDescent="0.25">
      <c r="A167" s="299"/>
      <c r="B167" s="299"/>
      <c r="C167" s="299"/>
      <c r="N167" s="1"/>
      <c r="O167" s="1"/>
      <c r="P167" s="1"/>
    </row>
    <row r="168" spans="1:16" x14ac:dyDescent="0.25">
      <c r="A168" s="299"/>
      <c r="B168" s="299"/>
      <c r="C168" s="299"/>
      <c r="N168" s="1"/>
      <c r="O168" s="1"/>
      <c r="P168" s="1"/>
    </row>
    <row r="169" spans="1:16" x14ac:dyDescent="0.25">
      <c r="A169" s="299"/>
      <c r="B169" s="299"/>
      <c r="C169" s="299"/>
      <c r="N169" s="1"/>
      <c r="O169" s="1"/>
      <c r="P169" s="1"/>
    </row>
    <row r="170" spans="1:16" x14ac:dyDescent="0.25">
      <c r="A170" s="299"/>
      <c r="B170" s="299"/>
      <c r="C170" s="299"/>
      <c r="N170" s="1"/>
      <c r="O170" s="1"/>
      <c r="P170" s="1"/>
    </row>
    <row r="171" spans="1:16" x14ac:dyDescent="0.25">
      <c r="A171" s="299"/>
      <c r="B171" s="299"/>
      <c r="C171" s="299"/>
      <c r="N171" s="1"/>
      <c r="O171" s="1"/>
      <c r="P171" s="1"/>
    </row>
    <row r="172" spans="1:16" x14ac:dyDescent="0.25">
      <c r="A172" s="299"/>
      <c r="B172" s="299"/>
      <c r="C172" s="299"/>
      <c r="N172" s="1"/>
      <c r="O172" s="1"/>
      <c r="P172" s="1"/>
    </row>
    <row r="173" spans="1:16" x14ac:dyDescent="0.25">
      <c r="A173" s="299"/>
      <c r="B173" s="299"/>
      <c r="C173" s="299"/>
      <c r="N173" s="1"/>
      <c r="O173" s="1"/>
      <c r="P173" s="1"/>
    </row>
    <row r="174" spans="1:16" x14ac:dyDescent="0.25">
      <c r="A174" s="299"/>
      <c r="B174" s="299"/>
      <c r="C174" s="299"/>
      <c r="N174" s="1"/>
      <c r="O174" s="1"/>
      <c r="P174" s="1"/>
    </row>
    <row r="175" spans="1:16" x14ac:dyDescent="0.25">
      <c r="A175" s="299"/>
      <c r="B175" s="299"/>
      <c r="C175" s="299"/>
      <c r="N175" s="1"/>
      <c r="O175" s="1"/>
      <c r="P175" s="1"/>
    </row>
    <row r="176" spans="1:16" x14ac:dyDescent="0.25">
      <c r="A176" s="299"/>
      <c r="B176" s="299"/>
      <c r="C176" s="299"/>
      <c r="N176" s="1"/>
      <c r="O176" s="1"/>
      <c r="P176" s="1"/>
    </row>
    <row r="177" spans="1:16" x14ac:dyDescent="0.25">
      <c r="A177" s="299"/>
      <c r="B177" s="299"/>
      <c r="C177" s="299"/>
      <c r="N177" s="1"/>
      <c r="O177" s="1"/>
      <c r="P177" s="1"/>
    </row>
    <row r="178" spans="1:16" x14ac:dyDescent="0.25">
      <c r="A178" s="299"/>
      <c r="B178" s="299"/>
      <c r="C178" s="299"/>
      <c r="N178" s="1"/>
      <c r="O178" s="1"/>
      <c r="P178" s="1"/>
    </row>
    <row r="179" spans="1:16" x14ac:dyDescent="0.25">
      <c r="A179" s="299"/>
      <c r="B179" s="299"/>
      <c r="C179" s="299"/>
      <c r="N179" s="1"/>
      <c r="O179" s="1"/>
      <c r="P179" s="1"/>
    </row>
    <row r="180" spans="1:16" x14ac:dyDescent="0.25">
      <c r="A180" s="299"/>
      <c r="B180" s="299"/>
      <c r="C180" s="299"/>
      <c r="N180" s="1"/>
      <c r="O180" s="1"/>
      <c r="P180" s="1"/>
    </row>
    <row r="181" spans="1:16" x14ac:dyDescent="0.25">
      <c r="A181" s="299"/>
      <c r="B181" s="299"/>
      <c r="C181" s="299"/>
      <c r="N181" s="1"/>
      <c r="O181" s="1"/>
      <c r="P181" s="1"/>
    </row>
    <row r="182" spans="1:16" x14ac:dyDescent="0.25">
      <c r="A182" s="299"/>
      <c r="B182" s="299"/>
      <c r="C182" s="299"/>
      <c r="N182" s="1"/>
      <c r="O182" s="1"/>
      <c r="P182" s="1"/>
    </row>
    <row r="183" spans="1:16" x14ac:dyDescent="0.25">
      <c r="A183" s="299"/>
      <c r="B183" s="299"/>
      <c r="C183" s="299"/>
      <c r="N183" s="1"/>
      <c r="O183" s="1"/>
      <c r="P183" s="1"/>
    </row>
    <row r="184" spans="1:16" x14ac:dyDescent="0.25">
      <c r="A184" s="299"/>
      <c r="B184" s="299"/>
      <c r="C184" s="299"/>
      <c r="N184" s="1"/>
      <c r="O184" s="1"/>
      <c r="P184" s="1"/>
    </row>
    <row r="185" spans="1:16" x14ac:dyDescent="0.25">
      <c r="A185" s="299"/>
      <c r="B185" s="299"/>
      <c r="C185" s="299"/>
      <c r="N185" s="1"/>
      <c r="O185" s="1"/>
      <c r="P185" s="1"/>
    </row>
    <row r="186" spans="1:16" x14ac:dyDescent="0.25">
      <c r="A186" s="299"/>
      <c r="B186" s="299"/>
      <c r="C186" s="299"/>
      <c r="N186" s="1"/>
      <c r="O186" s="1"/>
      <c r="P186" s="1"/>
    </row>
    <row r="187" spans="1:16" x14ac:dyDescent="0.25">
      <c r="A187" s="299"/>
      <c r="B187" s="299"/>
      <c r="C187" s="299"/>
      <c r="N187" s="1"/>
      <c r="O187" s="1"/>
      <c r="P187" s="1"/>
    </row>
    <row r="188" spans="1:16" x14ac:dyDescent="0.25">
      <c r="A188" s="299"/>
      <c r="B188" s="299"/>
      <c r="C188" s="299"/>
      <c r="N188" s="1"/>
      <c r="O188" s="1"/>
      <c r="P188" s="1"/>
    </row>
    <row r="189" spans="1:16" x14ac:dyDescent="0.25">
      <c r="A189" s="299"/>
      <c r="B189" s="299"/>
      <c r="C189" s="299"/>
      <c r="N189" s="1"/>
      <c r="O189" s="1"/>
      <c r="P189" s="1"/>
    </row>
    <row r="190" spans="1:16" x14ac:dyDescent="0.25">
      <c r="A190" s="299"/>
      <c r="B190" s="299"/>
      <c r="C190" s="299"/>
      <c r="N190" s="1"/>
      <c r="O190" s="1"/>
      <c r="P190" s="1"/>
    </row>
    <row r="191" spans="1:16" x14ac:dyDescent="0.25">
      <c r="A191" s="299"/>
      <c r="B191" s="299"/>
      <c r="C191" s="299"/>
      <c r="N191" s="1"/>
      <c r="O191" s="1"/>
      <c r="P191" s="1"/>
    </row>
    <row r="192" spans="1:16" x14ac:dyDescent="0.25">
      <c r="A192" s="299"/>
      <c r="B192" s="299"/>
      <c r="C192" s="299"/>
      <c r="N192" s="1"/>
      <c r="O192" s="1"/>
      <c r="P192" s="1"/>
    </row>
    <row r="193" spans="1:16" x14ac:dyDescent="0.25">
      <c r="A193" s="299"/>
      <c r="B193" s="299"/>
      <c r="C193" s="299"/>
      <c r="N193" s="1"/>
      <c r="O193" s="1"/>
      <c r="P193" s="1"/>
    </row>
    <row r="194" spans="1:16" x14ac:dyDescent="0.25">
      <c r="A194" s="299"/>
      <c r="B194" s="299"/>
      <c r="C194" s="299"/>
      <c r="N194" s="1"/>
      <c r="O194" s="1"/>
      <c r="P194" s="1"/>
    </row>
    <row r="195" spans="1:16" x14ac:dyDescent="0.25">
      <c r="A195" s="299"/>
      <c r="B195" s="299"/>
      <c r="C195" s="299"/>
      <c r="N195" s="1"/>
      <c r="O195" s="1"/>
      <c r="P195" s="1"/>
    </row>
    <row r="196" spans="1:16" x14ac:dyDescent="0.25">
      <c r="A196" s="299"/>
      <c r="B196" s="299"/>
      <c r="C196" s="299"/>
      <c r="N196" s="1"/>
      <c r="O196" s="1"/>
      <c r="P196" s="1"/>
    </row>
    <row r="197" spans="1:16" x14ac:dyDescent="0.25">
      <c r="A197" s="299"/>
      <c r="B197" s="299"/>
      <c r="C197" s="299"/>
      <c r="N197" s="1"/>
      <c r="O197" s="1"/>
      <c r="P197" s="1"/>
    </row>
    <row r="198" spans="1:16" x14ac:dyDescent="0.25">
      <c r="A198" s="299"/>
      <c r="B198" s="299"/>
      <c r="C198" s="299"/>
      <c r="N198" s="1"/>
      <c r="O198" s="1"/>
      <c r="P198" s="1"/>
    </row>
    <row r="199" spans="1:16" x14ac:dyDescent="0.25">
      <c r="A199" s="299"/>
      <c r="B199" s="299"/>
      <c r="C199" s="299"/>
      <c r="N199" s="1"/>
      <c r="O199" s="1"/>
      <c r="P199" s="1"/>
    </row>
    <row r="200" spans="1:16" x14ac:dyDescent="0.25">
      <c r="A200" s="299"/>
      <c r="B200" s="299"/>
      <c r="C200" s="299"/>
      <c r="N200" s="1"/>
      <c r="O200" s="1"/>
      <c r="P200" s="1"/>
    </row>
    <row r="201" spans="1:16" x14ac:dyDescent="0.25">
      <c r="A201" s="299"/>
      <c r="B201" s="299"/>
      <c r="C201" s="299"/>
      <c r="N201" s="1"/>
      <c r="O201" s="1"/>
      <c r="P201" s="1"/>
    </row>
    <row r="202" spans="1:16" x14ac:dyDescent="0.25">
      <c r="A202" s="299"/>
      <c r="B202" s="299"/>
      <c r="C202" s="299"/>
      <c r="N202" s="1"/>
      <c r="O202" s="1"/>
      <c r="P202" s="1"/>
    </row>
    <row r="203" spans="1:16" x14ac:dyDescent="0.25">
      <c r="A203" s="299"/>
      <c r="B203" s="299"/>
      <c r="C203" s="299"/>
      <c r="N203" s="1"/>
      <c r="O203" s="1"/>
      <c r="P203" s="1"/>
    </row>
    <row r="204" spans="1:16" x14ac:dyDescent="0.25">
      <c r="A204" s="299"/>
      <c r="B204" s="299"/>
      <c r="C204" s="299"/>
      <c r="N204" s="1"/>
      <c r="O204" s="1"/>
      <c r="P204" s="1"/>
    </row>
    <row r="205" spans="1:16" x14ac:dyDescent="0.25">
      <c r="A205" s="299"/>
      <c r="B205" s="299"/>
      <c r="C205" s="299"/>
      <c r="N205" s="1"/>
      <c r="O205" s="1"/>
      <c r="P205" s="1"/>
    </row>
    <row r="206" spans="1:16" x14ac:dyDescent="0.25">
      <c r="A206" s="299"/>
      <c r="B206" s="299"/>
      <c r="C206" s="299"/>
      <c r="N206" s="1"/>
      <c r="O206" s="1"/>
      <c r="P206" s="1"/>
    </row>
    <row r="207" spans="1:16" x14ac:dyDescent="0.25">
      <c r="A207" s="299"/>
      <c r="B207" s="299"/>
      <c r="C207" s="299"/>
      <c r="N207" s="1"/>
      <c r="O207" s="1"/>
      <c r="P207" s="1"/>
    </row>
    <row r="208" spans="1:16" x14ac:dyDescent="0.25">
      <c r="A208" s="299"/>
      <c r="B208" s="299"/>
      <c r="C208" s="299"/>
      <c r="N208" s="1"/>
      <c r="O208" s="1"/>
      <c r="P208" s="1"/>
    </row>
    <row r="209" spans="1:16" x14ac:dyDescent="0.25">
      <c r="A209" s="299"/>
      <c r="B209" s="299"/>
      <c r="C209" s="299"/>
      <c r="N209" s="1"/>
      <c r="O209" s="1"/>
      <c r="P209" s="1"/>
    </row>
    <row r="210" spans="1:16" x14ac:dyDescent="0.25">
      <c r="A210" s="299"/>
      <c r="B210" s="299"/>
      <c r="C210" s="299"/>
      <c r="N210" s="1"/>
      <c r="O210" s="1"/>
      <c r="P210" s="1"/>
    </row>
    <row r="211" spans="1:16" x14ac:dyDescent="0.25">
      <c r="A211" s="299"/>
      <c r="B211" s="299"/>
      <c r="C211" s="299"/>
      <c r="N211" s="1"/>
      <c r="O211" s="1"/>
      <c r="P211" s="1"/>
    </row>
    <row r="212" spans="1:16" x14ac:dyDescent="0.25">
      <c r="A212" s="299"/>
      <c r="B212" s="299"/>
      <c r="C212" s="299"/>
      <c r="N212" s="1"/>
      <c r="O212" s="1"/>
      <c r="P212" s="1"/>
    </row>
    <row r="213" spans="1:16" x14ac:dyDescent="0.25">
      <c r="A213" s="299"/>
      <c r="B213" s="299"/>
      <c r="C213" s="299"/>
      <c r="N213" s="1"/>
      <c r="O213" s="1"/>
      <c r="P213" s="1"/>
    </row>
    <row r="214" spans="1:16" x14ac:dyDescent="0.25">
      <c r="A214" s="299"/>
      <c r="B214" s="299"/>
      <c r="C214" s="299"/>
      <c r="N214" s="1"/>
      <c r="O214" s="1"/>
      <c r="P214" s="1"/>
    </row>
    <row r="215" spans="1:16" x14ac:dyDescent="0.25">
      <c r="A215" s="299"/>
      <c r="B215" s="299"/>
      <c r="C215" s="299"/>
      <c r="N215" s="1"/>
      <c r="O215" s="1"/>
      <c r="P215" s="1"/>
    </row>
    <row r="216" spans="1:16" x14ac:dyDescent="0.25">
      <c r="A216" s="299"/>
      <c r="B216" s="299"/>
      <c r="C216" s="299"/>
      <c r="N216" s="1"/>
      <c r="O216" s="1"/>
      <c r="P216" s="1"/>
    </row>
    <row r="1048576" ht="15" customHeight="1" x14ac:dyDescent="0.25"/>
  </sheetData>
  <sheetProtection algorithmName="SHA-512" hashValue="3f9OFH2aNgRcNtXyYbZ3xRUyr1sMPrPja17iECp9FRIOXTd/yvrI3LQjLQID5pI4+OvYD8U1KkDYRk5/H5WTZQ==" saltValue="qAfXxsd9cy1+TREpbUqbIQ==" spinCount="100000" sheet="1" formatCells="0" formatColumns="0" formatRows="0" insertColumns="0" insertRows="0" insertHyperlinks="0" deleteColumns="0" deleteRows="0" sort="0" autoFilter="0" pivotTables="0"/>
  <mergeCells count="28">
    <mergeCell ref="U9:U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N8:U8"/>
    <mergeCell ref="A1:M1"/>
    <mergeCell ref="A2:M2"/>
    <mergeCell ref="B4:G4"/>
    <mergeCell ref="B6:C6"/>
    <mergeCell ref="A8:M8"/>
    <mergeCell ref="A11:A34"/>
    <mergeCell ref="A35:A45"/>
    <mergeCell ref="A46:A52"/>
    <mergeCell ref="K9:L9"/>
    <mergeCell ref="M9:M10"/>
  </mergeCells>
  <conditionalFormatting sqref="Z6:Z7">
    <cfRule type="cellIs" dxfId="4" priority="4" stopIfTrue="1" operator="equal">
      <formula>$Z$6</formula>
    </cfRule>
  </conditionalFormatting>
  <conditionalFormatting sqref="N11:N52">
    <cfRule type="cellIs" dxfId="3" priority="3" operator="equal">
      <formula>"x"</formula>
    </cfRule>
  </conditionalFormatting>
  <conditionalFormatting sqref="P11:P52">
    <cfRule type="cellIs" dxfId="2" priority="2" operator="equal">
      <formula>"x"</formula>
    </cfRule>
  </conditionalFormatting>
  <conditionalFormatting sqref="O11:O52">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51e38a1-0b00-4501-8a92-3ea274451bac">
      <UserInfo>
        <DisplayName>Camila Gomes</DisplayName>
        <AccountId>38</AccountId>
        <AccountType/>
      </UserInfo>
      <UserInfo>
        <DisplayName>Marina Somenzari</DisplayName>
        <AccountId>44</AccountId>
        <AccountType/>
      </UserInfo>
      <UserInfo>
        <DisplayName>Marilia Marques Guimarães Marini</DisplayName>
        <AccountId>57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2" ma:contentTypeDescription="Crear nuevo documento." ma:contentTypeScope="" ma:versionID="a4fd5d578257854e7a4780614391c9b6">
  <xsd:schema xmlns:xsd="http://www.w3.org/2001/XMLSchema" xmlns:xs="http://www.w3.org/2001/XMLSchema" xmlns:p="http://schemas.microsoft.com/office/2006/metadata/properties" xmlns:ns2="533bf9ee-423a-49de-b467-001ef4b3c07d" xmlns:ns3="051e38a1-0b00-4501-8a92-3ea274451bac" targetNamespace="http://schemas.microsoft.com/office/2006/metadata/properties" ma:root="true" ma:fieldsID="8cb5f55993e7c961c56393825799b136" ns2:_="" ns3:_="">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C3F592-69E6-48C0-87CC-FD8A58604566}">
  <ds:schemaRefs>
    <ds:schemaRef ds:uri="http://schemas.microsoft.com/office/2006/metadata/properties"/>
    <ds:schemaRef ds:uri="http://schemas.microsoft.com/office/infopath/2007/PartnerControls"/>
    <ds:schemaRef ds:uri="051e38a1-0b00-4501-8a92-3ea274451bac"/>
  </ds:schemaRefs>
</ds:datastoreItem>
</file>

<file path=customXml/itemProps2.xml><?xml version="1.0" encoding="utf-8"?>
<ds:datastoreItem xmlns:ds="http://schemas.openxmlformats.org/officeDocument/2006/customXml" ds:itemID="{BB26FE5E-5AEF-4EDE-9296-67C4B842DC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3bf9ee-423a-49de-b467-001ef4b3c07d"/>
    <ds:schemaRef ds:uri="051e38a1-0b00-4501-8a92-3ea274451b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E6DCC1-1FCA-4324-B647-53010D8967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Acer</cp:lastModifiedBy>
  <cp:revision/>
  <dcterms:created xsi:type="dcterms:W3CDTF">2012-07-30T00:05:19Z</dcterms:created>
  <dcterms:modified xsi:type="dcterms:W3CDTF">2021-08-25T15:26:02Z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ies>
</file>