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I:\Gp-A-CGESP-bsa\_COPAN\PAN Ararinha-azul\1º ciclo\2-Monitoria\"/>
    </mc:Choice>
  </mc:AlternateContent>
  <xr:revisionPtr revIDLastSave="0" documentId="10_ncr:100000_{43977728-A739-4624-B271-D74F48140E28}" xr6:coauthVersionLast="31" xr6:coauthVersionMax="37" xr10:uidLastSave="{00000000-0000-0000-0000-000000000000}"/>
  <bookViews>
    <workbookView xWindow="0" yWindow="0" windowWidth="28800" windowHeight="12225" tabRatio="745" firstSheet="9" activeTab="13" xr2:uid="{00000000-000D-0000-FFFF-FFFF00000000}"/>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 name="Monitoria Anual 4" sheetId="38" r:id="rId9"/>
    <sheet name="Painel de Gestão - 4" sheetId="39" r:id="rId10"/>
    <sheet name="Monitoria Anual 5" sheetId="40" r:id="rId11"/>
    <sheet name="Painel de Gestão - 5" sheetId="41" r:id="rId12"/>
    <sheet name="Monitoria Final" sheetId="42" r:id="rId13"/>
    <sheet name="Painel de Gestão Final" sheetId="43" r:id="rId14"/>
  </sheets>
  <definedNames>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7902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 i="43" l="1"/>
  <c r="C16" i="43"/>
  <c r="C17" i="43"/>
  <c r="C18" i="43"/>
  <c r="E18" i="43"/>
  <c r="C28" i="41"/>
  <c r="C26" i="43"/>
  <c r="F17" i="43"/>
  <c r="F16" i="43"/>
  <c r="F15" i="43"/>
  <c r="C5" i="41"/>
  <c r="C33" i="43"/>
  <c r="C32" i="43"/>
  <c r="C31" i="43"/>
  <c r="C30" i="43"/>
  <c r="C29" i="43"/>
  <c r="C5" i="43"/>
  <c r="A3" i="43"/>
  <c r="I32" i="41"/>
  <c r="H32" i="41"/>
  <c r="G32" i="41"/>
  <c r="F32" i="41"/>
  <c r="E32" i="41"/>
  <c r="D32" i="41"/>
  <c r="C32" i="41"/>
  <c r="I31" i="41"/>
  <c r="H31" i="41"/>
  <c r="G31" i="41"/>
  <c r="F31" i="41"/>
  <c r="E31" i="41"/>
  <c r="D31" i="41"/>
  <c r="C31" i="41"/>
  <c r="E20" i="41"/>
  <c r="E18" i="41"/>
  <c r="E24" i="41"/>
  <c r="E23" i="41"/>
  <c r="E16" i="41"/>
  <c r="E17" i="41"/>
  <c r="B50" i="40"/>
  <c r="F35" i="41"/>
  <c r="G35" i="41"/>
  <c r="H35" i="41"/>
  <c r="I35" i="41"/>
  <c r="F34" i="41"/>
  <c r="G34" i="41"/>
  <c r="H34" i="41"/>
  <c r="I34" i="41"/>
  <c r="F33" i="41"/>
  <c r="G33" i="41"/>
  <c r="H33" i="41"/>
  <c r="I33" i="41"/>
  <c r="E35" i="41"/>
  <c r="E34" i="41"/>
  <c r="E33" i="41"/>
  <c r="D35" i="41"/>
  <c r="D34" i="41"/>
  <c r="D33" i="41"/>
  <c r="C35" i="41"/>
  <c r="C34" i="41"/>
  <c r="C33" i="41"/>
  <c r="E15" i="41"/>
  <c r="C20" i="41"/>
  <c r="C19" i="41"/>
  <c r="C18" i="41"/>
  <c r="C16" i="41"/>
  <c r="C17" i="41"/>
  <c r="C22" i="41"/>
  <c r="A3" i="41"/>
  <c r="E20" i="39"/>
  <c r="E17" i="39"/>
  <c r="E16" i="39"/>
  <c r="E20" i="37"/>
  <c r="E19" i="35"/>
  <c r="E17" i="35"/>
  <c r="E18" i="35"/>
  <c r="E19" i="2"/>
  <c r="E17" i="2"/>
  <c r="B52" i="38"/>
  <c r="E21" i="41"/>
  <c r="C16" i="35"/>
  <c r="B57" i="34"/>
  <c r="C16" i="2"/>
  <c r="C17" i="2"/>
  <c r="C18" i="2"/>
  <c r="C19" i="2"/>
  <c r="C20" i="2"/>
  <c r="C22" i="2"/>
  <c r="B61" i="1"/>
  <c r="E21" i="2"/>
  <c r="E18" i="2"/>
  <c r="F31" i="39"/>
  <c r="G31" i="39"/>
  <c r="H31" i="39"/>
  <c r="I31" i="39"/>
  <c r="F32" i="39"/>
  <c r="G32" i="39"/>
  <c r="H32" i="39"/>
  <c r="I32" i="39"/>
  <c r="F33" i="39"/>
  <c r="G33" i="39"/>
  <c r="H33" i="39"/>
  <c r="I33" i="39"/>
  <c r="F34" i="39"/>
  <c r="G34" i="39"/>
  <c r="H34" i="39"/>
  <c r="I34" i="39"/>
  <c r="F35" i="39"/>
  <c r="G35" i="39"/>
  <c r="H35" i="39"/>
  <c r="I35" i="39"/>
  <c r="F36" i="39"/>
  <c r="G36" i="39"/>
  <c r="H36" i="39"/>
  <c r="I36" i="39"/>
  <c r="E36" i="39"/>
  <c r="E35" i="39"/>
  <c r="E34" i="39"/>
  <c r="E33" i="39"/>
  <c r="E32" i="39"/>
  <c r="E31" i="39"/>
  <c r="D36" i="39"/>
  <c r="D35" i="39"/>
  <c r="D34" i="39"/>
  <c r="D33" i="39"/>
  <c r="D32" i="39"/>
  <c r="D31" i="39"/>
  <c r="C36" i="39"/>
  <c r="C35" i="39"/>
  <c r="C34" i="39"/>
  <c r="C33" i="39"/>
  <c r="C32" i="39"/>
  <c r="C31" i="39"/>
  <c r="C28" i="39"/>
  <c r="E24" i="39"/>
  <c r="E23" i="39"/>
  <c r="E15" i="39"/>
  <c r="C20" i="39"/>
  <c r="C19" i="39"/>
  <c r="C18" i="39"/>
  <c r="C17" i="39"/>
  <c r="C16" i="39"/>
  <c r="C5" i="39"/>
  <c r="A3" i="39"/>
  <c r="F31" i="37"/>
  <c r="G31" i="37"/>
  <c r="H31" i="37"/>
  <c r="I31" i="37"/>
  <c r="F32" i="37"/>
  <c r="G32" i="37"/>
  <c r="H32" i="37"/>
  <c r="I32" i="37"/>
  <c r="F33" i="37"/>
  <c r="G33" i="37"/>
  <c r="H33" i="37"/>
  <c r="I33" i="37"/>
  <c r="F34" i="37"/>
  <c r="G34" i="37"/>
  <c r="H34" i="37"/>
  <c r="I34" i="37"/>
  <c r="F35" i="37"/>
  <c r="G35" i="37"/>
  <c r="H35" i="37"/>
  <c r="I35" i="37"/>
  <c r="F36" i="37"/>
  <c r="G36" i="37"/>
  <c r="H36" i="37"/>
  <c r="I36" i="37"/>
  <c r="E36" i="37"/>
  <c r="E35" i="37"/>
  <c r="E34" i="37"/>
  <c r="E33" i="37"/>
  <c r="E32" i="37"/>
  <c r="E31" i="37"/>
  <c r="D36" i="37"/>
  <c r="D35" i="37"/>
  <c r="D34" i="37"/>
  <c r="D33" i="37"/>
  <c r="D32" i="37"/>
  <c r="D31" i="37"/>
  <c r="C36" i="37"/>
  <c r="C35" i="37"/>
  <c r="C34" i="37"/>
  <c r="C33" i="37"/>
  <c r="C32" i="37"/>
  <c r="C31" i="37"/>
  <c r="C28" i="37"/>
  <c r="E24" i="37"/>
  <c r="E23" i="37"/>
  <c r="E21" i="37"/>
  <c r="E22" i="37"/>
  <c r="E15" i="37"/>
  <c r="C20" i="37"/>
  <c r="C19" i="37"/>
  <c r="C18" i="37"/>
  <c r="C17" i="37"/>
  <c r="C16" i="37"/>
  <c r="C5" i="37"/>
  <c r="A3" i="37"/>
  <c r="D31" i="2"/>
  <c r="D31" i="35"/>
  <c r="F31" i="35"/>
  <c r="G31" i="35"/>
  <c r="H31" i="35"/>
  <c r="I31" i="35"/>
  <c r="F32" i="35"/>
  <c r="G32" i="35"/>
  <c r="H32" i="35"/>
  <c r="I32" i="35"/>
  <c r="F33" i="35"/>
  <c r="G33" i="35"/>
  <c r="H33" i="35"/>
  <c r="I33" i="35"/>
  <c r="F34" i="35"/>
  <c r="G34" i="35"/>
  <c r="H34" i="35"/>
  <c r="I34" i="35"/>
  <c r="F35" i="35"/>
  <c r="G35" i="35"/>
  <c r="H35" i="35"/>
  <c r="I35" i="35"/>
  <c r="F36" i="35"/>
  <c r="G36" i="35"/>
  <c r="H36" i="35"/>
  <c r="I36" i="35"/>
  <c r="E36" i="35"/>
  <c r="E35" i="35"/>
  <c r="E34" i="35"/>
  <c r="E33" i="35"/>
  <c r="E32" i="35"/>
  <c r="E31" i="35"/>
  <c r="D36" i="35"/>
  <c r="D35" i="35"/>
  <c r="D34" i="35"/>
  <c r="D33" i="35"/>
  <c r="D32" i="35"/>
  <c r="C36" i="35"/>
  <c r="C35" i="35"/>
  <c r="C34" i="35"/>
  <c r="C33" i="35"/>
  <c r="C32" i="35"/>
  <c r="C31" i="35"/>
  <c r="F31" i="2"/>
  <c r="G31" i="2"/>
  <c r="H31" i="2"/>
  <c r="I31" i="2"/>
  <c r="F32" i="2"/>
  <c r="G32" i="2"/>
  <c r="H32" i="2"/>
  <c r="I32" i="2"/>
  <c r="F33" i="2"/>
  <c r="G33" i="2"/>
  <c r="H33" i="2"/>
  <c r="I33" i="2"/>
  <c r="F34" i="2"/>
  <c r="G34" i="2"/>
  <c r="H34" i="2"/>
  <c r="I34" i="2"/>
  <c r="F35" i="2"/>
  <c r="G35" i="2"/>
  <c r="H35" i="2"/>
  <c r="I35" i="2"/>
  <c r="F36" i="2"/>
  <c r="G36" i="2"/>
  <c r="H36" i="2"/>
  <c r="I36" i="2"/>
  <c r="E36" i="2"/>
  <c r="E35" i="2"/>
  <c r="E34" i="2"/>
  <c r="E33" i="2"/>
  <c r="E32" i="2"/>
  <c r="E31" i="2"/>
  <c r="D36" i="2"/>
  <c r="D35" i="2"/>
  <c r="D34" i="2"/>
  <c r="D33" i="2"/>
  <c r="D32" i="2"/>
  <c r="C28" i="35"/>
  <c r="E24" i="35"/>
  <c r="E23" i="35"/>
  <c r="E21" i="35"/>
  <c r="E15" i="35"/>
  <c r="C20" i="35"/>
  <c r="C19" i="35"/>
  <c r="C17" i="35"/>
  <c r="C18" i="35"/>
  <c r="C22" i="35"/>
  <c r="C5" i="35"/>
  <c r="A3" i="35"/>
  <c r="E24" i="2"/>
  <c r="E23" i="2"/>
  <c r="E15" i="2"/>
  <c r="D20" i="2"/>
  <c r="C36" i="2"/>
  <c r="C35" i="2"/>
  <c r="C34" i="2"/>
  <c r="C33" i="2"/>
  <c r="C32" i="2"/>
  <c r="C31" i="2"/>
  <c r="C28" i="2"/>
  <c r="C5" i="2"/>
  <c r="A3" i="2"/>
  <c r="E22" i="35"/>
  <c r="F17" i="35"/>
  <c r="C22" i="37"/>
  <c r="D17" i="37"/>
  <c r="F18" i="35"/>
  <c r="E21" i="39"/>
  <c r="E22" i="39"/>
  <c r="D18" i="37"/>
  <c r="C22" i="39"/>
  <c r="D16" i="39"/>
  <c r="D18" i="39"/>
  <c r="D20" i="39"/>
  <c r="D19" i="39"/>
  <c r="D17" i="39"/>
  <c r="D22" i="39"/>
  <c r="F18" i="43"/>
  <c r="D16" i="2"/>
  <c r="D17" i="2"/>
  <c r="D18" i="2"/>
  <c r="D19" i="2"/>
  <c r="D16" i="35"/>
  <c r="D18" i="35"/>
  <c r="D19" i="35"/>
  <c r="D20" i="35"/>
  <c r="D17" i="35"/>
  <c r="E22" i="2"/>
  <c r="F18" i="2"/>
  <c r="D16" i="41"/>
  <c r="D20" i="41"/>
  <c r="D17" i="41"/>
  <c r="D18" i="41"/>
  <c r="D19" i="41"/>
  <c r="F19" i="39"/>
  <c r="F20" i="39"/>
  <c r="F17" i="39"/>
  <c r="F21" i="39"/>
  <c r="F16" i="39"/>
  <c r="F18" i="39"/>
  <c r="F17" i="37"/>
  <c r="F18" i="37"/>
  <c r="F16" i="37"/>
  <c r="F20" i="37"/>
  <c r="F19" i="37"/>
  <c r="F21" i="37"/>
  <c r="E22" i="41"/>
  <c r="F21" i="41"/>
  <c r="D16" i="37"/>
  <c r="D19" i="37"/>
  <c r="D20" i="37"/>
  <c r="F16" i="35"/>
  <c r="F21" i="35"/>
  <c r="F19" i="35"/>
  <c r="F20" i="35"/>
  <c r="D22" i="37"/>
  <c r="D22" i="41"/>
  <c r="F22" i="35"/>
  <c r="F16" i="41"/>
  <c r="F20" i="41"/>
  <c r="F17" i="41"/>
  <c r="F19" i="41"/>
  <c r="F18" i="41"/>
  <c r="F19" i="2"/>
  <c r="F17" i="2"/>
  <c r="F16" i="2"/>
  <c r="F20" i="2"/>
  <c r="F21" i="2"/>
  <c r="F22" i="37"/>
  <c r="F22" i="39"/>
  <c r="D22" i="35"/>
  <c r="D22" i="2"/>
  <c r="F22" i="41"/>
  <c r="F22" i="2"/>
  <c r="D17" i="43"/>
  <c r="D15" i="43"/>
  <c r="D16" i="43"/>
  <c r="D18"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3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3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3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3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3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5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5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5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5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5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7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7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7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7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7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9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9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9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9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9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B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B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B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B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B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ICMBio</author>
  </authors>
  <commentList>
    <comment ref="P15" authorId="0" shapeId="0" xr:uid="{00000000-0006-0000-0C00-000001000000}">
      <text>
        <r>
          <rPr>
            <b/>
            <sz val="9"/>
            <color indexed="81"/>
            <rFont val="Tahoma"/>
            <family val="2"/>
          </rPr>
          <t>ICMBio:</t>
        </r>
        <r>
          <rPr>
            <sz val="9"/>
            <color indexed="81"/>
            <rFont val="Tahoma"/>
            <family val="2"/>
          </rPr>
          <t xml:space="preserve">
Wait to Vanessa, Marcus review and send to Cromwell</t>
        </r>
      </text>
    </comment>
    <comment ref="P17" authorId="0" shapeId="0" xr:uid="{00000000-0006-0000-0C00-000002000000}">
      <text>
        <r>
          <rPr>
            <b/>
            <sz val="9"/>
            <color indexed="81"/>
            <rFont val="Tahoma"/>
            <family val="2"/>
          </rPr>
          <t>ICMBio:</t>
        </r>
        <r>
          <rPr>
            <sz val="9"/>
            <color indexed="81"/>
            <rFont val="Tahoma"/>
            <family val="2"/>
          </rPr>
          <t xml:space="preserve">
ask samples to Cromwell and Martin</t>
        </r>
      </text>
    </comment>
    <comment ref="P18" authorId="0" shapeId="0" xr:uid="{00000000-0006-0000-0C00-000003000000}">
      <text>
        <r>
          <rPr>
            <b/>
            <sz val="9"/>
            <color indexed="81"/>
            <rFont val="Tahoma"/>
            <family val="2"/>
          </rPr>
          <t>ICMBio:</t>
        </r>
        <r>
          <rPr>
            <sz val="9"/>
            <color indexed="81"/>
            <rFont val="Tahoma"/>
            <family val="2"/>
          </rPr>
          <t xml:space="preserve">
Ask to Cromwell</t>
        </r>
      </text>
    </comment>
    <comment ref="P19" authorId="0" shapeId="0" xr:uid="{00000000-0006-0000-0C00-000004000000}">
      <text>
        <r>
          <rPr>
            <b/>
            <sz val="9"/>
            <color indexed="81"/>
            <rFont val="Tahoma"/>
            <family val="2"/>
          </rPr>
          <t>ICMBio:</t>
        </r>
        <r>
          <rPr>
            <sz val="9"/>
            <color indexed="81"/>
            <rFont val="Tahoma"/>
            <family val="2"/>
          </rPr>
          <t xml:space="preserve">
ask to Cromwell and Cris
</t>
        </r>
      </text>
    </comment>
    <comment ref="M20" authorId="0" shapeId="0" xr:uid="{00000000-0006-0000-0C00-000005000000}">
      <text>
        <r>
          <rPr>
            <b/>
            <sz val="9"/>
            <color indexed="81"/>
            <rFont val="Tahoma"/>
            <family val="2"/>
          </rPr>
          <t>ICMBio:</t>
        </r>
        <r>
          <rPr>
            <sz val="9"/>
            <color indexed="81"/>
            <rFont val="Tahoma"/>
            <family val="2"/>
          </rPr>
          <t xml:space="preserve">
Fulfilled by Faz. Cachoeira. requested in Nov 28 to be fulfilled.</t>
        </r>
      </text>
    </comment>
    <comment ref="P25" authorId="0" shapeId="0" xr:uid="{00000000-0006-0000-0C00-000006000000}">
      <text>
        <r>
          <rPr>
            <b/>
            <sz val="9"/>
            <color indexed="81"/>
            <rFont val="Tahoma"/>
            <family val="2"/>
          </rPr>
          <t>ICMBio:</t>
        </r>
        <r>
          <rPr>
            <sz val="9"/>
            <color indexed="81"/>
            <rFont val="Tahoma"/>
            <family val="2"/>
          </rPr>
          <t xml:space="preserve">
Ask Mona and Ryan reports of occurence and modeling.</t>
        </r>
      </text>
    </comment>
    <comment ref="P27" authorId="0" shapeId="0" xr:uid="{00000000-0006-0000-0C00-000007000000}">
      <text>
        <r>
          <rPr>
            <b/>
            <sz val="9"/>
            <color indexed="81"/>
            <rFont val="Tahoma"/>
            <family val="2"/>
          </rPr>
          <t>ICMBio:</t>
        </r>
        <r>
          <rPr>
            <sz val="9"/>
            <color indexed="81"/>
            <rFont val="Tahoma"/>
            <family val="2"/>
          </rPr>
          <t xml:space="preserve">
Ask Mona the report from Concordia.</t>
        </r>
      </text>
    </comment>
    <comment ref="L36" authorId="0" shapeId="0" xr:uid="{00000000-0006-0000-0C00-000008000000}">
      <text>
        <r>
          <rPr>
            <b/>
            <sz val="9"/>
            <color indexed="81"/>
            <rFont val="Tahoma"/>
            <family val="2"/>
          </rPr>
          <t>ICMBio:</t>
        </r>
        <r>
          <rPr>
            <sz val="9"/>
            <color indexed="81"/>
            <rFont val="Tahoma"/>
            <family val="2"/>
          </rPr>
          <t xml:space="preserve">
Samuel ver andamento Riacho Seco no IBAMA</t>
        </r>
      </text>
    </comment>
    <comment ref="P36" authorId="0" shapeId="0" xr:uid="{00000000-0006-0000-0C00-000009000000}">
      <text>
        <r>
          <rPr>
            <b/>
            <sz val="9"/>
            <color indexed="81"/>
            <rFont val="Tahoma"/>
            <family val="2"/>
          </rPr>
          <t>ICMBio:
ask to Sara
INEMA estará presente na reunião em 2017 (perguntar a respeito de empreendimentos eólicos, UHE e mineradoras). INEMA will be presented in the meeting 2017.</t>
        </r>
      </text>
    </comment>
    <comment ref="L41" authorId="0" shapeId="0" xr:uid="{00000000-0006-0000-0C00-00000A000000}">
      <text>
        <r>
          <rPr>
            <b/>
            <sz val="9"/>
            <color indexed="81"/>
            <rFont val="Tahoma"/>
            <family val="2"/>
          </rPr>
          <t>ICMBio:</t>
        </r>
        <r>
          <rPr>
            <sz val="9"/>
            <color indexed="81"/>
            <rFont val="Tahoma"/>
            <family val="2"/>
          </rPr>
          <t xml:space="preserve">
see with Crom the last version.</t>
        </r>
      </text>
    </comment>
    <comment ref="N41" authorId="0" shapeId="0" xr:uid="{00000000-0006-0000-0C00-00000B000000}">
      <text>
        <r>
          <rPr>
            <b/>
            <sz val="9"/>
            <color indexed="81"/>
            <rFont val="Tahoma"/>
            <family val="2"/>
          </rPr>
          <t>ICMBio:</t>
        </r>
        <r>
          <rPr>
            <sz val="9"/>
            <color indexed="81"/>
            <rFont val="Tahoma"/>
            <family val="2"/>
          </rPr>
          <t xml:space="preserve">
ask Cromwell the status of the project of the center.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5" authorId="0" shapeId="0" xr:uid="{00000000-0006-0000-0D00-000002000000}">
      <text>
        <r>
          <rPr>
            <b/>
            <sz val="9"/>
            <color indexed="81"/>
            <rFont val="Tahoma"/>
            <family val="2"/>
          </rPr>
          <t>01243006188:</t>
        </r>
        <r>
          <rPr>
            <sz val="9"/>
            <color indexed="81"/>
            <rFont val="Tahoma"/>
            <family val="2"/>
          </rPr>
          <t xml:space="preserve">
Usar a fórmula:
=C17 - nº de ações VERMELHAS excluídas</t>
        </r>
      </text>
    </comment>
    <comment ref="E16" authorId="0" shapeId="0" xr:uid="{00000000-0006-0000-0D00-000003000000}">
      <text>
        <r>
          <rPr>
            <b/>
            <sz val="9"/>
            <color indexed="81"/>
            <rFont val="Tahoma"/>
            <family val="2"/>
          </rPr>
          <t>01243006188:</t>
        </r>
        <r>
          <rPr>
            <sz val="9"/>
            <color indexed="81"/>
            <rFont val="Tahoma"/>
            <family val="2"/>
          </rPr>
          <t xml:space="preserve">
Usar a fórmula:
=C18 - nº de ações AMARELAS excluídas</t>
        </r>
      </text>
    </comment>
    <comment ref="E17" authorId="0" shapeId="0" xr:uid="{00000000-0006-0000-0D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<sst xmlns="http://schemas.openxmlformats.org/spreadsheetml/2006/main" count="2756" uniqueCount="1176">
  <si>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</si>
  <si>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</si>
  <si>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</si>
  <si>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</si>
  <si>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</si>
  <si>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</si>
  <si>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</si>
  <si>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</si>
  <si>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</si>
  <si>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</si>
  <si>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</si>
  <si>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</si>
  <si>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</si>
  <si>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</si>
  <si>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</si>
  <si>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</si>
  <si>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</si>
  <si>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</si>
  <si>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</si>
  <si>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</si>
  <si>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</si>
  <si>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</si>
  <si>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</si>
  <si>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</si>
  <si>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</si>
  <si>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</si>
  <si>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</si>
  <si>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</si>
  <si>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</si>
  <si>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</si>
  <si>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</si>
  <si>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</si>
  <si>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</si>
  <si>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</si>
  <si>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</si>
  <si>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</si>
  <si>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</si>
  <si>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</si>
  <si>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</si>
  <si>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</si>
  <si>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</si>
  <si>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</si>
  <si>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</si>
  <si>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</si>
  <si>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</si>
  <si>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</si>
  <si>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</si>
  <si>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</si>
  <si>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</si>
  <si>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</si>
  <si>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</si>
  <si>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</si>
  <si>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</si>
  <si>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</si>
  <si>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INCLUIR AÇÕES NOVAS</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</si>
  <si>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</si>
  <si>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</si>
  <si>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</si>
  <si>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</si>
  <si>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</si>
  <si>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</si>
  <si>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</si>
  <si>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</si>
  <si>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</si>
  <si>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</si>
  <si>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</si>
  <si>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</si>
  <si>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</si>
  <si>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</si>
  <si>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</si>
  <si>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</si>
  <si>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</si>
  <si>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</si>
  <si>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</si>
  <si>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</si>
  <si>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</si>
  <si>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</si>
  <si>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Plano de Ação Nacional para a Conservação da ararinha-azul (Cyanopsitta spixii) - Action plan for the Spix's macaw conservation</t>
  </si>
  <si>
    <t>Execução de estratégias visando o aumento da população manejada em cativeiro e a recuperação e conservação do habitat de ocorrência histórica da espécie onde serão feitas as reintroduções iniciais, além do envolvimento das comunidades locais, até 2016, visando o início das reintroduções até 2021.</t>
  </si>
  <si>
    <t>1. Políticas públicas e envolvimento governamental fortalecidos até 2017</t>
  </si>
  <si>
    <t>2. População de cativeiro adequadamente manejada, com aumento mínimo da população de 3 indivíduos/ano até 2017, visando futuras reintroduções até 2021</t>
  </si>
  <si>
    <t>3. Conhecimento científico necessário à reintrodução da espécie aprimorado até 2017</t>
  </si>
  <si>
    <t>4. Habitats críticos para conservação da espécie protegidos e recuperados até 2017</t>
  </si>
  <si>
    <t>5. Parcerias fortalecidas e informações necessárias à conscientização para a conservação da ararinha-azul divulgadas</t>
  </si>
  <si>
    <t>6. Estrutura para reinício do Projeto Ararinha-azul estabelecida</t>
  </si>
  <si>
    <t>Criar o Grupo Estratégico para Conservação e Manejo da Ararinha-azul.</t>
  </si>
  <si>
    <r>
      <t xml:space="preserve">Contactar IBAMA e agência de licenciamento  estadual da Bahia e efetuar articulações no sentido de assegurar que a análise, licenciamento e aprovação de empreendimentos econômicos desenvolvidos nas áreas onde será realizada a reintrodução da espécie contemplem as necessidades de conservação de </t>
    </r>
    <r>
      <rPr>
        <i/>
        <sz val="10"/>
        <rFont val="Arial"/>
        <family val="2"/>
      </rPr>
      <t>Cyanopsitta spixii</t>
    </r>
    <r>
      <rPr>
        <sz val="11"/>
        <color theme="1"/>
        <rFont val="Calibri"/>
        <family val="2"/>
        <scheme val="minor"/>
      </rPr>
      <t xml:space="preserve">, bem como proponham medidas mitigadoras e compensatórias que gerem benefícios para a conservação desta espécie e de seu hábitat.  </t>
    </r>
  </si>
  <si>
    <t xml:space="preserve">Contatar os responsáveis por empreendimentos potencialmente impactantes a serem desenvolvidos (ou em desenvolvimento) na área onde será realizada a reintrodução da espécie e buscar alternativas de mitigação dos impactos. </t>
  </si>
  <si>
    <t xml:space="preserve">Contatar os responsáveis pelo empreendimento  Mineração Caraíba  a fim de propor medidas mitigatórias e compensatórias. </t>
  </si>
  <si>
    <t xml:space="preserve">Contatar os responsáveis pelo empreendimentos de hidrelétricas na área de Curaça, afim de propor medidas mitigatórias e compensatórias. </t>
  </si>
  <si>
    <t>Estabelecer um Plano de Cooperação Técnica entre MAPA e ICMBio, visando agilizar os trâmites na movimentação de espécimes de ararinhas-azuis e material biológico.</t>
  </si>
  <si>
    <t>Fazer gestão junto à Polícia Federal,  INTERPOL, Agências Ambientais Internacionais e Autoridades CITES dos países envolvidos  para o levantamento de informações sobre possíveis aves em cativeiro de paradeiro desconhecido dentro e fora do país.</t>
  </si>
  <si>
    <t xml:space="preserve">Estabelecer termos de reciprocidade para fortalecer as parcerias e o envolvimento institucional através de  Instrumento Legal Adequado entre o ICMBio e as instituições parceiras do PAN da Ararinha-Azul </t>
  </si>
  <si>
    <t>Portaria Publicada no DOU</t>
  </si>
  <si>
    <t xml:space="preserve">Correspondências enviadas;
Articulação efetivada
</t>
  </si>
  <si>
    <t xml:space="preserve">Correspondências enviadas;
Documento de recomendação encaminhado;
Articulação efetivada;
</t>
  </si>
  <si>
    <t>Acordo de Cooperação Técnica estabelecido</t>
  </si>
  <si>
    <t>Registro de ações efetivas da Polícia Federal e Autoridades CITES</t>
  </si>
  <si>
    <t>Termos de reciprocidades estabelecidos</t>
  </si>
  <si>
    <t>Junho de 2011</t>
  </si>
  <si>
    <t>Dezembro de 2011</t>
  </si>
  <si>
    <t xml:space="preserve">Junho de 2012 </t>
  </si>
  <si>
    <t>Junho de 2016</t>
  </si>
  <si>
    <t>Julho de 2012</t>
  </si>
  <si>
    <t>Fátima Pires (COPAN)</t>
  </si>
  <si>
    <t>Yara Barros (Parque das Aves)</t>
  </si>
  <si>
    <t xml:space="preserve">Silvia  Godoy (COIMP)
</t>
  </si>
  <si>
    <t>João Luiz Xavier (CEMAVE)</t>
  </si>
  <si>
    <t>Yara Barros (Parque das Aves);
 João Luiz Xavier (CEMAVE)</t>
  </si>
  <si>
    <t xml:space="preserve">Silvia  Godoy (COIMP);
Yara Barros (Parque das Aves) 
</t>
  </si>
  <si>
    <t>João Luiz Xavier (CEMAVE);
Silvia  Godoy (COIMP)</t>
  </si>
  <si>
    <t>Fátima Pires (COPAN);
Juciara Pelles (Zoológico de Brasília)</t>
  </si>
  <si>
    <t>Portaria 19/2012 publicada</t>
  </si>
  <si>
    <t xml:space="preserve">Camile Lugarini, Cristina Myiaki, Monalyssa Camandaroba, Pedro Develey, Ryan Watson, Vicente Loyola, Yara Barros </t>
  </si>
  <si>
    <t>Um empreendimento na área (UHE Riacho Seco) com EIA/RIMA para avaliação e negociação</t>
  </si>
  <si>
    <t>Empreendimentos sendo contactados pela SAVE Brasil</t>
  </si>
  <si>
    <t xml:space="preserve">Vicente Loyola (Vale) começou a articulação </t>
  </si>
  <si>
    <t>UHE Riacho Seco em avaliação pelo ICMBIO</t>
  </si>
  <si>
    <t>Ofício elaborado para verificar se os países que possuem ararinha-azul cumprem os pré-requisitos de exportação de aves ornamentais exigidos pelo MAPA; contato com CTTA para viabilizar quarentenário em Itaipu; contato entre Ugo Vercilo e MAPA para viabilizar importação das ararinhas</t>
  </si>
  <si>
    <t>Não priorização de espécies ameaçadas pelo MAPA; quarentenário em Cananéia não adequado para a espécie; Qatar não cumpre pré-requisitos do MAPA quanto à IA e Newcastle</t>
  </si>
  <si>
    <t>Contato entre ICMBio e WAZA por intermédio de Yara Barros para localizar ararinhas em criadouros internacionais que não estejam no Programa de Cativeiro</t>
  </si>
  <si>
    <t>SAVE, AWWP e NEST discutindo termos de reciprocidade</t>
  </si>
  <si>
    <t xml:space="preserve">Criar o Grupo Assessor para implementação, monitoria e avalição do Plano de Ação Ararinha-azul
</t>
  </si>
  <si>
    <t>Abril de 2011</t>
  </si>
  <si>
    <t>Não significativo</t>
  </si>
  <si>
    <t>Yara Barros (Parque das Aves), João L. X. Nascimento (CEMAVE)</t>
  </si>
  <si>
    <t xml:space="preserve">Articulação efetivada; empreendimentos com medidas mitigadoras e compensatórias gerando benefícios para a conservação desta espécie e de seu hábitat
</t>
  </si>
  <si>
    <t>Janeiro de 2017</t>
  </si>
  <si>
    <t>Camile Lugarini (CEMAVE)</t>
  </si>
  <si>
    <t xml:space="preserve">Pedro Develey (SAVE Brasil)
</t>
  </si>
  <si>
    <t>Articulação efetivada; empreendimentos licenciados levando em consideração alternativas de mitigação dos impactos; não licenciamento de empreendimentos com prejuízo à área de reintrodução da espécie</t>
  </si>
  <si>
    <t xml:space="preserve">Camile Lugarini (CEMAVE) </t>
  </si>
  <si>
    <r>
      <t>Pedro Develey (SAVE Brasil); Yara Barros (Parque d</t>
    </r>
    <r>
      <rPr>
        <sz val="11"/>
        <rFont val="Calibri"/>
        <family val="2"/>
      </rPr>
      <t xml:space="preserve">as Aves), </t>
    </r>
    <r>
      <rPr>
        <sz val="10"/>
        <rFont val="Arial"/>
        <family val="2"/>
      </rPr>
      <t>Carlos Alberto Possídio</t>
    </r>
  </si>
  <si>
    <t>Articulação efetivada; medidas mitigatórias e compensatórias implementadas</t>
  </si>
  <si>
    <t>Julho de 2013</t>
  </si>
  <si>
    <t>Camile Lugarini (CEMAVE); Pedro Develey (SAVE Brasil); Vicente Loyola (VALE)</t>
  </si>
  <si>
    <t>Dezembro de 2014</t>
  </si>
  <si>
    <t xml:space="preserve">Fátima Pires (COPAN), Marcelo Lima Reis (COPAN), Pedro Develey (SAVE Brasil) </t>
  </si>
  <si>
    <t>Estabelecer junto ao MAPA um Protocolo de importação e exportação para espécies ameaçadas, visando otimizar os trâmites na movimentação de espécimes de ararinhas-azuis e material biológico; falta de protocolo de importação para aves de zoológico e criadouro registrado no IBAMA</t>
  </si>
  <si>
    <t>Protocolo de importação e exportação oficializado</t>
  </si>
  <si>
    <t>Dezembro de 2013</t>
  </si>
  <si>
    <t xml:space="preserve">Fátima Pires (COPAN),  Yara Barros (Parque das Aves) </t>
  </si>
  <si>
    <t>Dezembro de 2012</t>
  </si>
  <si>
    <t>Preparar a minuta de portaria do ICMBio, do Programa de Reprodução para Conservação da Ararinha-Azul.</t>
  </si>
  <si>
    <t>Minuta aprovada</t>
  </si>
  <si>
    <t>Maio de 2011</t>
  </si>
  <si>
    <t>Juciara Pelles (Zoológico de Brasília)</t>
  </si>
  <si>
    <t>Yara Barros (Parque das Aves);
 Fátima Pires (COPAN);
 Silvia  Godoy (COIMP)</t>
  </si>
  <si>
    <t>Oficializar o Programa de Reprodução para Conservação da Ararinha-azul, com o objetivo de elaborar, coordenar e implementar as estratégias de conservação a fim de manter populações genética e demograficamente viáveis em cativeiro.</t>
  </si>
  <si>
    <t>Publicação do Programa no DOU</t>
  </si>
  <si>
    <t>Estabelecer critérios para acreditacão de Centros de Reproducão oficiais do Programa de Reprodução para Conservação da Ararinha-Azul.</t>
  </si>
  <si>
    <t xml:space="preserve">Reunião realizada e Protocolos Publicados </t>
  </si>
  <si>
    <t>Junho de 2012</t>
  </si>
  <si>
    <t xml:space="preserve">Revisar os protocolos de manutenção e manejo de animais em cativeiro.  </t>
  </si>
  <si>
    <t>Reunião realizada e Protocolos revisados e aprovados</t>
  </si>
  <si>
    <t xml:space="preserve">Yara Barros (Parque das Aves) </t>
  </si>
  <si>
    <t xml:space="preserve">Mantenedores;
Silvia  Godoy (COIMP);
Juciara Pelles (Zoológico de Brasília);
Rick Jordan (Hill Country Aviaries);
L.orenzo Crosta  (Clinica Vet. Valcurone), 
RyanWatson (AWWP), Mathias Reinschmidt (Fundação Loro Parque), M. Burkle
</t>
  </si>
  <si>
    <t>Realizar curso de qualificação para gerenciadores do livro de registros genealógicos de Ararinha-azul e assegurar que os mantenedores (Studbook keepers) tenham à disposição as ferramentas necessárias para orientar o manejo da população de ararinhas-azuis em cativeiro.</t>
  </si>
  <si>
    <t>Pelo menos 5 pessoas capacitadas</t>
  </si>
  <si>
    <t>Juciara Pelles (Zoológico de Brasília);
Diana Sarmiento  (ISIS)</t>
  </si>
  <si>
    <r>
      <t>Instalar a Espécie Modelo (</t>
    </r>
    <r>
      <rPr>
        <i/>
        <sz val="10"/>
        <rFont val="Arial"/>
        <family val="2"/>
      </rPr>
      <t>Primolius maracana -</t>
    </r>
    <r>
      <rPr>
        <sz val="11"/>
        <color theme="1"/>
        <rFont val="Calibri"/>
        <family val="2"/>
        <scheme val="minor"/>
      </rPr>
      <t xml:space="preserve"> maracanã) em Cativeiro nos Centros de Reprodução da Ararinha-Azul.</t>
    </r>
  </si>
  <si>
    <t>Espécie estabelecida nos Centros de Reprodução</t>
  </si>
  <si>
    <t>insignificante</t>
  </si>
  <si>
    <t>Mathias Reinschmidt  (Fundação Loro Parque);
Ryan Watson -Al Wabra Wildlife Preservation</t>
  </si>
  <si>
    <r>
      <t>Estabelecer o Livro de Registro Genealógico   interno da espécie modelo (</t>
    </r>
    <r>
      <rPr>
        <i/>
        <sz val="10"/>
        <rFont val="Arial"/>
        <family val="2"/>
      </rPr>
      <t>Primolius maracana</t>
    </r>
    <r>
      <rPr>
        <sz val="11"/>
        <color theme="1"/>
        <rFont val="Calibri"/>
        <family val="2"/>
        <scheme val="minor"/>
      </rPr>
      <t xml:space="preserve"> - maracanã) para as aves que fizerem parte do programa de recuperação.</t>
    </r>
  </si>
  <si>
    <t>Livro de Registro Genealógico elaborado</t>
  </si>
  <si>
    <t>Mathias Reinschmidt (Fundação Loro Parque); Ryan Watson (AWWP)</t>
  </si>
  <si>
    <t xml:space="preserve">Completar e atualizar constantemente a análise de DNA de toda a população em cativeiro, dentro e fora do programa de recuperação, se possível. </t>
  </si>
  <si>
    <t>Relatórios anuais encaminhados para a coordenação do Programa de Reprodução para Conservação</t>
  </si>
  <si>
    <t>Julho de 2016</t>
  </si>
  <si>
    <t>R$ 5.000,00 /ano</t>
  </si>
  <si>
    <t>Cristina Miyaki (USP)</t>
  </si>
  <si>
    <t xml:space="preserve">Confirmar a identificação das aves, determinar o grau de parentesco, construir e revisar o pedigree de toda a população conhecida da espécie. </t>
  </si>
  <si>
    <t>Lorenzo Crosta (Clínica Veterinária Valcurone); Yara Barros (Parque das Aves); Ryan Watson (AWWP)</t>
  </si>
  <si>
    <r>
      <t xml:space="preserve">Estabelecer bancos de amostras viáveis para extração de DNA (tecido ou amostras de sangue), de células vivas e de esperma de todas as aves do programa em locais diferentes, visando a conservação </t>
    </r>
    <r>
      <rPr>
        <i/>
        <sz val="10"/>
        <rFont val="Arial"/>
        <family val="2"/>
      </rPr>
      <t>in vitro</t>
    </r>
    <r>
      <rPr>
        <sz val="11"/>
        <color theme="1"/>
        <rFont val="Calibri"/>
        <family val="2"/>
        <scheme val="minor"/>
      </rPr>
      <t xml:space="preserve"> a longo prazo e inclusão  no programa de conservação em cativeiro nos programas Frozen Ark e Genome 10K. </t>
    </r>
  </si>
  <si>
    <t>Materiais genéticos armazenados e incluídos nos programas</t>
  </si>
  <si>
    <t>R$40.000,00/ custo inicial</t>
  </si>
  <si>
    <t xml:space="preserve"> Realizar controle de saúde, por meio de exames anuais de saúde padronizados de todas as ararinhas-azuis incluídas no Programa de Reprodução para Conservação.</t>
  </si>
  <si>
    <t>Relatórios anuais de avaliação encaminhados  a coordenação do Programa de Reprodução para Conservação</t>
  </si>
  <si>
    <t>R$ 10.000,00/ano</t>
  </si>
  <si>
    <t xml:space="preserve"> Monitorar o desenvolvimento global do vírus altamente patogênico de gripe aviária H5N1e outras doenças que podem afetar a população para avaliar o risco de infecção ou de pedido de sacrifício de aves pelas autoridades governamentais. </t>
  </si>
  <si>
    <t>Darrel Styles (ISDA)</t>
  </si>
  <si>
    <t>Contactar laboratórios e instituições de pesquisa no Brasil para avaliar a viabilidade de realização  todos os exames laboratoriais que constam do protocolo sanitário do Programa de Reprodução para Conservação da ararinha-azul.</t>
  </si>
  <si>
    <t>Exames realizados no Brasil</t>
  </si>
  <si>
    <t xml:space="preserve">  Julho de 2016</t>
  </si>
  <si>
    <t>Juliana Sinhorini (Fundação Lymington); Silvia  Godoy (COIMP)</t>
  </si>
  <si>
    <t xml:space="preserve"> Maximizar o sucesso reprodutivo das ararinhas-azuis inseridas no Programa de Reprodução em Cativeiro: implementar linhas de ação para manejo em cativeiro e segurança da população, que incluam reprodução assistida</t>
  </si>
  <si>
    <t>Aumento do sucesso reprodutivo</t>
  </si>
  <si>
    <t>Ryan Watson (AWWP)</t>
  </si>
  <si>
    <t>Mantenedores; Lorenzo Crosta (Clinica Veterinária Valcurone); Yara Barros (Parque das Aves)</t>
  </si>
  <si>
    <t>Minuta preparada de acordo com a IN 22/2012</t>
  </si>
  <si>
    <t>Mantenedores não assinam o termo de adesão ao Programa</t>
  </si>
  <si>
    <t>Preparar a minuta de portaria do ICMBio, do Programa de Cativeiro da ararinha-azul</t>
  </si>
  <si>
    <t>Yara Barros (Parque das Aves);
 Fátima Pires (COPAN)</t>
  </si>
  <si>
    <t>Termo de adesão assinado por Nest e Lymigton e aprovada pela AWWP</t>
  </si>
  <si>
    <t>Outros mantendores não assinam o termo de adesão ao Programa</t>
  </si>
  <si>
    <t>Oficializar o Programa de Cativeiro da ararinha-azul, com o objetivo de elaborar, coordenar e implementar as estratégias de conservação a fim de manter populações genética e demograficamente viáveis em cativeiro</t>
  </si>
  <si>
    <t>Assinatura do Termo de Adesão pelos mantenedores e Publicação do Programa no DOU</t>
  </si>
  <si>
    <t>Protocolo em fase final de consolidação; ação retirada pois está contemplada na ação seguinte</t>
  </si>
  <si>
    <t>Reunião realizada em maio de 2012 e protocolos em fase final de consolidação</t>
  </si>
  <si>
    <t>Camile Lugarini (CEMAVE), Tim Bouts (AWWP), Ryan Watson (AWWP),  Lorenzo Crosta (Clinica Vet. Valcurone), Enrico Sydow (ACTP), Cristina Yumi Myiaki (USP), Andrea Guimarães (Nest), Pedro Scherer Neto (MHNCI), Monalyssa Camandaroba (AWWP), Timotheus Jn Baptiste (ACTP), Linda Wittkoff (Fundação Lymington), Daniel Newmann (Parrot Reproduction Consulting)</t>
  </si>
  <si>
    <t>Contato com CBSG para a realização do curso em 2013; proposta será encaminhada como projeto DIBIO e curso de capacitação para CGGP</t>
  </si>
  <si>
    <t>Janeiro de 2013</t>
  </si>
  <si>
    <t>Arnaud Desbiez (CBSG), Kristin Leus (CBSG), Ryan Watson (AWWP), Yara Barros (Parque das Aves)</t>
  </si>
  <si>
    <t xml:space="preserve">RETIRAR - Já existe informação suficiente em cativeiro para ararinha-azul; custo muito alto; o que é aplicado para maracanã não necessariamente reflete para ararinha-azul </t>
  </si>
  <si>
    <t>Em 2012 C. Miyaki recebeu 4 amostras da ACTP e já está em análise por uma aluna de mestrado; existe um projeto de desenvolvimento de primers de microssatélites específicos para a espécie</t>
  </si>
  <si>
    <t>Completar e atualizar constantemente a análise genética de toda a população em cativeiro, dentro e fora do Programa de Cativeiro, se possível</t>
  </si>
  <si>
    <t>Relatórios anuais encaminhados para a coordenação do Programa de Cativeiro</t>
  </si>
  <si>
    <t>Janeiro de 2012</t>
  </si>
  <si>
    <t>Fevereiro de 2017</t>
  </si>
  <si>
    <t>Cristina Yumi Miyaki (USP)</t>
  </si>
  <si>
    <t>Ryan Watson (AWWP), Enrico Sydow (ACTP), Andrea Guimarães (Nest),  Linda Wittkoff (Fundação Lymington), Tim Bouts (AWWP), David Waugh (LPF)</t>
  </si>
  <si>
    <t>Aves geneticamente identificada, pedigree elaborado, em constante atualização</t>
  </si>
  <si>
    <t>Confirmar a identificação das aves, determinar o grau de similaridade genética construir e revisar o pedigree de toda a população conhecida da espécie</t>
  </si>
  <si>
    <t>Ryan Watson (AWWP), Enrico Sydow (ACTP),  Andrea Guimarães (Nest),  Linda Wittkoff (Fundação Lymington), Tim Bouts (AWWP)</t>
  </si>
  <si>
    <t>C. Myiaki colocou as pessoas em contato com o Ugo (pegar os contatos com Ugo para realizar a ação)</t>
  </si>
  <si>
    <t>Ryan Watson (AWWP), Enrico Sydow (ACTP),  Andrea Guimarães (Nest),  Linda Wittkoff (Fundação Lymigton), Tim Bouts (AWWP), Camile Lugarini (CEMAVE)</t>
  </si>
  <si>
    <t>Não foram realizados os exames anuais no Brasil e nos outros países em 2011 e 2012. Está programado para outubro na Nest e Lorenzo vem pro Brasil no começo de novembro</t>
  </si>
  <si>
    <t xml:space="preserve"> Realizar controle de saúde, por meio de exames anuais de saúde padronizados de todas as ararinhas-azuis incluídas no Programa de Cativeiro</t>
  </si>
  <si>
    <t>Relatórios anuais de avaliação encaminhados  a coordenação do Programa de Cativeiro</t>
  </si>
  <si>
    <t>Andrea Guimarães (Nest), Tim Bouts (AWWP), Lorenzo Crosta (Clínica Veterinária Valcurone), Yara Barros (Parque das Aves), Enrico Sydow (ACTP)</t>
  </si>
  <si>
    <t>Yara solicitou o relatório para o Darrel Styles</t>
  </si>
  <si>
    <t xml:space="preserve"> Monitorar o desenvolvimento de doenças que podem afetar a população para avaliar o risco de infecção, aquelas que contemplam o sacrifício de aves como medida de controle ou que impeçam a importação das ararinhas para o Brasil</t>
  </si>
  <si>
    <t xml:space="preserve">Darrel Styles (ISDA) </t>
  </si>
  <si>
    <t>Contato com USP, UFRPE, Univasf</t>
  </si>
  <si>
    <t>Juliana Sinhorini (Fundação Lymington), Andrea Guimarães (Nest), Ryan Watson (AWWP), Tania Freitas Raso (USP)</t>
  </si>
  <si>
    <t>Projetos com inseminação artificial sendo desenvolvidos na AWWP por Daniel Neumann</t>
  </si>
  <si>
    <t>Daniel Newmann (Parrot Reproduction Consulting), Andrea Guimarães (Nest), Linda Wittkoff (Fundação Lymington), Enrico Sydow (ACTP), Tim Bouts (AWWP),  Lorenzo Crosta (Clinica Veterinária Valcurone), Yara Barros (Parque das Aves)</t>
  </si>
  <si>
    <t>Ter nos centros de reprodução no Brasil 50% das araras do Programa de Cativeiro, mantendo a população dentro e fora do país, geneticamente representativa e balanceada</t>
  </si>
  <si>
    <t>50% das araras do Programa de Cativeiro no Brasil</t>
  </si>
  <si>
    <t>60.000,00/ano</t>
  </si>
  <si>
    <t xml:space="preserve">Ryan Watson (AWWP), Andrea Guimarães (Nest), Enrico Sydow (ACTP), Tim Bouts (AWWP)  </t>
  </si>
  <si>
    <t>Executar a avaliação das áreas de ocorrência histórica da ararinha-azul para identificar o(s) sítio(s) de reintrodução mais adequado(s).</t>
  </si>
  <si>
    <t>Áreas avaliadas</t>
  </si>
  <si>
    <t>Pedro Scherer Neto (MHNCI)</t>
  </si>
  <si>
    <t>Ryan Watson (AWWP); Monalyssa Camandaroba (AWWP); Yara Barros (Parque das Aves); Ricardo Bonfim Machado (UNB); David Waugh (FLP)</t>
  </si>
  <si>
    <t xml:space="preserve">Realizar expedições para checar informações sobre a possível ocorrência de novas populações de ararinhas-azuis e integrar os resultados com as observações das equipes de campo anteriores, imagens de satélites e/ou fotos aéreas para subsequente mapeamento. </t>
  </si>
  <si>
    <t>Relatórios das expedições</t>
  </si>
  <si>
    <r>
      <t>Ryan Watson (AWWP); Monalyssa Camandaroba (AWWP); Yara Barros (Parque das Aves); Ricardo Bonfim Machado(UNB); D</t>
    </r>
    <r>
      <rPr>
        <sz val="10"/>
        <rFont val="Arial"/>
        <family val="2"/>
      </rPr>
      <t>avid Waugh (FLP)</t>
    </r>
  </si>
  <si>
    <t xml:space="preserve">Amostrar psitacídeos selvagens de várias espécies na área e conduzir pesquisa sobre doenças infecciosas para identificar potenciais riscos de saúde para os animais reintroduzidos. </t>
  </si>
  <si>
    <t>Relatórios do perfil Epidemiológico</t>
  </si>
  <si>
    <t>Silvia  Godoy (COIMP); Yara Barros  (Parque das Aves); Monalysa Camandaroba (AWWP)</t>
  </si>
  <si>
    <t>Realizar um Estudo de Viabilidade de Populacional da ararinha-azul.</t>
  </si>
  <si>
    <t>Estudo realizado</t>
  </si>
  <si>
    <t>Fátima Pires (COPAN); John Ballou (Smithsonian Institution); Yara Barros (Parque das Aves)</t>
  </si>
  <si>
    <t>Submeter qualquer proposta que envolva estudos ou atividades relacionadas à ararinha-azul e seu hábitat para avaliação do GAP e ICMBio</t>
  </si>
  <si>
    <t>Propostas avaliadas e pareceres emitidos</t>
  </si>
  <si>
    <t>Yara Barros (Parque das Aves), Pero Scherer Neto (MHNCI), Cristina Myiaki (USP), Ryan Watson (AWWP); Monalyssa Camandaroba (AWWP); David Waugh (FLP)</t>
  </si>
  <si>
    <t>Contemplada no Projeto Ararinha na Natureza</t>
  </si>
  <si>
    <t>Monalyssa fez atualização em utilização de ferramentas para modelagem de distribuição potencial e aplicará para a área para realizar os levantamentos</t>
  </si>
  <si>
    <t>Bolsista em fase final de contratação</t>
  </si>
  <si>
    <t>Realizado em setembro de 2012 com vortex e PMX</t>
  </si>
  <si>
    <t>RETIRAR - Esta não é a função do GAP</t>
  </si>
  <si>
    <t>Avaliar a área para reintrodução no município de Curaçá, de acordo com a Instrução Normativa 179/08 e especificidades para a espécie</t>
  </si>
  <si>
    <t>Área avaliada</t>
  </si>
  <si>
    <t>Monalyssa Camandaroba (AWWP)</t>
  </si>
  <si>
    <t xml:space="preserve">Ryan Watson (AWWP), Yara Barros (Parque das Aves), Pedro Develey (SAVE Brasil), Thomas White (USFWS), Pedro Scherer Neto (MHNCI) </t>
  </si>
  <si>
    <t>Realizar expedições para checar informações sobre a possível ocorrência de novas populações de ararinhas-azuis e integrar os resultados com as observações das equipes de campo anteriores, imagens de satélites e/ou fotos aéreas para subsequente mapeamento</t>
  </si>
  <si>
    <t>Dezembro de 2015</t>
  </si>
  <si>
    <t>Pedro Develey (SAVE Brasil)</t>
  </si>
  <si>
    <t xml:space="preserve">Ryan Watson (AWWP), Monalyssa Camandaroba (AWWP), Camile Lugarini (CEMAVE), Yara Barros (Parque das Aves), Pedro Scherer  Neto (MHNCI) </t>
  </si>
  <si>
    <t>Relatórios do perfil epidemiológico, artigo publicado</t>
  </si>
  <si>
    <t>Yara Barros (Parque das Aves), Monalysa Camandaroba (AWWP), Silvia Godoy (CENAP), Pedro Develey (SAVE Brasil)</t>
  </si>
  <si>
    <t>Realizar um Estudo de Viabilidade Populacional da ararinha-azul e validar em oficina</t>
  </si>
  <si>
    <t>Estudo realizado, artigo publicado</t>
  </si>
  <si>
    <t xml:space="preserve">Fátima Pires (COPAN), John Ballou (Smithsonian Institution), Yara Barros (Parque das Aves), Arnaud Desbiez (CBSG), Ryan Watson (AWWP), Monalyssa Camandaroba (AWWP), Yara Barros (Parque das Aves), Pedro Develey (SAVE Brasil)
</t>
  </si>
  <si>
    <t>Realizar monitoramento da avifauna na área de soltura, com ênfase em psitacídeos e rapinantes</t>
  </si>
  <si>
    <t>Relatórios e artigos publicados</t>
  </si>
  <si>
    <t>Ryan Watson (AWWP), Monalyssa Camandaroba (AWWP), Camile Lugarini (CEMAVE)</t>
  </si>
  <si>
    <t>Levantar a disponibilidade de cavidades naturais e sua utilização por diversas espécies</t>
  </si>
  <si>
    <t>Ryan Watson (AWWP), Camile Lugarini (CEMAVE), Pedro Develey (SAVE Brasil)</t>
  </si>
  <si>
    <t xml:space="preserve">Articular junto à Coordenação de Criação do de UC's - ICMBio- para priorizar áreas de registro histórico da Ararinha-azul como UC's, objetivando proteger áreas importantes de nidificação, pernoite e alimentação sejam legalmente protegidas. </t>
  </si>
  <si>
    <t>Áreas prorizadas</t>
  </si>
  <si>
    <t>zero</t>
  </si>
  <si>
    <t>Yara Barros (Parque das Aves);
Silvia  Godoy (COIMP);
Pedro Develey (SAVE Brasil)</t>
  </si>
  <si>
    <t>Criação de UC objetivando proteger áreas importantes de nidificação, pernoite e alimentação para Ararinha-azul.</t>
  </si>
  <si>
    <t>UC criada</t>
  </si>
  <si>
    <t xml:space="preserve"> Julho de 2016</t>
  </si>
  <si>
    <t xml:space="preserve">Contactar os proprietários de áreas particulares na área de reintrodução, onde não seja possível a criação de unidades de conservação, e discutir a possibilidade do estabelecimento de acordos de conservação  da espécie </t>
  </si>
  <si>
    <t>Proprietários sensibilizados;
Acordos de conservação da espécie assinados</t>
  </si>
  <si>
    <t>Ryan Watson (AWWP); Monalyssa Camandaroba (AWWP)</t>
  </si>
  <si>
    <t xml:space="preserve">Promover a atualização dos agentes de fiscalização da região de ocorrência da espécie, por meio de cursos sobre o programa de conservação da espécie, de forma a permitir ações integradas com o trabalho de envolvimento da comunidade.  </t>
  </si>
  <si>
    <t>Dois cursos de capacitação realizados</t>
  </si>
  <si>
    <t>Junho de 2013</t>
  </si>
  <si>
    <t xml:space="preserve">Paulo Carneiro (CGPRO); IBAMA de Juazeiro
</t>
  </si>
  <si>
    <t xml:space="preserve">Adquirir terras no sítio de reintrodução identificado para a instalação da Base do Projeto Ararinha-Azul; em caso de comodato, estabelecer contratos com proprietário(s) que garantam uma cooperação de longo prazo e garanta a segurança das benfeitorias construídas pelo projeto </t>
  </si>
  <si>
    <t>Terras adquiridas</t>
  </si>
  <si>
    <t>R$ 1.000.000,00</t>
  </si>
  <si>
    <t>Monalyssa Camandaroba (AWWP), David Waugh (FLP)</t>
  </si>
  <si>
    <t xml:space="preserve">Articular junto à Coordenação de Criação do de UC/ICMBio e Ministério do Meio Ambiente para priorizar áreas de registro histórico da ararinha-azul como unidades de conservação, objetivando proteger áreas importantes de nidificação, pernoite e alimentação sejam legalmente protegidas. </t>
  </si>
  <si>
    <t>Ryan Watson (AWWP), Monalyssa Camandaroba (AWWP), Yara Barros (Parque das Aves)</t>
  </si>
  <si>
    <t>Criação de unidades de conservação objetivando proteger áreas importantes de nidificação, pernoite e alimentação para ararinha-azul</t>
  </si>
  <si>
    <t xml:space="preserve">Pedro Develey (SAVE Brasil) </t>
  </si>
  <si>
    <t>Ryan Watson (AWWP), Monalyssa Camandaroba (AWWP), Yara Barros (Parque das Aves), Camile Lugarini (CEMAVE)</t>
  </si>
  <si>
    <t>SAVE está fazendo o mapeamento das propriedades.</t>
  </si>
  <si>
    <t>As propriedades não tem limite e a criação de cabras é extensiva</t>
  </si>
  <si>
    <t>Contactar os proprietários de áreas particulares na área de reintrodução, onde não seja possível a criação de unidades de conservação, e discutir a possibilidade do estabelecimento de acordos de conservação  da espécie, priorizando práticas sustentáveis</t>
  </si>
  <si>
    <t>Proprietários sensibilizados;
acordos de conservação da espécie assinados</t>
  </si>
  <si>
    <t xml:space="preserve"> Yara Barros (Parque das Aves), Monalyssa Camandaroba (AWWP)</t>
  </si>
  <si>
    <t xml:space="preserve">Fátima Pires (COPAN),  Yara Barros (Parque das Aves), Pedro Develey (SAVE Brasil), João Luiz X. do Nascimento (CEMAVE) </t>
  </si>
  <si>
    <t>Propriedade adquirida, faltando a regularização e base estabelecida.</t>
  </si>
  <si>
    <t>Adquirir terras no sítio de reintrodução identificado para a instalação da Base do Projeto Ararinha na Natureza</t>
  </si>
  <si>
    <t>Yara Barros (Parque das Aves), Pedro Scherer Neto (MHNCI),  Monalyssa Camandaroba (AWWP), Pedro Develey (SAVE Brasil)</t>
  </si>
  <si>
    <t>Estimular o uso da imagem da ararinha-azul como uma espécie bandeira para programas de educação ambiental.</t>
  </si>
  <si>
    <t>Portifólio das informações divulgadas</t>
  </si>
  <si>
    <t>Julho de 2015</t>
  </si>
  <si>
    <t>Yara Barros (Parque das Aves); Mark Stafford (Parrots International); Pedro Develey (Save Brasil); David Waugh (FLP)</t>
  </si>
  <si>
    <t xml:space="preserve">Divulgar periodicamente informações sobre o Programa de Recuperação da Ararinha-Azul e divulgar as ações da implementação deste Plano de Ação. </t>
  </si>
  <si>
    <t>Yara Barros (Parque das Aves); Ryan Watson (AWWP); Monalyssa Camandaroba (AWWP); Pedro Develey (SAVE Brasil); David Waugh (FLP)</t>
  </si>
  <si>
    <t>Estabelecer mecanismos de captação de recurso para implementação das ações previstas neste PAN.</t>
  </si>
  <si>
    <t>Projetos financiados</t>
  </si>
  <si>
    <t>Realizar bianualmente reunião de monitoria do PAN com o GAP e colaboradores.</t>
  </si>
  <si>
    <t>Duas reuniões realizadas</t>
  </si>
  <si>
    <t>R$ 15.000,00/reunião</t>
  </si>
  <si>
    <t>GAP</t>
  </si>
  <si>
    <t xml:space="preserve">Criar um programa de exibição e outros usos para aves, definindo critérios e protocolos de exibição e de escolha das aves a serem expostas </t>
  </si>
  <si>
    <t>Programa criado</t>
  </si>
  <si>
    <t>Ryan Watson (AWWP); Mathias Reinschmidt (FLP);
 Juciara Pelles (Zoológico de Brasília)</t>
  </si>
  <si>
    <t xml:space="preserve">Implementar o programa de exibição </t>
  </si>
  <si>
    <t>Centros de exibição implementados</t>
  </si>
  <si>
    <t>Julhode 2016</t>
  </si>
  <si>
    <t>Yara Barros (Parque das Aves); mantenedores</t>
  </si>
  <si>
    <t xml:space="preserve">(ações 5.1 e 5.2 juntadas) Facebook do Projeto Ararinha na Natureza, Spix's Macaw atualizado peridicamente, releases divulgados na imprensa, caderno do professor em finalização </t>
  </si>
  <si>
    <t>Projeto Ararinha na Natureza patrocinado pela VALE, Projetos de campo AWWP</t>
  </si>
  <si>
    <t>Reunião realizada em maio para estabelecimento da matriz de metas e em setembro para AVP e monitoria do PAN</t>
  </si>
  <si>
    <t xml:space="preserve">Criar um Programa de Divulgação, usando a imagem da ararinha-azul como uma espécie bandeira para programas de educação ambiental e divulgando periodicamente informações sobre as ações implementadas deste Plano de Ação </t>
  </si>
  <si>
    <t xml:space="preserve">Monalyssa Camandaroba (AWWP) </t>
  </si>
  <si>
    <t>Pedro Develey (SAVE Brasil), Yara Barros (parque das Aves),
Mark Stafford (Parrots International), Camile Lugarini (CEMAVE), Yara Barros (Parque das Aves), Grupo de Comunicação Projeto Ararinha na Natureza</t>
  </si>
  <si>
    <t>Criar um website. Logo conjunta (SAVE/AWWP). CONTACTAR A EMPRESA QUE YARA INDICOU (NEWS LETTER, APLICATIVO IPOD), Colocar no Museu a ararinha taxidermizada, camera fulltime no ninho</t>
  </si>
  <si>
    <t>ação juntada à anterior</t>
  </si>
  <si>
    <t>Estabelecer mecanismos de captação de recurso para implementação das ações previstas neste PAN</t>
  </si>
  <si>
    <t>Fevererio de 2017</t>
  </si>
  <si>
    <t>Camile Lugarini (CEMAVE), Yara Barros (Parque das Aves), Ryan Watson (AWWP), Monalyssa Camandaroba (AWWP)</t>
  </si>
  <si>
    <t>Realizar reuniões periódicas de monitoria do PAN com o Grupo Assessor e colaboradores.</t>
  </si>
  <si>
    <t xml:space="preserve">Uma reunião por ano presencial e reuniões on line </t>
  </si>
  <si>
    <t>Maio de 2012</t>
  </si>
  <si>
    <t>Yara Barros (Parque das Aves), Pedro Scherer Neto (MHNCI), Pedro Develey (SAVE Brasil), Cristina Y. Miyaki (USP), Mark Sttaford (Parrots International), Ryan Watson (AWWP)</t>
  </si>
  <si>
    <t>Retirada do PAN. Considerar na revisão do PAN</t>
  </si>
  <si>
    <t xml:space="preserve">Elaborar proposta para reinício do Projeto Ararinha-Azul. </t>
  </si>
  <si>
    <t>Proposta aprovada pelo Grupo Estratégico para Conservação e Manejo da Ararinha-azul</t>
  </si>
  <si>
    <t>Yara Barros (Parque da Aves)</t>
  </si>
  <si>
    <t>Ryan Watson (AWWP),  Monalyssa Camandaroba (AWWP), David Waugh (FLP)</t>
  </si>
  <si>
    <t>Reiniciar o Projeto Ararinha-Azul no sítio de reintrodução, contemplando atividades de pesquisa, recuperação de hábitat, envolvimento da comunidade local e experimentos de reintrodução.</t>
  </si>
  <si>
    <t>Projeto em Execução</t>
  </si>
  <si>
    <t>R$500.000,00</t>
  </si>
  <si>
    <t>Ryan Watson (AWWP),  Yara Barros (Parque da Aves), David Waugh (FLP)</t>
  </si>
  <si>
    <t>Elaborar o projeto de construção e operacionalizar o Centro de Reprodução e Reintrodução on-site para solturas experimentais, treinamento com a Espécie Modelo de Reintrodução e Espécie Modelo para Cativeiro, reprodução de ararinhas-azuis em cativeiro e eventualmente reintroduções de ararinhas-azuis (seguindo diretrizes anexas ao PAN)</t>
  </si>
  <si>
    <t>Centro em funcionamento</t>
  </si>
  <si>
    <t>Julho de 2014</t>
  </si>
  <si>
    <t>R$150.000,00</t>
  </si>
  <si>
    <t>Monalyssa Camandaroba (AWWP), Yara Barros (Parque da Aves), David Waugh (FLP)</t>
  </si>
  <si>
    <t xml:space="preserve">Elaborar o projeto e a proposta de financiamento para reintrodução experimental de maracanãs e submeter ao GECA para a Recuperação da Ararinha-Azul </t>
  </si>
  <si>
    <t>Yara Barros (Parque da Aves), Monalyssa Camandaroba (AWWP),  Thomas White (USFWS),  David Waugh (FLP)</t>
  </si>
  <si>
    <t xml:space="preserve">Realizar novas solturas experimentais usando maracanãs criadas em cativeiro e selvagens </t>
  </si>
  <si>
    <t xml:space="preserve">Número de aves soltas
</t>
  </si>
  <si>
    <t>Yara Barros (Parque da Aves), Monalyssa Camandaroba (AWWP),  Thomas White (USFWS), David Waugh (FLP)</t>
  </si>
  <si>
    <t>Avaliar o sucesso das solturas e publicar os resultados</t>
  </si>
  <si>
    <t>Artigos publicados</t>
  </si>
  <si>
    <t>Proporcionar treinamento e intercâmbio com outros programas em nível internacional</t>
  </si>
  <si>
    <t xml:space="preserve">Treinamento de equipes de campo e cativeiro em centros interna\cionais realizado </t>
  </si>
  <si>
    <t>Ryan Watson (AWWP), Thomas White (USFWS), David Waugh (FLP)</t>
  </si>
  <si>
    <t>Projeto Ararinha na Natureza escrito e encaminhado para patrocinador e otimização do projeto com a inclusão de outros parceiros</t>
  </si>
  <si>
    <t>Elaborar proposta de projeto para iniciar o projeto de conservação in situ</t>
  </si>
  <si>
    <t>Proposta elaborada</t>
  </si>
  <si>
    <t>Ryan Watson (AWWP), Monalyssa Camandaroba (AWWP), Natalia Paz (FUNBIO), João Luiz X. do Nascimento (CEMAVE), Camile Lugarini (CEMAVE), Yara Barros (Parque das Aves)</t>
  </si>
  <si>
    <t>Projeto Ararinha na Natureza patrocinado pela VALE e Projetos de campo (AWWP) trabalhando juntos com reuniões periódicas</t>
  </si>
  <si>
    <t>Executar o projeto elaborado na ação 6.1 no sítio de reintrodução, contemplando atividades de pesquisa, recuperação de hábitat, envolvimento da comunidade local e experimentos de reintrodução</t>
  </si>
  <si>
    <t>Custo do Plano de Ação</t>
  </si>
  <si>
    <t>Monalyssa Camandaroba (AWWP), Ryan Watson (AWWP), Yara Barros (Parque da Aves), Natalia Paz (FUNBIO), Camile Lugarini (CEMAVE)</t>
  </si>
  <si>
    <t>Projeto pronto</t>
  </si>
  <si>
    <t>AWWP está em processo de transição do Sheik</t>
  </si>
  <si>
    <t xml:space="preserve">Construir e operacionalizar os Centros de Reprodução e Reintrodução in situ para solturas experimentais de maracanãs, reprodução e reintrodução de ararinhas-azuis </t>
  </si>
  <si>
    <t>500.000,00/cada centro</t>
  </si>
  <si>
    <t xml:space="preserve">Monalyssa Camandaroba (AWWP), Yara Barros (Parque da Aves) </t>
  </si>
  <si>
    <t xml:space="preserve">Elaborar o projeto para reintrodução experimental de maracanãs </t>
  </si>
  <si>
    <t>Projeto elaborado</t>
  </si>
  <si>
    <t>Setembro de 2012</t>
  </si>
  <si>
    <t xml:space="preserve">Yara Barros (Parque da Aves), Monalyssa Camandaroba (AWWP),  Thomas White (USFWS) </t>
  </si>
  <si>
    <t xml:space="preserve">Realizar solturas experimentais de acordo com o projeto elaborado na ação 6.4 </t>
  </si>
  <si>
    <t>Artigos publicados e relatórios produzidos, Protocolos e método para a reintrodução da ararinha-azul elaborados</t>
  </si>
  <si>
    <t>Janeiro de 2014</t>
  </si>
  <si>
    <t>Março de 2016</t>
  </si>
  <si>
    <t xml:space="preserve">Yara Barros (Parque da Aves), Monalyssa Camandaroba (AWWP), Thomas White (USFWS) </t>
  </si>
  <si>
    <t>Iniciar o Programa de Soltura de ararinhas-azuis</t>
  </si>
  <si>
    <t>Programa de Soltura em execução</t>
  </si>
  <si>
    <t>Yara Barros (Parque da Aves), Monalyssa Camandaroba (AWWP), Thomas White (USFWS), Camile Lugarini (CEMAVE)</t>
  </si>
  <si>
    <t>Simpósio Internacional sobre Conservação de Aves (programado para dezembro de 2012)</t>
  </si>
  <si>
    <t>Proporcionar treinamento e intercâmbio com outros programas internacionais</t>
  </si>
  <si>
    <t xml:space="preserve">Treinamento de equipes de campo e cativeiro em centros internacionais realizado </t>
  </si>
  <si>
    <t>Ryan Watson (AWWP), Thomas White (USFWS), Vicente Loyola (VALE), Pedro Develey (SAVE Brasil)</t>
  </si>
  <si>
    <r>
      <t xml:space="preserve">Criar o Grupo Assessor para implementação, monitoria e avalição do Plano de Ação ararinha-azul  - </t>
    </r>
    <r>
      <rPr>
        <sz val="11"/>
        <color indexed="60"/>
        <rFont val="Calibri"/>
        <family val="2"/>
      </rPr>
      <t xml:space="preserve">Create Advisory Group for implementation, monitoring and evaluation of Spix's Macaw Action Plan 
</t>
    </r>
    <r>
      <rPr>
        <sz val="11"/>
        <color theme="1"/>
        <rFont val="Calibri"/>
        <family val="2"/>
        <scheme val="minor"/>
      </rPr>
      <t/>
    </r>
  </si>
  <si>
    <r>
      <t xml:space="preserve">Portaria Publicada no DOU - </t>
    </r>
    <r>
      <rPr>
        <sz val="11"/>
        <color indexed="60"/>
        <rFont val="Calibri"/>
        <family val="2"/>
      </rPr>
      <t xml:space="preserve">Ordinance publish in </t>
    </r>
    <r>
      <rPr>
        <sz val="11"/>
        <color indexed="60"/>
        <rFont val="Calibri"/>
        <family val="2"/>
      </rPr>
      <t xml:space="preserve"> the DOU</t>
    </r>
  </si>
  <si>
    <r>
      <t xml:space="preserve">Contactar IBAMA e agência de licenciamento  estadual da Bahia e efetuar articulações no sentido de assegurar que a análise, licenciamento e aprovação de empreendimentos econômicos desenvolvidos nas áreas onde será realizada a reintrodução da espécie contemplem as necessidades de conservação de </t>
    </r>
    <r>
      <rPr>
        <i/>
        <sz val="10"/>
        <rFont val="Arial"/>
        <family val="2"/>
      </rPr>
      <t>Cyanopsitta spixii</t>
    </r>
    <r>
      <rPr>
        <sz val="11"/>
        <color theme="1"/>
        <rFont val="Calibri"/>
        <family val="2"/>
        <scheme val="minor"/>
      </rPr>
      <t>, bem como proponham medidas mitigadoras e compensatórias que gerem benefícios para a conservação desta espécie e de seu hábitat -</t>
    </r>
    <r>
      <rPr>
        <sz val="11"/>
        <color indexed="60"/>
        <rFont val="Calibri"/>
        <family val="2"/>
      </rPr>
      <t xml:space="preserve"> Contact IBAMA and Bahia's state licensing agencies and establish discussions aiming to assure that the analysis, licensing and approval of economic venture projects developed in areas wherein the species will be reintroducted shall include the need to preserve the</t>
    </r>
    <r>
      <rPr>
        <i/>
        <sz val="11"/>
        <color indexed="60"/>
        <rFont val="Calibri"/>
        <family val="2"/>
      </rPr>
      <t xml:space="preserve"> Cyanopsitta spixii, </t>
    </r>
    <r>
      <rPr>
        <sz val="11"/>
        <color indexed="60"/>
        <rFont val="Calibri"/>
        <family val="2"/>
      </rPr>
      <t>as well as proposing mitigation and compensation measures that generate benefits for conservation of the species and its habitats.</t>
    </r>
  </si>
  <si>
    <r>
      <t xml:space="preserve">Articulação efetivada; empreendimentos com medidas mitigadoras e compensatórias gerando benefícios para a conservação desta espécie e de seu hábitat - </t>
    </r>
    <r>
      <rPr>
        <sz val="11"/>
        <color indexed="60"/>
        <rFont val="Calibri"/>
        <family val="2"/>
      </rPr>
      <t xml:space="preserve">Articulation effected; ventures with mitigating and compensatory measures generating benefits for the conservation of this species and its habitat
</t>
    </r>
    <r>
      <rPr>
        <sz val="11"/>
        <color theme="1"/>
        <rFont val="Calibri"/>
        <family val="2"/>
        <scheme val="minor"/>
      </rPr>
      <t/>
    </r>
  </si>
  <si>
    <r>
      <t xml:space="preserve">Contatar os responsáveis por empreendimentos potencialmente impactantes a serem desenvolvidos (ou em desenvolvimento) na área onde será realizada a reintrodução da espécie e buscar alternativas de mitigação dos impactos - </t>
    </r>
    <r>
      <rPr>
        <sz val="11"/>
        <color indexed="60"/>
        <rFont val="Calibri"/>
        <family val="2"/>
      </rPr>
      <t>Contact the people responsible for potentially impacting venture projects to be developed (or under development) in the areas wherein the reintroduction shall be carried out and seek for alternatives to mitigate the impacts</t>
    </r>
  </si>
  <si>
    <r>
      <t xml:space="preserve">Articulação efetivada; empreendimentos licenciados levando em consideração alternativas de mitigação dos impactos; não licenciamento de empreendimentos com prejuízo à área de reintrodução da espécie - </t>
    </r>
    <r>
      <rPr>
        <sz val="11"/>
        <color indexed="60"/>
        <rFont val="Calibri"/>
        <family val="2"/>
      </rPr>
      <t>Articulation effected; ventures graduates considering alternatives for mitigation of impacts; licensing ventures with no harm to the species reintroduction area</t>
    </r>
  </si>
  <si>
    <t xml:space="preserve">Pedro Develey (SAVE Brasil); Yara Barros (Parque das Aves), Carlos Alberto Possídio 
</t>
  </si>
  <si>
    <r>
      <t xml:space="preserve">Contatar os responsáveis pelo empreendimento  Mineração Caraíba  a fim de propor medidas mitigatórias e compensatórias - </t>
    </r>
    <r>
      <rPr>
        <sz val="11"/>
        <color indexed="60"/>
        <rFont val="Calibri"/>
        <family val="2"/>
      </rPr>
      <t>Contact the people responsible for the enterprise of Mineração Caraíba in order to propose mitigation and compensation measures</t>
    </r>
  </si>
  <si>
    <r>
      <t xml:space="preserve">Articulação efetivada; medidas mitigatórias e compensatórias implementadas </t>
    </r>
    <r>
      <rPr>
        <sz val="11"/>
        <color indexed="60"/>
        <rFont val="Calibri"/>
        <family val="2"/>
      </rPr>
      <t xml:space="preserve">- Articulation effected; mitigation and compensation measures implemented </t>
    </r>
  </si>
  <si>
    <r>
      <t xml:space="preserve">Contatar os responsáveis pelo empreendimentos de hidrelétricas na área de Curaça, a fim de propor medidas mitigatórias e compensatórias - </t>
    </r>
    <r>
      <rPr>
        <sz val="11"/>
        <color indexed="60"/>
        <rFont val="Calibri"/>
        <family val="2"/>
      </rPr>
      <t>Contact the people responsible for hydroelectrical  plant projects in the area of C​uraçá, in order to propose mitigation and compensation measures</t>
    </r>
  </si>
  <si>
    <r>
      <t xml:space="preserve">Articulação efetivada; medidas mitigatórias e compensatórias implementadas - </t>
    </r>
    <r>
      <rPr>
        <sz val="11"/>
        <color indexed="60"/>
        <rFont val="Calibri"/>
        <family val="2"/>
      </rPr>
      <t>Articulation effected; mitigation and compensation measures implemented</t>
    </r>
  </si>
  <si>
    <r>
      <t xml:space="preserve">        Estabelecer junto ao MAPA um Protocolo de importação e exportação para espécies ameaçadas, visando otimizar os trâmites na movimentação de espécimes de ararinhas-azuis e material biológico -</t>
    </r>
    <r>
      <rPr>
        <sz val="11"/>
        <color indexed="60"/>
        <rFont val="Calibri"/>
        <family val="2"/>
      </rPr>
      <t xml:space="preserve"> Set forth a Technical Cooperation Plan between MAPA and ICMBio, aiming to accelerate the procedures for transfer of specimens of Spix's macaw and biological samples.</t>
    </r>
  </si>
  <si>
    <r>
      <t xml:space="preserve">Protocolo de importação e exportação oficializado - </t>
    </r>
    <r>
      <rPr>
        <sz val="11"/>
        <color indexed="60"/>
        <rFont val="Calibri"/>
        <family val="2"/>
      </rPr>
      <t>Protocol to import and export formalized</t>
    </r>
  </si>
  <si>
    <r>
      <t xml:space="preserve">Fazer gestão junto à Polícia Federal,  INTERPOL, Agências Ambientais Internacionais e Autoridades CITES dos países envolvidos  para o levantamento de informações sobre possíveis aves em cativeiro de paradeiro desconhecido dentro e fora do país </t>
    </r>
    <r>
      <rPr>
        <sz val="11"/>
        <color indexed="60"/>
        <rFont val="Calibri"/>
        <family val="2"/>
      </rPr>
      <t xml:space="preserve">- Manage with the Federal </t>
    </r>
    <r>
      <rPr>
        <sz val="11"/>
        <color indexed="60"/>
        <rFont val="Calibri"/>
        <family val="2"/>
      </rPr>
      <t>Police, INTERPOL, International Environmental Agencies and  CITES Authorities of the concerned countries in order to gather information on possible birds in captivity at unknown places inside and outside the country</t>
    </r>
  </si>
  <si>
    <r>
      <t xml:space="preserve">Registro de ações efetivas da Polícia Federal e Autoridades CITES - </t>
    </r>
    <r>
      <rPr>
        <sz val="11"/>
        <color indexed="60"/>
        <rFont val="Calibri"/>
        <family val="2"/>
      </rPr>
      <t>Registration of effective actions of Federal Police and CITES Authorities</t>
    </r>
  </si>
  <si>
    <r>
      <t>Estabelecer termos de reciprocidade para fortalecer as parcerias e o envolvimento institucional através de  Instrumento Legal Adequado entre o ICMBio e as instituições parceiras do PAN da Ararinha-azul -</t>
    </r>
    <r>
      <rPr>
        <sz val="11"/>
        <color indexed="60"/>
        <rFont val="Calibri"/>
        <family val="2"/>
      </rPr>
      <t xml:space="preserve"> Set forth reciprocity terms to strengthen the partnerships and institutional involvement by Proper Legal Instrument between ICMBio and the partner institutions of the PAN Spix's Macaw</t>
    </r>
  </si>
  <si>
    <r>
      <t xml:space="preserve">Termos de reciprocidades estabelecidos - </t>
    </r>
    <r>
      <rPr>
        <sz val="11"/>
        <color indexed="60"/>
        <rFont val="Calibri"/>
        <family val="2"/>
      </rPr>
      <t>Terms of reciprocities established</t>
    </r>
  </si>
  <si>
    <r>
      <t xml:space="preserve">Aumento da população manejada em cativeiro e a recuperação e conservação do hábitat de ocorrência histórica da espécie até 2017 - </t>
    </r>
    <r>
      <rPr>
        <b/>
        <sz val="14"/>
        <color indexed="10"/>
        <rFont val="Calibri"/>
        <family val="2"/>
      </rPr>
      <t>Increase the captive population and recover and preserve the historical habitat of the species so that the reintroduction program can start in 2021.</t>
    </r>
  </si>
  <si>
    <t>9 abril e 27-28 de maio de 2013.</t>
  </si>
  <si>
    <r>
      <t xml:space="preserve">Portaria 74 de 02 de março de 2012. Nova minuta de portaria com inclusão do Ryan Watson encaminhada para a COPAN em 2012, aguardando retorno. - </t>
    </r>
    <r>
      <rPr>
        <sz val="11"/>
        <color indexed="60"/>
        <rFont val="Calibri"/>
        <family val="2"/>
      </rPr>
      <t>Ordinance 74 of 02 March 2012. New draft of ordinance with inclusion of Ryan Watson referred to the COPAN in 2012, awaiting return.</t>
    </r>
  </si>
  <si>
    <t>Camile</t>
  </si>
  <si>
    <r>
      <t xml:space="preserve">Ver se todos os integrantes do Grupo Assessor desejam continuar com esta atribuição. Foi consenso do grupo na reunião de monitoria que a pessoa/instituição envolvida na articulação da ação deve ficar fora da sua avaliação. </t>
    </r>
    <r>
      <rPr>
        <sz val="11"/>
        <color indexed="60"/>
        <rFont val="Calibri"/>
        <family val="2"/>
      </rPr>
      <t>See everybody want to continue in Advisory Group. In the meeting there was a</t>
    </r>
    <r>
      <rPr>
        <sz val="11"/>
        <color theme="1"/>
        <rFont val="Calibri"/>
        <family val="2"/>
        <scheme val="minor"/>
      </rPr>
      <t xml:space="preserve"> </t>
    </r>
    <r>
      <rPr>
        <sz val="11"/>
        <color indexed="10"/>
        <rFont val="Calibri"/>
        <family val="2"/>
      </rPr>
      <t xml:space="preserve">concenso </t>
    </r>
    <r>
      <rPr>
        <sz val="11"/>
        <rFont val="Calibri"/>
        <family val="2"/>
      </rPr>
      <t xml:space="preserve">that in the evaluation of actions </t>
    </r>
    <r>
      <rPr>
        <sz val="11"/>
        <color theme="1"/>
        <rFont val="Calibri"/>
        <family val="2"/>
        <scheme val="minor"/>
      </rPr>
      <t xml:space="preserve">the articulator of this action has to be out.  </t>
    </r>
  </si>
  <si>
    <r>
      <t xml:space="preserve">Ações do Projeto ararinha na Natureza - Identificar empresas empreendedoras, potencias impactos e mitigações. - Articular com empresas e órgão ambiental governamental responsável a necessidade de implementar medidas mitigatorias. A SAVE Brasil entrou em contato com o departamento de licenciamento do INEMA (Instituto de Meio Ambiente e Recursos Hídricos) com o intuito de obter informações sobre empreendimentos planejados para a região. No entanto, eles informaram que estas informações são confidenciais e que não podem nos ajudar. O CEMAVE está em contato com INEMA e Ibama para mapear todas os empreendimentos no Estado da Bahia. Isso será feito para os PANs ararinha-azul, arara-azul-de-lear e aves Caatinga. O novo bolsista do CEMAVE vai ajudar a executar essa ação. </t>
    </r>
    <r>
      <rPr>
        <sz val="11"/>
        <color indexed="60"/>
        <rFont val="Calibri"/>
        <family val="2"/>
      </rPr>
      <t>- Actions in the 'Projeto ararinha na Natureza' -  Identifying enterprising companies, potential impacts and mitigations. Liaise with business and government environmental agency responsible for the need to implement mitigation measures. SAVE Brazil had contacted the department's licensing INEMA (Institute of Environment and Water Resources) in order to obtain information about projects planned for the region. However, they reported that this information is confidential and can not help them.</t>
    </r>
    <r>
      <rPr>
        <sz val="11"/>
        <color theme="1"/>
        <rFont val="Calibri"/>
        <family val="2"/>
        <scheme val="minor"/>
      </rPr>
      <t xml:space="preserve"> </t>
    </r>
    <r>
      <rPr>
        <sz val="11"/>
        <color indexed="60"/>
        <rFont val="Calibri"/>
        <family val="2"/>
      </rPr>
      <t>CEMAVE is in contact to Bahia handles licensures and IBAMA to map all the enterprises in Bahia State. This will be done to Spix's, Lear's macaws and Caatinga birds Actions Plans. The new colleger of CEMAVE will help to run this action.</t>
    </r>
  </si>
  <si>
    <r>
      <t xml:space="preserve">EIA/RIMA da UHE Riacho Seco e linha de transmissão associada solicitado para o IBAMA, recebido em 14 de agosto de 2012 (Oficio 215/2012-COHID/CGENE/DILIC/IBAMA) e parecer em finalização. Prazo de entrega em Maio de 2013. A extensão da barragem é de 13000 ha e afetará algumas áreas perenizando riachos temporários. Eles também construirão cerca de 20 km in linhas de transmissão que podem representar impactos para a avifauna. </t>
    </r>
    <r>
      <rPr>
        <sz val="11"/>
        <color indexed="60"/>
        <rFont val="Calibri"/>
        <family val="2"/>
      </rPr>
      <t xml:space="preserve">EIA/ RIMA of UHE Riacho Seco and associated transmission line required to IBAMA and received on August 14, 2012 (Oficio 215/2012-COHID/CGENE/DILIC/IBAMA). The report is in finalization schedule to May 2013. Extension of the lake is 13000 ha and it will effect some areas by always being wet and may effect the caraibe tree.  Also they will build about 20 kilometers of electric lines with possible bird impacts. </t>
    </r>
  </si>
  <si>
    <t>Camile e Pedro</t>
  </si>
  <si>
    <r>
      <t xml:space="preserve">Entar em contato com DNPM para ver todos os processos minerários existentes, discutir com IBAMA não somente a UHE Riacho Seco mas outras hidrelétricas no rio São Francisco, contactar CRA (especificamente Sonia Portugal), ANA, ANEEL e Comitê Estadual da Reserva da Biosfera. </t>
    </r>
    <r>
      <rPr>
        <sz val="11"/>
        <color indexed="60"/>
        <rFont val="Calibri"/>
        <family val="2"/>
      </rPr>
      <t xml:space="preserve">Enter in contact with DNPM, discuss with IBAMA not only UHE Riacho Seco but other hydroeletrics in São Francisco river; contact CRA (especifically Sonia Portugal), ANA, ANEEL and Comitê Estadual da Reserva da Biosfera da Caatinga. </t>
    </r>
  </si>
  <si>
    <r>
      <t>Relatórios de reuniões; empreendimentos com medidas mitigadoras e compensatórias gerando benefícios para a conservação desta espécie e de seu hábitat -</t>
    </r>
    <r>
      <rPr>
        <sz val="11"/>
        <color indexed="60"/>
        <rFont val="Calibri"/>
        <family val="2"/>
      </rPr>
      <t xml:space="preserve"> Meeting reports</t>
    </r>
    <r>
      <rPr>
        <sz val="11"/>
        <color indexed="60"/>
        <rFont val="Calibri"/>
        <family val="2"/>
      </rPr>
      <t xml:space="preserve">; ventures with mitigating and compensatory measures generating benefits for the conservation of this species and its habitat
</t>
    </r>
    <r>
      <rPr>
        <sz val="11"/>
        <color theme="1"/>
        <rFont val="Calibri"/>
        <family val="2"/>
        <scheme val="minor"/>
      </rPr>
      <t/>
    </r>
  </si>
  <si>
    <r>
      <t xml:space="preserve">Mover para o objetivo 4 já que o objetivo 1 está generalista e esta ação está compatível especialmente com conservação de hábitat. </t>
    </r>
    <r>
      <rPr>
        <sz val="11"/>
        <color indexed="60"/>
        <rFont val="Calibri"/>
        <family val="2"/>
      </rPr>
      <t>Move to objective 4 as the first one is general and this action is compatible especially with conservation of habitat.</t>
    </r>
  </si>
  <si>
    <r>
      <t xml:space="preserve">Ações do Projeto ararinha na Natureza - Identificar empresas empreendedoras, potencias impactos e mitigações. Articular com empresas e órgão ambiental governamental responsável a necessidade de implementar medidas mitigatorias. Foi comentado sobre rumores de proposta de produção de energia eólica, o que pode representar um problema sério em Curaçá., entretanto não foi localizado empreendimento. </t>
    </r>
    <r>
      <rPr>
        <sz val="11"/>
        <color indexed="60"/>
        <rFont val="Calibri"/>
        <family val="2"/>
      </rPr>
      <t xml:space="preserve">Actions in the Projeto ararinha na Natureza -  Identifying enterprising companies, potential impacts and mitigations. Liaise with business and government environmental agency responsible for the need to implement mitigation measures. It was commented  that there are rumors of a proposal of wind energy production, which can be a serious problem in Curaçá., However nothing were identified. </t>
    </r>
  </si>
  <si>
    <r>
      <t>Falta de articulação com o setor. -</t>
    </r>
    <r>
      <rPr>
        <sz val="11"/>
        <color indexed="60"/>
        <rFont val="Calibri"/>
        <family val="2"/>
      </rPr>
      <t xml:space="preserve"> Lack of coordination with the sector.</t>
    </r>
  </si>
  <si>
    <r>
      <t>Reunião de monitoria</t>
    </r>
    <r>
      <rPr>
        <sz val="11"/>
        <color indexed="60"/>
        <rFont val="Calibri"/>
        <family val="2"/>
      </rPr>
      <t xml:space="preserve"> - Monitoring meeting </t>
    </r>
  </si>
  <si>
    <r>
      <t>Contatar os responsáveis pelo empreendimento  Mineração Caraíba afim de verificar se ainda há intensão de operacionalizar o empreendimento e, caso positivo, propor medidas mitigatórias e compensatórias. Sugeriu-se conversar com o Sr. Antonio Melancia. Outro contato importante é com o governo estadual para verificar os impactos relativos à estruturação das Agrovilas para o distrito de Barro Vermelho.</t>
    </r>
    <r>
      <rPr>
        <sz val="11"/>
        <color indexed="60"/>
        <rFont val="Calibri"/>
        <family val="2"/>
      </rPr>
      <t xml:space="preserve"> Contact the people responsible for undertaking the mining the enterprise Mineração Caraíba in order to verify the existence of intention to operationalize the project, and if so, propose mitigation and compensatory measures. It was suggested to talk with Mr. Antonio Melancia. Another important contact is with the state government to check the impact on the structuring of Agrovilas for the District of Barro Vermelho.</t>
    </r>
  </si>
  <si>
    <r>
      <t xml:space="preserve">Contatar os responsáveis por empreendimentos potencialmente impactantes a serem desenvolvidos (ou em desenvolvimento) na área onde será realizada a reintrodução da espécie, especialmente responsáveis por hidrelétricas na área de Curaça, a fim de propor medidas mitigatórias e compensatórias.  </t>
    </r>
    <r>
      <rPr>
        <sz val="11"/>
        <color indexed="60"/>
        <rFont val="Calibri"/>
        <family val="2"/>
      </rPr>
      <t>Contact the people responsible for potentially impacting venture projects to be developed (or under development) in the areas wherein the reintroduction shall be carried out, especially responsible to hydroeletric projects, and seek for alternatives to mitigate the impacts</t>
    </r>
  </si>
  <si>
    <t xml:space="preserve">Pedro Develey (SAVE Brasil) 
</t>
  </si>
  <si>
    <r>
      <rPr>
        <sz val="11"/>
        <rFont val="Calibri"/>
        <family val="2"/>
      </rPr>
      <t xml:space="preserve">SAVE teve uma reunião com a mineradora Caraíba </t>
    </r>
    <r>
      <rPr>
        <sz val="11"/>
        <color indexed="62"/>
        <rFont val="Calibri"/>
        <family val="2"/>
      </rPr>
      <t xml:space="preserve">(Pedro vai mandar notícias para nós sobre a reunião); eles estão dispostos a colaborar. </t>
    </r>
    <r>
      <rPr>
        <sz val="11"/>
        <color indexed="60"/>
        <rFont val="Calibri"/>
        <family val="2"/>
      </rPr>
      <t xml:space="preserve"> Mineração Caraiba area is far from the area of the last male. However they really don't seem to care much. They are interested to collaborate in the conservation of Spix's macaw.</t>
    </r>
  </si>
  <si>
    <t>Pedro</t>
  </si>
  <si>
    <r>
      <t xml:space="preserve">Excluir a ação pois já está contemplada na 2.3. </t>
    </r>
    <r>
      <rPr>
        <sz val="11"/>
        <color indexed="60"/>
        <rFont val="Calibri"/>
        <family val="2"/>
      </rPr>
      <t>Exclude this action as is contempled in the action before.</t>
    </r>
  </si>
  <si>
    <t>Pedro e Camile</t>
  </si>
  <si>
    <r>
      <t xml:space="preserve">Houve a recomendação da CGESP contactar a CHESF para acordar medidas mitigatórios e compensatórias na UHE Riacho Seco e LT associada. </t>
    </r>
    <r>
      <rPr>
        <sz val="11"/>
        <color indexed="60"/>
        <rFont val="Calibri"/>
        <family val="2"/>
      </rPr>
      <t>There were a recomendation to CGESP enter in contact with CHESF to discuss mitigant and compensatory actions to Riacho Seco.</t>
    </r>
  </si>
  <si>
    <r>
      <t xml:space="preserve">Excluir a ação pois já está contemplada na ação 2.3. </t>
    </r>
    <r>
      <rPr>
        <sz val="11"/>
        <color indexed="60"/>
        <rFont val="Calibri"/>
        <family val="2"/>
      </rPr>
      <t>Exclude this action as is contempled in the action 2.3.</t>
    </r>
  </si>
  <si>
    <r>
      <t xml:space="preserve">Instrução Normativa 17 de 03 de agosto de 2010 estabelece os procedimentos e requisitos zoosanitários para a importação de aves para fins ornamentais. O cumprimento das exigências é obrigatório pela IN, portanto recomenda-se a retirada desta ação. Itaipu foi consultada para ser o quarentenário oficial para aves silvestres, mas eles não possuem a intensão de atender os requisitos do MAPA, pois é muito caro e não é uma prioridade no PAN gastar recurso com melhorias no quarentenário, já que o Quarentenário de Cananéia é apropriado para a quarentena de aves importadas - </t>
    </r>
    <r>
      <rPr>
        <sz val="11"/>
        <color indexed="60"/>
        <rFont val="Calibri"/>
        <family val="2"/>
      </rPr>
      <t>Instruction 17, August 3, 2010 establishes the procedures and requirements for zoosanitary  imports for ornamental purposes. Compliance with the requirements is mandatory for IN, so it is recommended the removal of this action. (MAPA is the government agency that established all of the protocols in Brazil for import and export animals). Therefore we can not make our own regulament to import birds. ITAPU is not will to upgrade their quarantine facilities, because it is too expensive and we didn't considered this as a priority in the Action Plan as Cananeia Quarentina is appropriate to Spix's macaws imported.</t>
    </r>
  </si>
  <si>
    <r>
      <t>O Catar não preenche os requerimentos zoosanitários exigidos pelo MAPA para exportar ararinhas para o Brasil, logo este assunto deverá ser alvo de discussão com o MAPA para ver como obte-los.</t>
    </r>
    <r>
      <rPr>
        <sz val="11"/>
        <color indexed="60"/>
        <rFont val="Calibri"/>
        <family val="2"/>
      </rPr>
      <t xml:space="preserve"> Qatar do not fulfill all the requiriments to export birds to Brazil. Then, this issue have to be discussed with MAPA to see how they can fulfill the requirments.</t>
    </r>
  </si>
  <si>
    <r>
      <t xml:space="preserve">Exculir do Plano de Ação. </t>
    </r>
    <r>
      <rPr>
        <sz val="11"/>
        <color indexed="60"/>
        <rFont val="Calibri"/>
        <family val="2"/>
      </rPr>
      <t>Exclud of Action Plan.</t>
    </r>
  </si>
  <si>
    <r>
      <t>Realização da reunião na Conference of Parties-16 em Bangkok "Looking for Spix's macaw". Discussão com o governo da Suiça sobre as ararinhas que estão neste país.  -</t>
    </r>
    <r>
      <rPr>
        <sz val="11"/>
        <color indexed="60"/>
        <rFont val="Calibri"/>
        <family val="2"/>
      </rPr>
      <t xml:space="preserve"> Meeting at Conference of Parties-16 in Bangkok "Looking for Spix's macaw." Talk with the Government of Switzerland on macaws who are in this country. </t>
    </r>
  </si>
  <si>
    <r>
      <t xml:space="preserve">Verificar a informação de ararinhas na África. </t>
    </r>
    <r>
      <rPr>
        <sz val="11"/>
        <color indexed="60"/>
        <rFont val="Calibri"/>
        <family val="2"/>
      </rPr>
      <t>Follow the rumors of Spix's macaws in Africa.</t>
    </r>
  </si>
  <si>
    <t xml:space="preserve">Ugo Vercillo (CGESP),  Yara Barros (Parque das Aves) </t>
  </si>
  <si>
    <r>
      <t xml:space="preserve">Mover para o objetivo 2 já que o objetivo 1 está generalista e esta ação está compatível especialmente com aumento no número de indivíduos em cativeiro. </t>
    </r>
    <r>
      <rPr>
        <sz val="11"/>
        <color indexed="60"/>
        <rFont val="Calibri"/>
        <family val="2"/>
      </rPr>
      <t>Move to objective 2 as the first one is general and this action is compatible especially with increase of birds in captive program.</t>
    </r>
  </si>
  <si>
    <r>
      <t xml:space="preserve">Termo assinado entre FUNBIO e ICMBio - carteira fauna. No nível local parceiros assinaram termos com a SAVE. </t>
    </r>
    <r>
      <rPr>
        <sz val="11"/>
        <color indexed="60"/>
        <rFont val="Calibri"/>
        <family val="2"/>
      </rPr>
      <t xml:space="preserve">There is one term signed between FUNBIO and ICMBIO - Carteira Fauna. At local level the partnerships are signed with SAVE. </t>
    </r>
  </si>
  <si>
    <r>
      <t xml:space="preserve">Não foram assinados termos de reciprocidade com a AWWP. </t>
    </r>
    <r>
      <rPr>
        <sz val="11"/>
        <color indexed="60"/>
        <rFont val="Calibri"/>
        <family val="2"/>
      </rPr>
      <t>No signed partnership with AWWP</t>
    </r>
  </si>
  <si>
    <r>
      <t xml:space="preserve">Excluir do Plano de Ação já que esta ação é puramente operacional. </t>
    </r>
    <r>
      <rPr>
        <sz val="11"/>
        <color indexed="60"/>
        <rFont val="Calibri"/>
        <family val="2"/>
      </rPr>
      <t>Exclud this action as it is too operational.</t>
    </r>
    <r>
      <rPr>
        <sz val="11"/>
        <color theme="1"/>
        <rFont val="Calibri"/>
        <family val="2"/>
        <scheme val="minor"/>
      </rPr>
      <t xml:space="preserve"> </t>
    </r>
  </si>
  <si>
    <r>
      <t xml:space="preserve">Políticas públicas e envolvimento governamental fortalecidos até 2017 - </t>
    </r>
    <r>
      <rPr>
        <b/>
        <sz val="12"/>
        <color indexed="60"/>
        <rFont val="Calibri"/>
        <family val="2"/>
      </rPr>
      <t>Public policies and governmental involvement strengthened before 2017</t>
    </r>
  </si>
  <si>
    <r>
      <t>População de cativeiro adequadamente manejada, com aumento mínimo de 6 indivíduos/ano, visando início das reintroduções antes de 2017 - Captivity population p</t>
    </r>
    <r>
      <rPr>
        <b/>
        <sz val="12"/>
        <color indexed="60"/>
        <rFont val="Calibri"/>
        <family val="2"/>
      </rPr>
      <t>roperly managed, with an increase of at least 6 individuals / year, aiming beginning of reintroductions before 2017 -</t>
    </r>
  </si>
  <si>
    <r>
      <t xml:space="preserve">Preparar a minuta de portaria do ICMBio, do Programa de Cativeiro da ararinha-azul - </t>
    </r>
    <r>
      <rPr>
        <sz val="11"/>
        <color indexed="60"/>
        <rFont val="Calibri"/>
        <family val="2"/>
      </rPr>
      <t xml:space="preserve">Prepare draft of ICMBio's Ordinance of the Captive Program of Spix's Macaw </t>
    </r>
  </si>
  <si>
    <r>
      <t xml:space="preserve">Minuta aprovada - </t>
    </r>
    <r>
      <rPr>
        <sz val="11"/>
        <color indexed="60"/>
        <rFont val="Calibri"/>
        <family val="2"/>
      </rPr>
      <t>draft approved</t>
    </r>
  </si>
  <si>
    <r>
      <t xml:space="preserve">Oficializar o Programa de Cativeiro da ararinha-azul, com o objetivo de elaborar, coordenar e implementar as estratégias de conservação a fim de manter populações genética e demograficamente viáveis em cativeiro - Carry out the procedures to make the Captive Program official, </t>
    </r>
    <r>
      <rPr>
        <sz val="11"/>
        <color indexed="60"/>
        <rFont val="Calibri"/>
        <family val="2"/>
      </rPr>
      <t xml:space="preserve"> aiming to prepare, coordinate and implement the conservation strategies in order to keep genetically and demographically viable populations in captivity</t>
    </r>
  </si>
  <si>
    <r>
      <t xml:space="preserve">Assinatura do Termo de Adesão pelos mantenedores e Publicação do Programa no DOU - </t>
    </r>
    <r>
      <rPr>
        <sz val="11"/>
        <color indexed="60"/>
        <rFont val="Calibri"/>
        <family val="2"/>
      </rPr>
      <t>Signing the Compliance Term by the holders and publish the Captive Program in DOU</t>
    </r>
  </si>
  <si>
    <r>
      <t xml:space="preserve">Revisar os protocolos de manutenção e manejo de animais em cativeiro - </t>
    </r>
    <r>
      <rPr>
        <sz val="11"/>
        <color indexed="60"/>
        <rFont val="Calibri"/>
        <family val="2"/>
      </rPr>
      <t>Review the protocols on maintenance and management of animals in captivity and validated during a workshop</t>
    </r>
  </si>
  <si>
    <r>
      <t xml:space="preserve">Reunião realizada e Protocolos revisados e aprovados - </t>
    </r>
    <r>
      <rPr>
        <sz val="11"/>
        <color indexed="60"/>
        <rFont val="Calibri"/>
        <family val="2"/>
      </rPr>
      <t>Meeting realized and protocols reviewed and approved</t>
    </r>
  </si>
  <si>
    <r>
      <t xml:space="preserve">Realizar curso de qualificação para gerenciadores do livro de registros genealógicos de ararinha-azul e assegurar que os mantenedores (Studbook keepers) tenham à disposição as ferramentas necessárias para orientar o manejo da população de ararinhas-azuis em cativeiro - Carry out a </t>
    </r>
    <r>
      <rPr>
        <sz val="11"/>
        <color indexed="60"/>
        <rFont val="Calibri"/>
        <family val="2"/>
      </rPr>
      <t>qualification course for managers of the genealogical records of Spix's Macaw and assure that the studbook keepers have proper tools available to guide management of the population of Spix's macaws in captivity</t>
    </r>
  </si>
  <si>
    <r>
      <t>Pelo menos 5 pessoas capacitadas -</t>
    </r>
    <r>
      <rPr>
        <sz val="11"/>
        <color indexed="60"/>
        <rFont val="Calibri"/>
        <family val="2"/>
      </rPr>
      <t xml:space="preserve"> At least 5 people trained</t>
    </r>
  </si>
  <si>
    <t>Arnaud Desbiez (CBSG), Kristin Leus (CBSG)Ryan Watson (AWWP), Yara Barros (Parque das Aves)</t>
  </si>
  <si>
    <r>
      <t xml:space="preserve">Completar e atualizar constantemente a análise genética de toda a população em cativeiro, dentro e fora do Programa de Cativeiro, se possível - </t>
    </r>
    <r>
      <rPr>
        <sz val="11"/>
        <color indexed="60"/>
        <rFont val="Calibri"/>
        <family val="2"/>
      </rPr>
      <t>Complete and update the DNA analysis of the entire population in captivity, inside and outside the Captive Program, if possible</t>
    </r>
  </si>
  <si>
    <r>
      <rPr>
        <sz val="11"/>
        <rFont val="Calibri"/>
        <family val="2"/>
      </rPr>
      <t>Relatórios anuais encaminhados para a coordenação do Programa de Cativeiro</t>
    </r>
    <r>
      <rPr>
        <sz val="11"/>
        <color indexed="10"/>
        <rFont val="Calibri"/>
        <family val="2"/>
      </rPr>
      <t xml:space="preserve"> - </t>
    </r>
    <r>
      <rPr>
        <sz val="11"/>
        <color indexed="60"/>
        <rFont val="Calibri"/>
        <family val="2"/>
      </rPr>
      <t>Annual reports submitted to the coordination of the Captive Program</t>
    </r>
  </si>
  <si>
    <r>
      <t xml:space="preserve">Confirmar a identificação das aves, determinar o grau de similaridade genética construir e revisar o pedigree de toda a população conhecida da espécie - </t>
    </r>
    <r>
      <rPr>
        <sz val="11"/>
        <color indexed="60"/>
        <rFont val="Calibri"/>
        <family val="2"/>
      </rPr>
      <t>Confirm the identification of birds, verify the kinship level, develop and review the pedigree of the whole known population of the species</t>
    </r>
  </si>
  <si>
    <r>
      <t xml:space="preserve">Estabelecer bancos de amostras viáveis para extração de DNA (tecido ou amostras de sangue), de células vivas e de esperma de todas as aves do programa em locais diferentes, visando a conservação </t>
    </r>
    <r>
      <rPr>
        <i/>
        <sz val="10"/>
        <rFont val="Arial"/>
        <family val="2"/>
      </rPr>
      <t>in vitro</t>
    </r>
    <r>
      <rPr>
        <sz val="11"/>
        <color theme="1"/>
        <rFont val="Calibri"/>
        <family val="2"/>
        <scheme val="minor"/>
      </rPr>
      <t xml:space="preserve"> a longo prazo e inclusão  no programa de conservação em cativeiro nos programas Frozen Ark e Genome 10K - </t>
    </r>
    <r>
      <rPr>
        <sz val="11"/>
        <color indexed="60"/>
        <rFont val="Calibri"/>
        <family val="2"/>
      </rPr>
      <t>Prepare</t>
    </r>
    <r>
      <rPr>
        <sz val="11"/>
        <color theme="1"/>
        <rFont val="Calibri"/>
        <family val="2"/>
        <scheme val="minor"/>
      </rPr>
      <t xml:space="preserve"> </t>
    </r>
    <r>
      <rPr>
        <sz val="11"/>
        <color indexed="60"/>
        <rFont val="Calibri"/>
        <family val="2"/>
      </rPr>
      <t>viable samples bank to DNA extracted (tissue or blood samples), of living cells and sperm for all the birds in the program at different sites, aiming long-term in vitro conservation and inclusion into the program of conservation in captivity of the Frozen Ark and Genome 10K programs</t>
    </r>
  </si>
  <si>
    <r>
      <t xml:space="preserve">Materiais genéticos armazenados e incluídos nos programas - </t>
    </r>
    <r>
      <rPr>
        <sz val="11"/>
        <color indexed="60"/>
        <rFont val="Calibri"/>
        <family val="2"/>
      </rPr>
      <t>Genetic materials stored and included in the programs</t>
    </r>
  </si>
  <si>
    <r>
      <t xml:space="preserve"> Realizar controle de saúde, por meio de exames anuais de saúde padronizados de todas as ararinhas-azuis incluídas no Programa de Cativeiro -  </t>
    </r>
    <r>
      <rPr>
        <sz val="11"/>
        <color indexed="60"/>
        <rFont val="Calibri"/>
        <family val="2"/>
      </rPr>
      <t>Control the</t>
    </r>
    <r>
      <rPr>
        <sz val="11"/>
        <color indexed="60"/>
        <rFont val="Calibri"/>
        <family val="2"/>
      </rPr>
      <t xml:space="preserve"> health, by means of standard yearly health exams in all the Spix's macaws included into the Captive Program</t>
    </r>
  </si>
  <si>
    <r>
      <t xml:space="preserve"> Monitorar o desenvolvimento de doenças que podem afetar a população para avaliar o risco de infecção, de pedido de sacrifício de aves pelas autoridades governamentais ou que impeçam a importação das aves para o Brasil - </t>
    </r>
    <r>
      <rPr>
        <sz val="11"/>
        <color indexed="60"/>
        <rFont val="Calibri"/>
        <family val="2"/>
      </rPr>
      <t>Monitor the development of diseases that can affect the population to assess the risk of infection, application of poultry sacrifice by governmental authorities or to prevent the importation of birds for Brazil</t>
    </r>
  </si>
  <si>
    <r>
      <t>Relatórios anuais de avaliação encaminhados  a coordenação do Programa de Cativeiro</t>
    </r>
    <r>
      <rPr>
        <sz val="11"/>
        <color indexed="10"/>
        <rFont val="Calibri"/>
        <family val="2"/>
      </rPr>
      <t xml:space="preserve"> - </t>
    </r>
    <r>
      <rPr>
        <sz val="11"/>
        <color indexed="60"/>
        <rFont val="Calibri"/>
        <family val="2"/>
      </rPr>
      <t>Annual evaluation reports submitted to the Programme Coordination Captivity</t>
    </r>
  </si>
  <si>
    <r>
      <t xml:space="preserve">Contactar laboratórios e instituições de pesquisa no Brasil para avaliar a viabilidade de realização  todos os exames laboratoriais que constam do protocolo sanitário do Programa de Cativeiro - </t>
    </r>
    <r>
      <rPr>
        <sz val="11"/>
        <color indexed="60"/>
        <rFont val="Calibri"/>
        <family val="2"/>
      </rPr>
      <t>Contact laboratories and research institutions in Brazil to assess the feasibility of carrying out all the laboratory tests listed in the health protocol Program Captivity</t>
    </r>
  </si>
  <si>
    <r>
      <t>Exames realizados no Brasil -</t>
    </r>
    <r>
      <rPr>
        <sz val="11"/>
        <color indexed="60"/>
        <rFont val="Calibri"/>
        <family val="2"/>
      </rPr>
      <t xml:space="preserve"> Exams made ​​in Brazil</t>
    </r>
  </si>
  <si>
    <t xml:space="preserve">  July 2016</t>
  </si>
  <si>
    <r>
      <t xml:space="preserve"> Maximizar o sucesso reprodutivo das ararinhas-azuis inseridas no Programa de Cativeiro: implementar linhas de ação para manejo em cativeiro e segurança da população, que incluam reprodução assistida - </t>
    </r>
    <r>
      <rPr>
        <sz val="11"/>
        <color indexed="60"/>
        <rFont val="Calibri"/>
        <family val="2"/>
      </rPr>
      <t>Maximize reproductive success of Spix's macaws inserted in Captivity Program: implement lines of action for captive management and security of the population, including assisted reproduction</t>
    </r>
  </si>
  <si>
    <r>
      <t xml:space="preserve">Aumento do sucesso reprodutivo - </t>
    </r>
    <r>
      <rPr>
        <sz val="11"/>
        <color indexed="60"/>
        <rFont val="Calibri"/>
        <family val="2"/>
      </rPr>
      <t>Increased reproductive success</t>
    </r>
  </si>
  <si>
    <r>
      <t xml:space="preserve">Ter nos centros de reprodução no Brasil 50% das araras do Programa de Cativeiro, mantendo a população dentro e fora do país, geneticamente representativa e balanceada - </t>
    </r>
    <r>
      <rPr>
        <sz val="11"/>
        <color indexed="60"/>
        <rFont val="Calibri"/>
        <family val="2"/>
      </rPr>
      <t>Having in breeding centers in Brazil with 50% of macaws in Program Captivity, keeping the population within and outside the country, genetically representative and balanced</t>
    </r>
  </si>
  <si>
    <r>
      <t xml:space="preserve">50% das araras do Programa de Cativeiro no Brasil - </t>
    </r>
    <r>
      <rPr>
        <sz val="11"/>
        <color indexed="60"/>
        <rFont val="Calibri"/>
        <family val="2"/>
      </rPr>
      <t>50% of macaws captive Program in Brazil</t>
    </r>
  </si>
  <si>
    <r>
      <t xml:space="preserve">Minuta encaminhada à procuradoria do ICMBIO em janeiro de 2013 </t>
    </r>
    <r>
      <rPr>
        <sz val="11"/>
        <color indexed="60"/>
        <rFont val="Calibri"/>
        <family val="2"/>
      </rPr>
      <t xml:space="preserve">- Draft sent to the attorney ICMBIO in January 2013. </t>
    </r>
  </si>
  <si>
    <r>
      <t xml:space="preserve">Encaminhada à procuradoria, esperando publicação </t>
    </r>
    <r>
      <rPr>
        <sz val="11"/>
        <color indexed="60"/>
        <rFont val="Calibri"/>
        <family val="2"/>
      </rPr>
      <t>- Sent to the attorney of ICMBio, waiting publication</t>
    </r>
    <r>
      <rPr>
        <sz val="11"/>
        <color theme="1"/>
        <rFont val="Calibri"/>
        <family val="2"/>
        <scheme val="minor"/>
      </rPr>
      <t>.</t>
    </r>
  </si>
  <si>
    <r>
      <t>Protocolo começou a ser revisado em maio de 2012, a versão foi melhorada em dezembro de 2012 e traduzida em abril de 2012. Houve necessidade de rediscutir o protocolo sanitário, o que foi realizado na reunião de monitoria (27-28 de maio de 2013)  -</t>
    </r>
    <r>
      <rPr>
        <sz val="11"/>
        <color indexed="60"/>
        <rFont val="Calibri"/>
        <family val="2"/>
      </rPr>
      <t xml:space="preserve"> The protocol started to be review in 2012. This version was updated in Dec 2012 and translated to Portuguese in 2012. There were the necessity to discuss the health protocol again what were done in the monitoring meeting (27-28 May)</t>
    </r>
  </si>
  <si>
    <r>
      <rPr>
        <sz val="11"/>
        <rFont val="Calibri"/>
        <family val="2"/>
      </rPr>
      <t xml:space="preserve">O principal ponto a ser discutido no protocolo de cativeiro é: testes laboratoriais para detectar patógenos nos mantenedores inclusive em outras espécies mantidas nos criadouros. Outras sugestões foram discutir a inclusão de ingredientes naturais na alimentação das ararinhas (considerado opcional, considerar contaminação no transporte e realizar análise bromatológica). Discutir o manejo de PDD e o transporte de animais positivos. </t>
    </r>
    <r>
      <rPr>
        <sz val="11"/>
        <color indexed="60"/>
        <rFont val="Calibri"/>
        <family val="2"/>
      </rPr>
      <t xml:space="preserve">Main points to discuss in the protocol is the pathogen to be tested in the facilities what include other species mantained in the facility.  Other suggestions were discussed as put some natural ingredients in the diet (this was considered optional , take care with contamination in the transport and do bromatologic analysis). Discuss the managment of PDD and the transport of positive animals. </t>
    </r>
  </si>
  <si>
    <t>Camile Lugarini (CEMAVE), Tim Bouts (AWWP), Ryan Watson (AWWP),  Lorenzo Crosta (Clinica Vet. Valcurone), Enrico Sydow (ACTP), Cristina Yumi Myiaki (USP), Andrea Guimarães (Nest), Pedro Scherer Neto (MHNCI), Monalyssa Camandaroba (AWWP), Timotheus Jn Baptiste (ACTP), Linda Wittkoff (Fundação Lymington), Daniel Newmann (Parrot Reproduction Consulting), Tania F. Raso (USP), Marcelo Carvalho (Nest), Patricia Serafini (CEMAVE)</t>
  </si>
  <si>
    <r>
      <t xml:space="preserve">Encaminhamento de demanda para o ICMBio, sem haver a inclusão do Plano Anual de Capacitação do ICMBio. Esta é uma demanda prioritária para o governo para todos os planos de ação e deveria ter sido feita há 10 anos. </t>
    </r>
    <r>
      <rPr>
        <sz val="11"/>
        <color indexed="60"/>
        <rFont val="Calibri"/>
        <family val="2"/>
      </rPr>
      <t xml:space="preserve">- Demand forwarded for ICMBio, with no inclusion of the Annual Training Plan of ICMBio.This must be a priorty for the government as it will be usuful for all captive breeding programs and should have been done ten years ago. </t>
    </r>
  </si>
  <si>
    <t>Camile e Yara</t>
  </si>
  <si>
    <r>
      <t xml:space="preserve">Kristin Leus (CBSG) virá para o Brasil em junho e Yara Barros marcará com ela um curso para Studbook keeper promovido pela SBZ. Ryan poderá ajudá-la no curso. Existe a possbilidade de ser realizado na ACADEBIO, sendo promovido pela SBZ e ICMBio. Ugo e Yara farão uma reunião no dia 29 de maio para discutir o curso. </t>
    </r>
    <r>
      <rPr>
        <sz val="11"/>
        <color indexed="60"/>
        <rFont val="Calibri"/>
        <family val="2"/>
      </rPr>
      <t xml:space="preserve">Kristin Leus (CBSG) will come to Brazil in June and Yara Barros will schedule with her a course promote of SBZ. Ryan can help her with the course. There is a possibility to have the course in ACADEBIO as a course promoted by SBZ and ICMBio together. Ugo and Yara will meet to discuss this issue 29th May. </t>
    </r>
  </si>
  <si>
    <r>
      <t xml:space="preserve">Em 2012 foram recebidas as primeiras amostras para análises genéticas de quatro filhotes do ACTP. Esses dados foram obtidos e utilizados para atualizar a análise do plantel de ararinhas das quais o laboratório possui material genético e resultou em uma tabela de similaridade genética entre pares de aves atualizada em 18/03/2013. Essa tabela foi enviada para Camile Lugarini e Ryan Watson. Os dados relativos aos filhotes foram enviados para a ACTP. Foi realizado o levantamento de aves do programa para as quais ainda não possuímos amostras para análises genéticas e suas amostras foram solicitadas para os mantenedores. - </t>
    </r>
    <r>
      <rPr>
        <sz val="11"/>
        <color indexed="60"/>
        <rFont val="Calibri"/>
        <family val="2"/>
      </rPr>
      <t>Blood samples from four chicks from ACTP were received for the first time in 2012. Their genotype data was obtained and used to update the genetic analysis of the group of birds for which our lab has samples from. This resulted on an updated table with the genetic similarity between pairs of birds on 18 April 2013. This table was sent to Camile Lugarini and Ryan Watson. The genetic data on the chicks was sent to ACTP. Birds whose samples for genetic analysis is not available yet were identified and their samples were requested.</t>
    </r>
  </si>
  <si>
    <r>
      <t xml:space="preserve">Tabela de similaridade genética entre pares de indivíduos. - </t>
    </r>
    <r>
      <rPr>
        <sz val="11"/>
        <color indexed="60"/>
        <rFont val="Calibri"/>
        <family val="2"/>
      </rPr>
      <t>Table of genetic similarity between pairs of individuals.</t>
    </r>
  </si>
  <si>
    <t>Cristina</t>
  </si>
  <si>
    <r>
      <t xml:space="preserve">De acordo com Ryan Watson, o sequenciamento integral da ararinha-azul estará pronto em setembro de 2013. Este é um projeto entre a AWWP e a Universidade de Cornell. O grupo solicitou que os resultados e projetos relacionados à análise genética sejam compartilhados com Cristina Myiaki, a qual faz parte do projeto genético. Isso otimizará esforços. </t>
    </r>
    <r>
      <rPr>
        <sz val="11"/>
        <color indexed="60"/>
        <rFont val="Calibri"/>
        <family val="2"/>
      </rPr>
      <t>According to Ryan Watson entire sequencying genes should be ready in September (this is an AWWP and Cornell University project). The group requested that the results and projects carry on the genetic analysis must be share with Cristina Myiaki as she is part of genetic project. This is important to optimize the job.</t>
    </r>
  </si>
  <si>
    <r>
      <t>Como diminuir o tempo para que os resultados das análises genéticas de filhotes foi discutido na reunião. Eles sugeriram ter uma pessoa qualificada (que pode ser cedida pelo Parque das Aves para a USP) para executar a análise, no entanto, isto é opcional, já que temos tempo (2 ou 3 anos) para planejar os emparelhamentos. Eles pediram informações sobre a pesquisa de novos primers e Cristina Myiaki respondeu que, em um ano e meio eles vão publicar os resultados (Dissertação de Mestrado).</t>
    </r>
    <r>
      <rPr>
        <sz val="11"/>
        <color indexed="60"/>
        <rFont val="Calibri"/>
        <family val="2"/>
      </rPr>
      <t>How improve the time to have the results of genetic analysis of off springs were discussed in the meeting. They suggested to have one qualified person (that can be courtesy by Parque das Aves) to be in USP to run the analysis however this is optional as we have time (2 or 3 years) to plan the pairings. They requested information about the research of new primers and Cristina Myiaki answer that in one and a half year they will publish the results (master dissertation).</t>
    </r>
  </si>
  <si>
    <r>
      <t>Ugo Vercillo foi colocado em contato com o diretor do Frozen Ark e é necessário verificar com ele o andamento. Dr. Oliver Ryder, do Zoológico de San Diego, estabeleceu uma linhagem celular do Presley e está envolvido no Geneome 10K Project. Cristina Myiaki colocou Jason Howard (Duke University) e Tim Bouts (AWWP) em contato pois eles estão interessados ​​no seqüenciamento do genoma da ararinha-azul e também se ofereceu para ajudar, se necessário. -</t>
    </r>
    <r>
      <rPr>
        <sz val="11"/>
        <color indexed="60"/>
        <rFont val="Calibri"/>
        <family val="2"/>
      </rPr>
      <t xml:space="preserve"> Ugo Vercillo was introduced to the then director of Frozen Ark and he must be consulted to update this information. Dr. Oliver Ryder, from San Diego Zoo, established a cell line from Presley and is also involved in the Genome 10K Project. Cristina Myiaki puts Jason Howard (Duke University) and Tim Bouts (AWWP) in touch with each other as they are both interested in sequencing the genome of Spix´s macaw and also offered to help if they need it.</t>
    </r>
  </si>
  <si>
    <r>
      <t xml:space="preserve">Exames realizados somente nas ararinhas transportadas entre LPF/ACTP/Nest. Yara has offered Lorenzo Crosta as the Bird Park pays for him to come every year (July). Therefore the Government would not have to pay his airfare (can save money on their health checks). - </t>
    </r>
    <r>
      <rPr>
        <sz val="11"/>
        <color indexed="60"/>
        <rFont val="Calibri"/>
        <family val="2"/>
      </rPr>
      <t>Examinations carried out only in macaws transported between LPF / PTCA / Nest. Yara has offered Lorenzo Crosta as the Bird Park pays for him to come every year (July). Therefore the Government would not have to pay his airfare (can save money on their health checks).</t>
    </r>
  </si>
  <si>
    <r>
      <t xml:space="preserve">Ainda falta oficializar o Programa de Cativeiro - </t>
    </r>
    <r>
      <rPr>
        <sz val="11"/>
        <color indexed="60"/>
        <rFont val="Calibri"/>
        <family val="2"/>
      </rPr>
      <t>Still lack official program captivity</t>
    </r>
  </si>
  <si>
    <r>
      <rPr>
        <sz val="11"/>
        <rFont val="Calibri"/>
        <family val="2"/>
      </rPr>
      <t>Apesar desta ação estar dentro do protocolo, o grupo concordou que não pode ser excluída, devido ao destaque que deve ser dado a ela. O grupo mencionou uma sugestão para colocar no protocolo: destacar que a endoscopia será executada quando é necessário, pois as aves têm de ser anestesiadas. A coleta de amostras pode ser feita pelo veterinário do mantenedor. Assim Lorenzo estará envolvido na análise dos relatórios anuais com todos os testes de diagnóstico realizados. Lorenzo pode discutir os relatórios ou de qualquer caso específico, quando ele está aqui no Brasil (ele tem que estar familiarizado com a regulamentação sanitária brasileira). O grupo concordou que é importante ter um resumo com os testes feitos no site do ICMBio.</t>
    </r>
    <r>
      <rPr>
        <sz val="11"/>
        <color indexed="60"/>
        <rFont val="Calibri"/>
        <family val="2"/>
      </rPr>
      <t xml:space="preserve">Despite this action is inside the protocol the group agreed that it can not be excluded because this action have to be highlighted. Group mentioned a suggestion to put in the protocol: highlight that endoscopy will be performed when is necessary as the birds have to be anesthetized. Sample collection can be done by the veterinary of the holder and Lorenzo will be envolved in  analysis of the anual reports with all diagnosis tests. Lorenzo can discuss the health reports or any specific case when he is here in Brazil (he has to be familiarized with Brazilian sanitary regulation). The group agreed that it is important to have a summary with the tests done in the ICMBio website. </t>
    </r>
  </si>
  <si>
    <r>
      <t xml:space="preserve">Garantir que a avaliação sanitária no Programa de Cativeiro esteja sendo realizada de acordo com o protocolo estabelecido, ressaltando-se a realização dos exames anuais de saúde padronizados de todas as ararinhas-azuis incluídas no Programa de Cativeiro. </t>
    </r>
    <r>
      <rPr>
        <sz val="11"/>
        <color indexed="60"/>
        <rFont val="Calibri"/>
        <family val="2"/>
      </rPr>
      <t>Ensure that the health assessment is being conducted according to the established protocol, emphasizing the standardized annual examinations health of all Spix's macaws included in the captive program.</t>
    </r>
  </si>
  <si>
    <r>
      <t xml:space="preserve">Derell (contato de Yara) não está mais envolvid com isso. Mark irá contactar Jellen Brisco. </t>
    </r>
    <r>
      <rPr>
        <sz val="11"/>
        <color indexed="60"/>
        <rFont val="Calibri"/>
        <family val="2"/>
      </rPr>
      <t>Derell is not envolved with this anymore.</t>
    </r>
    <r>
      <rPr>
        <sz val="11"/>
        <color indexed="60"/>
        <rFont val="Calibri"/>
        <family val="2"/>
      </rPr>
      <t>Mark will contact Jeleen Brisco.</t>
    </r>
  </si>
  <si>
    <t>Yara e Mark</t>
  </si>
  <si>
    <r>
      <rPr>
        <sz val="11"/>
        <rFont val="Calibri"/>
        <family val="2"/>
      </rPr>
      <t xml:space="preserve">O grupo não compreendeu esta ação. Logo, algumas idéias importantes foram discutidos. 1. Constante atualização sobre o desenvolvimento das doenças que podem afetar a ararinha-azul. 2. Evitar trazer alguma doença para o Brasil (especialmente exóticos). 3. Dar informações sobre a existência de mantenedores de ararinha-azul nos países afetados com alguma doença emergente ou reemergente para proteger as ararinhas. 4. Solicitar ao MAPA, o mapeamento das granjas no raio de 10 km da Nest (e de novas instalações no Brasil) e solicitar auxílio na proteção das aves. 5. Se novos mantenedores forem credenciados, considerar somente aqueles que não possuem granjas instaladas em 10 km de raio. </t>
    </r>
    <r>
      <rPr>
        <sz val="11"/>
        <color indexed="60"/>
        <rFont val="Calibri"/>
        <family val="2"/>
      </rPr>
      <t>The group did not understand this action. Then some important ideas were discussed. 1. A constant update about the development of the diseases that can afect Spix's Macaw. 2. Avoid to bring any disease to Brazil (especially exotic). 3. Give information about the existence of Spix's macaw facilities in the countries affected with some emergent or reemergent disease to protect and prevent the spread to Spix's Macaw. 4. Request to Agriculture Minister the poultry production in the area of 10 km around Nest (and the new facilities in Brazil)  and ask them to support to protect this birds in the facility. 5. If new facilities will be establish, consider that there is no poultry in 10 km radius.</t>
    </r>
  </si>
  <si>
    <r>
      <t xml:space="preserve">Acompanhar o desenvolvimento de doenças emergentes e reemergentes nos países que possuem mantenedores de ararinhas-azuis para estabelecer medidas de controle e prevenção, juntamente com as autoridades sanitárias, com a finalidade de proteger o plantel da espécie. </t>
    </r>
    <r>
      <rPr>
        <sz val="11"/>
        <color indexed="60"/>
        <rFont val="Calibri"/>
        <family val="2"/>
      </rPr>
      <t>Accompany the development of emerging and reemerging diseases in countries with facilities of Spix's macaws to establish control  and prevention measures together with sanitary authorities in order to protect the breeding of the species.</t>
    </r>
  </si>
  <si>
    <r>
      <t xml:space="preserve">Relatórios anuais contendo informações a respeito de doenças emergentes nos países que possuem ararinhas-azuis. </t>
    </r>
    <r>
      <rPr>
        <sz val="11"/>
        <color indexed="60"/>
        <rFont val="Calibri"/>
        <family val="2"/>
      </rPr>
      <t>Annual reports containing information about emerging disease in the countries that have Spix's macaws.</t>
    </r>
  </si>
  <si>
    <t>Marcelo Carvalho (Nest)</t>
  </si>
  <si>
    <r>
      <t xml:space="preserve">1. Prover informação sobre a existência de mantenedor de ararinha-azul para agir rapidamente em casos de doenças emergentes e reemergentes. 2. Requerer do MAPA o mapeamento da produção de aves em 10 km ao redor do Nest (e outros novos mantenedores), além de requerer suporte deles para proteção deste mantenedor. </t>
    </r>
    <r>
      <rPr>
        <sz val="11"/>
        <color indexed="60"/>
        <rFont val="Calibri"/>
        <family val="2"/>
      </rPr>
      <t>1. Give information about the existence of Spix's macaw facilities in the countries affected with some emergent or reemergent disease to protect and prevent the spread to Spix's Macaw. 2. Request to Agriculture Minister the poultry production in the area of 10 km around Nest (and the new facilities in Brazil) and ask them to support to protect this birds in the facility.</t>
    </r>
    <r>
      <rPr>
        <sz val="11"/>
        <color theme="1"/>
        <rFont val="Calibri"/>
        <family val="2"/>
        <scheme val="minor"/>
      </rPr>
      <t xml:space="preserve"> </t>
    </r>
  </si>
  <si>
    <r>
      <t>A idéia é ter uma licença CITES para exportar amostras de psitacídeos e conseguir parceria com o laboratório da Universitat de Giessen para a realização especialmente de teste para bornavírus. Yara, Ryan e Mathias podem discutir os testes a serem encaminhados para os laboratórios -</t>
    </r>
    <r>
      <rPr>
        <sz val="11"/>
        <color indexed="60"/>
        <rFont val="Calibri"/>
        <family val="2"/>
      </rPr>
      <t xml:space="preserve"> The idea is to have a CITES permit for export of samples and achieve parrots partnership with the Universitat Giessen laboratory to test the performance especially for bornavírus. Yara, Ryan, and Mathias can discuss what tests to send to what labs.</t>
    </r>
  </si>
  <si>
    <r>
      <t>Falta de laboratórios confiáveis no Brasil -</t>
    </r>
    <r>
      <rPr>
        <sz val="11"/>
        <color indexed="60"/>
        <rFont val="Calibri"/>
        <family val="2"/>
      </rPr>
      <t xml:space="preserve"> Lack of reliable laboratories in Brazil</t>
    </r>
  </si>
  <si>
    <r>
      <t xml:space="preserve">Procurar LANAGRO e Instituto Biológico. Para outros laboratórios  fazer testes com amostras pareadas (pode ser a mesma amostra - faz um pool e pareia). Incluir o custo com os exames no critério de acreditação dos mantenedores no protocolo de cativeiro (exceção da Nest que tem um MOU com a AWWP). Também foi citado o laboratório São Camilo no PR para inclusão no protocolo de cativeiro. Quando Lorenzo estiver aqui no Brasil poderá levar amostras para Alemanha ou Itália - necessário CITES e licença do MAPA. </t>
    </r>
    <r>
      <rPr>
        <sz val="11"/>
        <color indexed="60"/>
        <rFont val="Calibri"/>
        <family val="2"/>
      </rPr>
      <t xml:space="preserve">Search LANAGRO and Biological Institute. For other labs do tests with paired samples (the same sample can be used- makes a pool and pair). Include the cost of the tests in the criteria for accreditation of facilities in the Captive Program (exception for Nest that has an MOU with AWWP). Laboratory São Camilo was suggested to be add in the Captive Protocol. Lorenzo, when he is here in Brazil, can leave to Germany or Italy to have this tests. </t>
    </r>
  </si>
  <si>
    <r>
      <t>Provavelmente as recentes transferências de aves para ACTP e Nest vão melhorar o sucesso reprodutivo. O novo pareamento na ACTP (macho 56) é promissor e esperamos que haverá sucesso reprodutivo no Brasil (Nest tem um excesso de fêmeas no momento). Há a questão de Presley e Paul a serem transferidos para o Nest. Existem hoje 10 aves no Nest (a partir de SP-Zoo, LPF e ACTP). Además a AWWP anunciou em maio de 2013 o sucesso da inseminação artificial. O uso da tecnologia para melhorar o sucesso reprodutivo está em curso, mas vai levar tempo. O aumento no sucesso reprodutivo será suave ao invés de dramático.</t>
    </r>
    <r>
      <rPr>
        <sz val="11"/>
        <color indexed="60"/>
        <rFont val="Calibri"/>
        <family val="2"/>
      </rPr>
      <t xml:space="preserve">Hopefull the recent transfers of birds to ACTP and Nest will lead to improved breeding success. The new pairing in ACTP (male 56) is promising and hopefully there will be breeding success in Brazil (Nest have a female excess at now). There is the issue of Presley and Paul being transferred to Nest. There are now 10 birds at Nest (from SP-Zoo, LPF and ACTP). Therefore, AWWP annouce the success of IA in AWWP in May 2013. The use of technology to improve reproductive success is ongoing but will take time. Improved breeding success if more likely to be incremental rather than a dramatic increase. </t>
    </r>
  </si>
  <si>
    <t>Ryan</t>
  </si>
  <si>
    <r>
      <t xml:space="preserve">Na reunião, houve uma pergunta sobre quais são os passos para trazer a inseminação artificial para o Brasil. Para isso, de acordo com Ryan Watson, o ICMBio tem que discutir com a Parrot Reprodução (Daniel Neuman) os passos. Ugo e Camile podem discutir este assunto com a AWWP quando eles estarão lá. A coisa mais importante é a utilização de câmeras no interior dos ninhos. Deve-se incluir as câmeras nos critérios de acreditação (então isso tem que ser dentro do protocolo). Para maximizar o estado de reprodução: 1. Começar a preparar Presley para ser transferido para Nest (protocolo sanitário, SMA/SP). ICMBio tem que solicitar os exames do protocolo e AWWP pode pagar por isso. Para diminuir o tempo, podemos coletar amostras, realizar a transferência da ave, e coloca-la em quarentena e só colocar a ave com as outras depois de receber os resultados dos testes. 2. A fêmea 26 deve ser trazida para o Programa de Cativeiro, transferindo a ave com um protocolo seguro para a ACTP. 3. A ACTP disse que somente irá enviar Paul se a Nest fizer todos os testes contidos no protocolo. Lorenzo chega 12 de julho e deixa o Brasil dia 18. Temos que aprovar o protocolo e a Nest terá dois meses para fazer os testes. Temos que trabalhar na licença Zoossanitária e licença CITES para exportar os exames com Lorenzo. Para sair da burocracia da Itália, podemos enviar as amostras para a Alemanha. </t>
    </r>
    <r>
      <rPr>
        <sz val="11"/>
        <color indexed="60"/>
        <rFont val="Calibri"/>
        <family val="2"/>
      </rPr>
      <t xml:space="preserve">In the meeting there were a question of what are the steps to bring AI to Brazil. For this, according to Ryan Watson, ICMBio has to discuss with Parrot Reproduction (Daniel Neuman) the steps. Ugo and Camile can discuss this issue with AWWP when they are there. The most important thing is to use cameras inside the nests. It should be the criteria of acreditation (then this have to be inside of protocol).  To maximize the breeding status: 1. Start to prepare Presley to be transfered to Nest (sanitary protocol, SMA/SP). ICMBio has to request the exams in the protocol and AWWP can pay for this. To solve time we can collect samples, transfer the bird, put in quarentine and only put the bird with others after receive the test results. 2. Female 26 into the reproductive program, transfering the bird with a secure protocol to ACTP. 3. ACTP said that will only send Paul if Nest does the tests contained in the protocol. Lorenzo arrive 12 th July and leave Brazil in 18th. We have to approve the captive protocol and Nest has two months to do the tests. We have to work in the Zoosanitary Licence and CITES license to export the exams with Lorenzo. To go out the burocracy of Italy we can send the samples to Germany. </t>
    </r>
  </si>
  <si>
    <r>
      <t xml:space="preserve">Transporte de 6 ararinhas-azuis da ACTP/LPF para o Brasil entre janeiro e abril. O número de aves no Brasil mais que dobrou nos últimos meses, mas ainda é apenas 14% da população globalmente manejada. Geneticamente, no entanto as populações brasileiros e não-brasileiros estão bem equilibradas. Estamos à espera de apoio para esta ação da ACTP e AWWP. - </t>
    </r>
    <r>
      <rPr>
        <sz val="11"/>
        <color indexed="60"/>
        <rFont val="Calibri"/>
        <family val="2"/>
      </rPr>
      <t xml:space="preserve">Transport of 6 Spix's macaws of ACTP / LPF for Brazil between January and April. The number of birds in Brazil has more than doubled in recent months, but it is still only 14% of the globablly managed population. Genetically, however the Brazilian and non-Brazilian populations are well balanced. We are waiting support for this action from ACTP and AWWP.   </t>
    </r>
  </si>
  <si>
    <r>
      <t>Trâmites no transporte muito demorados. Impossibilidade de importação de ararinhas do Qatar. Não assinatura do compliance term pela AWWP. -</t>
    </r>
    <r>
      <rPr>
        <sz val="11"/>
        <color indexed="60"/>
        <rFont val="Calibri"/>
        <family val="2"/>
      </rPr>
      <t xml:space="preserve"> Proceedings on shipping time consuming. Inability to import macaws of Qatar. Not signing the compliance by AWWP term.</t>
    </r>
  </si>
  <si>
    <t>Ryan e Camile</t>
  </si>
  <si>
    <r>
      <t xml:space="preserve">Todos os mantenedores tem que seguir o protocolo. </t>
    </r>
    <r>
      <rPr>
        <sz val="11"/>
        <color indexed="60"/>
        <rFont val="Calibri"/>
        <family val="2"/>
      </rPr>
      <t>All holders have follow the protocol.</t>
    </r>
  </si>
  <si>
    <r>
      <t xml:space="preserve">Conhecimento científico necessário à reintrodução da espécie aprimorado até 2017 - </t>
    </r>
    <r>
      <rPr>
        <b/>
        <sz val="12"/>
        <color indexed="60"/>
        <rFont val="Calibri"/>
        <family val="2"/>
      </rPr>
      <t>Scientific knowledge required for reintrodution of the species enhanced before 2017</t>
    </r>
  </si>
  <si>
    <r>
      <t>Avaliar a área para reintrodução no município de Curaçá, de acordo com a Instrução Normativa 179/08 e especificidades para a espécie -</t>
    </r>
    <r>
      <rPr>
        <sz val="11"/>
        <color indexed="60"/>
        <rFont val="Calibri"/>
        <family val="2"/>
      </rPr>
      <t xml:space="preserve"> Evaluate the reintroduction areas in the municipality of Curaçá, according to Normative Instruction 179/08 and specificities for the species</t>
    </r>
  </si>
  <si>
    <r>
      <t xml:space="preserve">Área avaliada - </t>
    </r>
    <r>
      <rPr>
        <sz val="11"/>
        <color indexed="60"/>
        <rFont val="Calibri"/>
        <family val="2"/>
      </rPr>
      <t>area assessed</t>
    </r>
  </si>
  <si>
    <r>
      <t xml:space="preserve">Realizar expedições para checar informações sobre a possível ocorrência de novas populações de ararinhas-azuis e integrar os resultados com as observações das equipes de campo anteriores, imagens de satélites e/ou fotos aéreas para subsequente mapeamento - </t>
    </r>
    <r>
      <rPr>
        <sz val="11"/>
        <color indexed="60"/>
        <rFont val="Calibri"/>
        <family val="2"/>
      </rPr>
      <t>Make expeditions to check information about the possible occurrence of new populations of Spix's macaws and integrate the results with the observations of field teams previous satellite imagery and / or aerial photos for subsequent mapping</t>
    </r>
  </si>
  <si>
    <r>
      <t xml:space="preserve">Relatórios das expedições - </t>
    </r>
    <r>
      <rPr>
        <sz val="11"/>
        <color indexed="60"/>
        <rFont val="Calibri"/>
        <family val="2"/>
      </rPr>
      <t>Reports of expeditions</t>
    </r>
  </si>
  <si>
    <r>
      <t>Realizar monitoramento da avifauna na área de soltura, com ênfase em psitacídeos e rapinantes -</t>
    </r>
    <r>
      <rPr>
        <sz val="11"/>
        <color indexed="60"/>
        <rFont val="Calibri"/>
        <family val="2"/>
      </rPr>
      <t xml:space="preserve"> Monitor birds in the area of ​​release, with emphasis on parrots and birds of prey</t>
    </r>
  </si>
  <si>
    <r>
      <t>Relatórios e artigos publicados</t>
    </r>
    <r>
      <rPr>
        <sz val="11"/>
        <color indexed="60"/>
        <rFont val="Calibri"/>
        <family val="2"/>
      </rPr>
      <t xml:space="preserve"> - Reports and articles published</t>
    </r>
  </si>
  <si>
    <r>
      <t xml:space="preserve">Levantar a disponibilidade de cavidades naturais e sua utilização por diversas espécies - </t>
    </r>
    <r>
      <rPr>
        <sz val="11"/>
        <color indexed="60"/>
        <rFont val="Calibri"/>
        <family val="2"/>
      </rPr>
      <t>Increasing  the availability of natural cavities and their use in various species</t>
    </r>
  </si>
  <si>
    <r>
      <t>Relatórios e artigos publicados -</t>
    </r>
    <r>
      <rPr>
        <sz val="11"/>
        <color indexed="60"/>
        <rFont val="Calibri"/>
        <family val="2"/>
      </rPr>
      <t xml:space="preserve"> Reports and articles published</t>
    </r>
  </si>
  <si>
    <r>
      <t>Amostrar psitacídeos selvagens de várias espécies na área e conduzir pesquisa sobre doenças infecciosas para identificar potenciais riscos de saúde para os animais reintroduzidos -</t>
    </r>
    <r>
      <rPr>
        <sz val="11"/>
        <color indexed="60"/>
        <rFont val="Calibri"/>
        <family val="2"/>
      </rPr>
      <t xml:space="preserve"> Sample wild psittacine birds of several species in the area and conduct researches on infectious diseases to identify potential health risks to animals reintroduced</t>
    </r>
  </si>
  <si>
    <r>
      <t xml:space="preserve">Relatórios do perfil epidemiológico, artigo publicado - </t>
    </r>
    <r>
      <rPr>
        <sz val="11"/>
        <color indexed="60"/>
        <rFont val="Calibri"/>
        <family val="2"/>
      </rPr>
      <t>Reports of the epidemiological profile, article</t>
    </r>
  </si>
  <si>
    <r>
      <t xml:space="preserve">Realizar um Estudo de Viabilidade de Populacional da ararinha-azul e validar em oficina - </t>
    </r>
    <r>
      <rPr>
        <sz val="11"/>
        <color indexed="60"/>
        <rFont val="Calibri"/>
        <family val="2"/>
      </rPr>
      <t>Conduct a Feasibility Study of Population of the Spix's Macaw and validate in workshop</t>
    </r>
  </si>
  <si>
    <r>
      <t xml:space="preserve">Estudo realizado, artigo publicado - </t>
    </r>
    <r>
      <rPr>
        <sz val="11"/>
        <color indexed="60"/>
        <rFont val="Calibri"/>
        <family val="2"/>
      </rPr>
      <t>Study carried,  article published</t>
    </r>
  </si>
  <si>
    <r>
      <t>A SAVE está finalizando o protocolo para avaliação de áreas potenciais para reintrodução.</t>
    </r>
    <r>
      <rPr>
        <sz val="11"/>
        <color indexed="10"/>
        <rFont val="Calibri"/>
        <family val="2"/>
      </rPr>
      <t xml:space="preserve"> </t>
    </r>
    <r>
      <rPr>
        <sz val="11"/>
        <color indexed="60"/>
        <rFont val="Calibri"/>
        <family val="2"/>
      </rPr>
      <t>The SAVE is finalizing the protocol for assessing potential areas for reintroduction.</t>
    </r>
  </si>
  <si>
    <r>
      <rPr>
        <sz val="11"/>
        <rFont val="Calibri"/>
        <family val="2"/>
      </rPr>
      <t xml:space="preserve">Utilizar o método SWOT adaptado para para o papagaio de Porto Rico para assessar as melhores áreas para a reintrodução da espécie. Para isso uma reunião será organizada em agosto. Monalyssa terá novos dados obtidos em expedições de campo em julho. Os participantes serão: José Flavio Candido Jr (Yara mandou o contato para Camile), Mona, Yara, Jose Alberto Possidio (conhecimento sobre vegetação) e outros atores locais, Pedro Develey, IBAMA, ICMBio. Melhor realizar a reunião em Curaçá e Pedro e Yara serão os organizadores da reunião. </t>
    </r>
    <r>
      <rPr>
        <sz val="11"/>
        <color indexed="60"/>
        <rFont val="Calibri"/>
        <family val="2"/>
      </rPr>
      <t xml:space="preserve">Use the SWOT methodology adapted to Puerto Rico Parrot and SAVE metodology in a meeting to assess better areas to reintroduce the species. For his a meeting has being prometed in August. Monalyssa will have more results from field expeditions in July. Participants: José Flavio Candido Jr (Yara send contact to Camile), Mona, Yara, Jose Alberto Possidio (knowledge about vegetation) and other local stakeholders, Pedro Develey, IBAMA, ICMBio.  Better to do the meeting in Curaça. Pedro and Yara will be responsible to organize this meeting.
</t>
    </r>
  </si>
  <si>
    <t>Ago/2013</t>
  </si>
  <si>
    <r>
      <t xml:space="preserve">Nós estamos checando as informações a todo momento, quando temos novas informações, sendo uma ação contínua. Existem áreas recomendadas pelo Marcos Da Ré (Pernambuco) que ninguém foi verificar pois é perigoso. Portanto ICMBio pode requisitar o auxílio da PF para dar suporte às ações de campo. </t>
    </r>
    <r>
      <rPr>
        <sz val="11"/>
        <color indexed="60"/>
        <rFont val="Calibri"/>
        <family val="2"/>
      </rPr>
      <t>We are checking informations. Anytime we can have new information then it is continuous. Recomendations of Marcos Da Ré (Pernambuco) and he didn't go ther because it is dangerous because of the illegal plantations. We have to look for support of PF. Then ICMBio have to make contact with  PF.</t>
    </r>
  </si>
  <si>
    <r>
      <t xml:space="preserve">José Silveira da UNIVASF fez expedições na Serra das Confusões, assim como Yara Barros, Pedro Scherer e Ricardo Bonfim Machado. Eles não encontraram nenhum habitats que podia ser interessante para a ararinha-azul. Camile fará contato Marcus Pérsio e enviará um questionário para ele depois disso. AWWP vai financiar as expedições, assim o recurso do Projeto Ararinha na Natureza para esta atividade poderia ser utilizado para outras prioridades. </t>
    </r>
    <r>
      <rPr>
        <sz val="11"/>
        <color indexed="60"/>
        <rFont val="Calibri"/>
        <family val="2"/>
      </rPr>
      <t>José Silveira from UNIVASF made expeditions in Serra das Confusoes as Yara Barros, Pedro Scherer and Ricardo Bonfim Machado. They didn't find any habitats that could complain Spix's Macaw. Camile will do contact Marcus Persio and send a questionary to him after this. AWWP will finance the expeditions, so we could use fund of Vale to another actions of Projeto Ararinha na Natureza.</t>
    </r>
  </si>
  <si>
    <r>
      <t xml:space="preserve">A equipe do projeto iniciou um protocolo de monitoramento de aves em três tipos de fisionomias: Matas ciliares e entorno do Rio São Francisco, Caatinga arbustiva do Riacho Melancia e caatingas arbóreas de Serras e Serrotes.A metodologia utilizada são as listas de MacKinnon. Até o momento foram registradas 162 espécies de aves. </t>
    </r>
    <r>
      <rPr>
        <sz val="11"/>
        <color indexed="60"/>
        <rFont val="Calibri"/>
        <family val="2"/>
      </rPr>
      <t>The project team initiated a protocol for monitoring birds in three types of vegetation: Riparian forests and around the San Francisco River, the shrubby Caatinga in Riacho Melancia and caatingas tree in Saws and small Saws.The methodology is MacKinnon lists. So far were recorded 162 species of birds.</t>
    </r>
  </si>
  <si>
    <r>
      <t xml:space="preserve">Usar o protocolo do CEMAVE (Projeto de monitoramento da avifauna das Ucs Federais do bioma Caatinga). </t>
    </r>
    <r>
      <rPr>
        <sz val="11"/>
        <color indexed="60"/>
        <rFont val="Calibri"/>
        <family val="2"/>
      </rPr>
      <t>Use the protocol of CEMAVE (Project of birds monitoring in federal protected areas in Caatinga biome).</t>
    </r>
  </si>
  <si>
    <r>
      <t xml:space="preserve">Yara enviou para Pedro e Monalyssa os resultados de seu último monitoramento. Temos que procurar um aluno fazer um TCC na área. Temos dois agentes de campo e um bolsista do CEMAVE, que podem ser envolvidos, entretanto é um estudo de longo prazo.  </t>
    </r>
    <r>
      <rPr>
        <sz val="11"/>
        <color indexed="60"/>
        <rFont val="Calibri"/>
        <family val="2"/>
      </rPr>
      <t xml:space="preserve">Yara sent to Pedro and Mona the results of her last monitoring. We have to look for a student to do a TCC in the area. We have two field agents and the scolarship of CEMAVE that can be envolved. However it is a long-term study. </t>
    </r>
  </si>
  <si>
    <r>
      <t>Monitorar também o uso de abelhas.</t>
    </r>
    <r>
      <rPr>
        <sz val="11"/>
        <color indexed="60"/>
        <rFont val="Calibri"/>
        <family val="2"/>
      </rPr>
      <t xml:space="preserve"> Monitor the use of bees.</t>
    </r>
  </si>
  <si>
    <r>
      <t>Contratação do primeiro bolsista está programada para junho.</t>
    </r>
    <r>
      <rPr>
        <sz val="11"/>
        <color indexed="60"/>
        <rFont val="Calibri"/>
        <family val="2"/>
      </rPr>
      <t xml:space="preserve"> The contract of the first scholarship is in process.</t>
    </r>
  </si>
  <si>
    <r>
      <rPr>
        <sz val="11"/>
        <rFont val="Calibri"/>
        <family val="2"/>
      </rPr>
      <t xml:space="preserve">Exite um bolsista do CEMAVE para fazer a ação 3.2 e depois a ação 3.3. </t>
    </r>
    <r>
      <rPr>
        <sz val="11"/>
        <color indexed="60"/>
        <rFont val="Calibri"/>
        <family val="2"/>
      </rPr>
      <t>There is a scholarship from CEMAVE to run this action after the actions 3.2 and 3.3.</t>
    </r>
    <r>
      <rPr>
        <sz val="11"/>
        <color indexed="38"/>
        <rFont val="Calibri"/>
        <family val="2"/>
      </rPr>
      <t xml:space="preserve"> </t>
    </r>
    <r>
      <rPr>
        <sz val="11"/>
        <color indexed="10"/>
        <rFont val="Calibri"/>
        <family val="2"/>
      </rPr>
      <t/>
    </r>
  </si>
  <si>
    <r>
      <rPr>
        <sz val="11"/>
        <rFont val="Calibri"/>
        <family val="2"/>
      </rPr>
      <t>3.5 Caracterizar o perfil sanitário de psitacídeos selvagens em vida livre e cativeiro nas potenciais áreas de reintrodução para identificar potenciais riscos de transmissão de patógenos.</t>
    </r>
    <r>
      <rPr>
        <sz val="11"/>
        <color indexed="60"/>
        <rFont val="Calibri"/>
        <family val="2"/>
      </rPr>
      <t xml:space="preserve"> Characterize the sanitary status of psittacine birds in wil and captive in potential area of reeintroduction to identify potential risks to the pathogen transmition. </t>
    </r>
  </si>
  <si>
    <t>Dez/2016</t>
  </si>
  <si>
    <r>
      <t xml:space="preserve">Nós não vamos permitir a coleta e remoção de quaisquer psitacídeos na área por causa do trabalho educativo feito com a população local. </t>
    </r>
    <r>
      <rPr>
        <sz val="11"/>
        <color indexed="60"/>
        <rFont val="Calibri"/>
        <family val="2"/>
      </rPr>
      <t>We will not allow collecting and removing any parrots in the area because of the educational work done with local population.</t>
    </r>
  </si>
  <si>
    <r>
      <t>PVA realizada em setembro de 2012. Inclusão de novos dados e outros programas agendada para novembro de 2013. -</t>
    </r>
    <r>
      <rPr>
        <sz val="11"/>
        <color indexed="60"/>
        <rFont val="Calibri"/>
        <family val="2"/>
      </rPr>
      <t xml:space="preserve"> PVA held in September 2012. Inclusion of new data and other programs scheduled for November 2013.</t>
    </r>
  </si>
  <si>
    <r>
      <rPr>
        <sz val="11"/>
        <rFont val="Calibri"/>
        <family val="2"/>
      </rPr>
      <t xml:space="preserve">Nós podemos discutir o curso de studbook keeper, PMx, vortex com Eduardo, Camile, Ryan e Patricia. Se ocorrer o curso de studbook, faremos na ACADEBio, acaso contrário, será em João Pessoa ou Nest. </t>
    </r>
    <r>
      <rPr>
        <sz val="11"/>
        <color indexed="60"/>
        <rFont val="Calibri"/>
        <family val="2"/>
      </rPr>
      <t>We can discuss vortex, pmx and studbook keeper course with Eduardo, Patricia,Ryan, Camile in João Pessoa or Nest. If we can do the stubook keeper course with SBZ we can do this in Acadebio.</t>
    </r>
  </si>
  <si>
    <r>
      <t>Articular junto à Coordenação de Criação do de UC/ICMBio e Ministério do Meio Ambiente para priorizar áreas de registro histórico da ararinha-azul como unidades de conservação, objetivando proteger áreas importantes de nidificação, pernoite e alimentação sejam legalmente protegidas. -</t>
    </r>
    <r>
      <rPr>
        <sz val="11"/>
        <color indexed="60"/>
        <rFont val="Calibri"/>
        <family val="2"/>
      </rPr>
      <t xml:space="preserve"> Discuss with the Conservation Units Creation Coordination/ICMBio and Environment Ministry to prioritize areas of historical registration of the Spix's Macaw as conservation units, aiming to protect important nestling areas, overnight stay and feed areas to be legally protected.</t>
    </r>
  </si>
  <si>
    <r>
      <t xml:space="preserve">Criação de unidades de conservação objetivando proteger áreas importantes de nidificação, pernoite e alimentação para ararinha-azul - </t>
    </r>
    <r>
      <rPr>
        <sz val="11"/>
        <color indexed="60"/>
        <rFont val="Calibri"/>
        <family val="2"/>
      </rPr>
      <t>Creation of conservation units aiming to protect important nestling, overnight stay and feeding areas for Spix's Macaw</t>
    </r>
  </si>
  <si>
    <r>
      <t xml:space="preserve">Contactar os proprietários de áreas particulares na área de reintrodução, onde não seja possível a criação de unidades de conservação, e discutir a possibilidade do estabelecimento de acordos de conservação  da espécie, priorizando práticas sustentáveis - </t>
    </r>
    <r>
      <rPr>
        <sz val="11"/>
        <color indexed="60"/>
        <rFont val="Calibri"/>
        <family val="2"/>
      </rPr>
      <t>Contact the owners of private properties in the area of reintroduction where it is not possible to create conservation units, and discuss the possibility of setting conservation agreements for the species, prioritizing sustainable practices</t>
    </r>
  </si>
  <si>
    <r>
      <t xml:space="preserve">Promover a atualização dos agentes de fiscalização da região de ocorrência da espécie, por meio de cursos sobre o programa de conservação da espécie, de forma a permitir ações integradas com o trabalho de envolvimento da comunidade - </t>
    </r>
    <r>
      <rPr>
        <sz val="11"/>
        <color indexed="60"/>
        <rFont val="Calibri"/>
        <family val="2"/>
      </rPr>
      <t>U</t>
    </r>
    <r>
      <rPr>
        <sz val="11"/>
        <color indexed="60"/>
        <rFont val="Calibri"/>
        <family val="2"/>
      </rPr>
      <t>pdate the inspection agents of the region of occurrence of the species, by means of courses on the species' conservation program, in order to enable integrated actions by engagement of the community.</t>
    </r>
  </si>
  <si>
    <r>
      <t>Adquirir terras no sítio de reintrodução identificado para a instalação da Base do Projeto Ararinha na Natureza -</t>
    </r>
    <r>
      <rPr>
        <sz val="11"/>
        <color indexed="60"/>
        <rFont val="Calibri"/>
        <family val="2"/>
      </rPr>
      <t xml:space="preserve"> Purchse </t>
    </r>
    <r>
      <rPr>
        <sz val="11"/>
        <color indexed="60"/>
        <rFont val="Calibri"/>
        <family val="2"/>
      </rPr>
      <t>land in the reintrodution site for the installation of the Base of Projeto Ararinha na Natureza</t>
    </r>
  </si>
  <si>
    <r>
      <t xml:space="preserve">Hábitats críticos para conservação da espécie protegidos e recuperados até 2017 - </t>
    </r>
    <r>
      <rPr>
        <b/>
        <sz val="12"/>
        <color indexed="60"/>
        <rFont val="Calibri"/>
        <family val="2"/>
      </rPr>
      <t>Critical habitats for conservation of the species protected and  recovered before 2017</t>
    </r>
  </si>
  <si>
    <r>
      <t xml:space="preserve">Áreas prorizadas - </t>
    </r>
    <r>
      <rPr>
        <sz val="11"/>
        <color indexed="60"/>
        <rFont val="Calibri"/>
        <family val="2"/>
      </rPr>
      <t>areas prioritized</t>
    </r>
  </si>
  <si>
    <r>
      <t>UC criada -</t>
    </r>
    <r>
      <rPr>
        <sz val="11"/>
        <color indexed="60"/>
        <rFont val="Calibri"/>
        <family val="2"/>
      </rPr>
      <t xml:space="preserve"> UC created</t>
    </r>
  </si>
  <si>
    <r>
      <t xml:space="preserve">Proprietários sensibilizados;
acordos de conservação da espécie assinados - </t>
    </r>
    <r>
      <rPr>
        <sz val="11"/>
        <color indexed="60"/>
        <rFont val="Calibri"/>
        <family val="2"/>
      </rPr>
      <t>Owners sensitized;
species conservation agreements signed</t>
    </r>
  </si>
  <si>
    <r>
      <t>Dois cursos de capacitação realizados -</t>
    </r>
    <r>
      <rPr>
        <sz val="11"/>
        <color indexed="60"/>
        <rFont val="Calibri"/>
        <family val="2"/>
      </rPr>
      <t xml:space="preserve"> Two training courses conducted</t>
    </r>
  </si>
  <si>
    <r>
      <t xml:space="preserve">Terras adquiridas - </t>
    </r>
    <r>
      <rPr>
        <sz val="11"/>
        <color indexed="60"/>
        <rFont val="Calibri"/>
        <family val="2"/>
      </rPr>
      <t>lands acquired</t>
    </r>
  </si>
  <si>
    <r>
      <t xml:space="preserve">Pedro e Ugo marcaram uma reunião no dia 29 de maio em Brasília para discutir este assunto. </t>
    </r>
    <r>
      <rPr>
        <sz val="11"/>
        <color indexed="60"/>
        <rFont val="Calibri"/>
        <family val="2"/>
      </rPr>
      <t>Pedro and Ugo schedule a meeting 29th May in BSB to discuss this issue.</t>
    </r>
  </si>
  <si>
    <r>
      <t xml:space="preserve">Juntar esta ação à 4.2. </t>
    </r>
    <r>
      <rPr>
        <sz val="11"/>
        <color indexed="60"/>
        <rFont val="Calibri"/>
        <family val="2"/>
      </rPr>
      <t>Put together with action 4.2.</t>
    </r>
  </si>
  <si>
    <r>
      <t>A contratação dos estudos socioeconomicos, fundiários e biológicos está em andamento. Os TDRs e cartas convite já foram enviados a empresas de consultoria que tem até o dia 19/04 para enviar a proposta de trabalho. Além desse estudo, está em fase final de elaboração a proposta final para criação de UCs Estaduais em quatro serras de Curaçá (Borracha, Natividade, Patamute e Canabrava) somando cerca de 75.000 hectares. Hiring studies socioeconomics, biological and land is in progress.</t>
    </r>
    <r>
      <rPr>
        <sz val="11"/>
        <color indexed="10"/>
        <rFont val="Calibri"/>
        <family val="2"/>
      </rPr>
      <t xml:space="preserve"> </t>
    </r>
    <r>
      <rPr>
        <sz val="11"/>
        <color indexed="60"/>
        <rFont val="Calibri"/>
        <family val="2"/>
      </rPr>
      <t>TDRs and call letters have been sent to consulting firms that have until 19/04 to send the job offer. Besides this study, is in the final stages of drafting the final proposal for the creation of State Protected Areas in four saws Curaçá (Borracha, Natividade, Patamuté e Canabrava) totaling approximately 75,000 hectares.</t>
    </r>
  </si>
  <si>
    <t xml:space="preserve">Pedro </t>
  </si>
  <si>
    <t>Colocar ação 1 e 2 juntas.discuss in the group</t>
  </si>
  <si>
    <t>Juntar esta ação à 4.1. Put together with action 4.1.</t>
  </si>
  <si>
    <r>
      <t>Em Novembro de 2012 foi realizada uma oficina sobre a criação de RPPNs na sede do projeto. A oficina contou com 8 representantes de associações rurais do município. Em janeiro de 2013, três proprietários entregaram uma ficha de interesse para criação de RPPN. No entanto, nenhum deles possui o título da propriedade que é um documento imprescindível para a criação da Reserva. Como a obtenção do título demora cerca de 3 anos junto ao CDA, foi proposto aos proprietários a assinatura de um acordo de conservação. Os acordos de conservação estão finalizados e passando pela revisão do advogado da SAVE Brasil.</t>
    </r>
    <r>
      <rPr>
        <sz val="11"/>
        <color indexed="60"/>
        <rFont val="Calibri"/>
        <family val="2"/>
      </rPr>
      <t xml:space="preserve"> In November 2012 a workshop was held on the creation of private reserves at the project headquarters. The workshop was attended by 8 representatives of agricultural associations in the county. In January 2013, three owners delivered a record of interest for creation of PRNP. However, none of them has the title of the property is an essential document for creating the reserve. How to obtain the title takes about three years with the CDA, was proposed to the owners to sign a conservation agreement. The conservation agreements are finalized and through the review of attorney SAVE Brazil.</t>
    </r>
  </si>
  <si>
    <r>
      <t xml:space="preserve">Pode ser trabalhado também com averbaçao de Reserva Legal pelo cadastro ambiental rural (CAR). </t>
    </r>
    <r>
      <rPr>
        <sz val="11"/>
        <color indexed="60"/>
        <rFont val="Calibri"/>
        <family val="2"/>
      </rPr>
      <t>It can be run as the legal reserve registration in the CAR.</t>
    </r>
  </si>
  <si>
    <r>
      <t xml:space="preserve">A SAVE está tentatndo implementar a ação mas as agências não estão participante. Em Curaçá tem a possibilidade de incluir os agentes ambientais. </t>
    </r>
    <r>
      <rPr>
        <sz val="11"/>
        <color indexed="60"/>
        <rFont val="Calibri"/>
        <family val="2"/>
      </rPr>
      <t>SAVE is tryingo to do but the agents are not participative. In Curaça the 'agentes ambientais' are included.</t>
    </r>
  </si>
  <si>
    <r>
      <t>Não há terras adicionais adquiridas desde a compra das Faz. Gangorra e Concordia.</t>
    </r>
    <r>
      <rPr>
        <sz val="11"/>
        <color indexed="60"/>
        <rFont val="Calibri"/>
        <family val="2"/>
      </rPr>
      <t xml:space="preserve"> - No additional lands acquired since the purchases of Gangorra and Concordia farms. </t>
    </r>
  </si>
  <si>
    <r>
      <t xml:space="preserve">A regularização da Fazenda Gangorra foi discutida. Se possível a Fundação Lymington pode conceder/dar a Faz. Gangorra para a Faz.  Concordia, para termos o manejo como uma única unidade. A Faz. Concordia é maior no entanto é na Faz. Gangorra que se tem o habitat ribeirinho mais desejável para as ararinhas. O ICMBio irá acompanhar e ajudar nos próximos passos para  regularização da Fazenda Gangorra. </t>
    </r>
    <r>
      <rPr>
        <sz val="11"/>
        <color indexed="60"/>
        <rFont val="Calibri"/>
        <family val="2"/>
      </rPr>
      <t xml:space="preserve">Registration of Gangorra farm were discussed. If possible Fundação Lymington can grant/gift Gangorra Farm to Concordia Farm, then manage both as a single unit. Concordia is larger however Gangorra has the most desirable riparian habitat for Spix's Macaws.ICMBio will accompany and help the next steps to registrate Gangorra farm. </t>
    </r>
  </si>
  <si>
    <r>
      <t>Adquirir terras no sítio de reintrodução para integrar às áreas protegidas.</t>
    </r>
    <r>
      <rPr>
        <sz val="11"/>
        <color indexed="60"/>
        <rFont val="Calibri"/>
        <family val="2"/>
      </rPr>
      <t xml:space="preserve"> - Purchase land in reintrouduction site in order to integrate them to the protected areas.</t>
    </r>
  </si>
  <si>
    <r>
      <t xml:space="preserve">Procurar outras áreas para compra. </t>
    </r>
    <r>
      <rPr>
        <sz val="11"/>
        <color indexed="60"/>
        <rFont val="Calibri"/>
        <family val="2"/>
      </rPr>
      <t>Look for other areas to buy.</t>
    </r>
  </si>
  <si>
    <r>
      <t xml:space="preserve">Parcerias fortalecidas e informações necessárias à conscientização para a conservação da ararinha-azul divulgadas até 2017 - </t>
    </r>
    <r>
      <rPr>
        <b/>
        <sz val="12"/>
        <color indexed="60"/>
        <rFont val="Calibri"/>
        <family val="2"/>
      </rPr>
      <t>Strengthened partnerships and information necessary to raise awareness for the conservation of Spix's Macaw released until 2017</t>
    </r>
  </si>
  <si>
    <r>
      <t xml:space="preserve">Criar um Programa de Divulgação, usando a imagem da ararinha-azul como uma espécie bandeira para programas de educação ambiental e divulgando periodicamente informações sobre as ações implementadas deste Plano de Ação - </t>
    </r>
    <r>
      <rPr>
        <sz val="11"/>
        <color indexed="60"/>
        <rFont val="Calibri"/>
        <family val="2"/>
      </rPr>
      <t>Create a Disclosure Program, using the image of the Spix's macaw as a flagship species for environmental education programs and periodically disclosing information about the actions taken in this Action Plan</t>
    </r>
  </si>
  <si>
    <r>
      <t xml:space="preserve">Portifólio das informações divulgadas - </t>
    </r>
    <r>
      <rPr>
        <sz val="11"/>
        <color indexed="60"/>
        <rFont val="Calibri"/>
        <family val="2"/>
      </rPr>
      <t>Portfolio information disclosed</t>
    </r>
  </si>
  <si>
    <r>
      <t xml:space="preserve">Estabelecer mecanismos de captação de recurso para implementação das ações previstas neste PAN - </t>
    </r>
    <r>
      <rPr>
        <sz val="11"/>
        <color indexed="60"/>
        <rFont val="Calibri"/>
        <family val="2"/>
      </rPr>
      <t>Establish mechanisms for raising resource for implementation of the actions envisaged in this PAN</t>
    </r>
  </si>
  <si>
    <r>
      <t xml:space="preserve">Projetos financiados </t>
    </r>
    <r>
      <rPr>
        <sz val="11"/>
        <color indexed="60"/>
        <rFont val="Calibri"/>
        <family val="2"/>
      </rPr>
      <t>- projects funded</t>
    </r>
  </si>
  <si>
    <r>
      <t xml:space="preserve">Realizar reuniões periódicas de monitoria do PAN com o Grupo Assessor e colaboradores. - </t>
    </r>
    <r>
      <rPr>
        <sz val="11"/>
        <color indexed="60"/>
        <rFont val="Calibri"/>
        <family val="2"/>
      </rPr>
      <t>Meet periodically to monitor the PAN with the Advisory Group and collaborators.</t>
    </r>
  </si>
  <si>
    <r>
      <t xml:space="preserve">Uma reunião por ano presencial e reuniões on line - </t>
    </r>
    <r>
      <rPr>
        <sz val="11"/>
        <color indexed="60"/>
        <rFont val="Calibri"/>
        <family val="2"/>
      </rPr>
      <t xml:space="preserve">One meeting a year in person and online meetings </t>
    </r>
  </si>
  <si>
    <t>Yara Barros (Parque das Aves), Pedro Scherer Neto (MHNCI), Pedro Develey (SAVE Brasil), Cristina Y. Miyaki (USP), Mark Stafford (Parrots International), Ryan Watson (AWWP)</t>
  </si>
  <si>
    <r>
      <t xml:space="preserve">Os principais atores locais e públicos-alvo do projeto já foram identificados. Até o momento foram estabelecidas 151 conversas formais e informais e  27 atividades educativas e de divulgação. As atividades educativas e de divulgação envolveram diretamente um público de 1225 pessoas. O documento do Programa de Educação para a Conservação Ararinha na Natureza para 2013 já teve sua implementação iniciada. Através do Caderno do Professor já forma capacitados 79 professores em 313 escolas e 31 municipios, atingino 37.680 alunos. As ações do projeto são divulgadas semanalmente na página do facebook (www.facebook.com.br/ararinhananatureza). Em colaboração com um pesquisador da Durrell Institute of Conservation and Ecology (DICE), University of Kent, UK, esta sendo avaliado o impacto do trabalho e mudanças de percepção da comunidade. Foram definidos indicadores e  um pré-teste com 604 entrevistas já foi realizado, considerando um grupo controle em uma cidade vizinha com influencia baixa do projeto. </t>
    </r>
    <r>
      <rPr>
        <sz val="11"/>
        <color indexed="60"/>
        <rFont val="Calibri"/>
        <family val="2"/>
      </rPr>
      <t>The main local stakeholders of the project have been identified. So far 151 have been established formal and informal conversations and 27 educational activities and dissemination. Educational activities and dissemination directly involved an audience of 1225 people. The document Education Program for the Conservation of Spix's in the Wild for 2013 had already started its implementation. Through the Teacher's Notebook we trained 79 teachers in 313 schools and 31 cities, with 37,680 students. The activities of the project are listed weekly on facebook page (www.facebook.com.br / ararinhananatureza). In collaboration with a researcher at the Durrell Institute of Conservation and Ecology (DICE), University of Kent, UK, we are evaluated the impact of changes in work and community perception. Indicators were defined and pre-tested with 604 interviews have been conducted considering a control group in a nearby town with low influence of the project.</t>
    </r>
  </si>
  <si>
    <r>
      <t xml:space="preserve">Nós temos apoio da AWWP e Vale atualmente. </t>
    </r>
    <r>
      <rPr>
        <sz val="11"/>
        <color indexed="60"/>
        <rFont val="Calibri"/>
        <family val="2"/>
      </rPr>
      <t>We have the support of AWWP and Vale nowadays.</t>
    </r>
  </si>
  <si>
    <r>
      <t>Reuniões sendo realizadas a cada 6 meses, pelo menos via skype -</t>
    </r>
    <r>
      <rPr>
        <sz val="11"/>
        <color indexed="60"/>
        <rFont val="Calibri"/>
        <family val="2"/>
      </rPr>
      <t xml:space="preserve"> Meetings are held every six months at least via skype</t>
    </r>
  </si>
  <si>
    <r>
      <t xml:space="preserve">Nós consensuamos que há problemas com o fluxo de informações no grupo, sendo melhor estabelecer um grupo mais cooperativo. Sobre grupos yahoo, o ICMBio não pode ter oficialmente um grupo livre (devemos pagar por isso). Então, temos de estabelecer um protocolo de comunicação no grupo consultivo com, pelo menos, reuniões via Skype. Divulgar ao grupo os principais acontecimento (boas notícias, etc)  via fórum institucional, com moderação do ICMBio. </t>
    </r>
    <r>
      <rPr>
        <sz val="11"/>
        <color indexed="60"/>
        <rFont val="Calibri"/>
        <family val="2"/>
      </rPr>
      <t xml:space="preserve">We  have consesed that there are problems with the flux of  information. Then it is better create more cooperative group. About yahoo groups, the ICMBio can't officially stablish a free group (we should pay for this). Then, we have to stablish a protocol of comunication in the advisory group with at least skype meetings. Disclose to the group the main news in any forum (ICMBio has to be the moderator). </t>
    </r>
  </si>
  <si>
    <r>
      <t>Iniciar o projeto de conservação in situ até 2017 -</t>
    </r>
    <r>
      <rPr>
        <b/>
        <sz val="12"/>
        <color indexed="60"/>
        <rFont val="Calibri"/>
        <family val="2"/>
      </rPr>
      <t xml:space="preserve"> Start the project in situ conservation before 2017</t>
    </r>
  </si>
  <si>
    <r>
      <t>Elaborar o projeto para reintrodução experimental de maracanãs -</t>
    </r>
    <r>
      <rPr>
        <sz val="11"/>
        <color indexed="60"/>
        <rFont val="Calibri"/>
        <family val="2"/>
      </rPr>
      <t xml:space="preserve"> Prepare the project for experimental reintroduction of blue-winged macaw</t>
    </r>
  </si>
  <si>
    <r>
      <t xml:space="preserve">Projeto elaborado - </t>
    </r>
    <r>
      <rPr>
        <sz val="11"/>
        <color indexed="60"/>
        <rFont val="Calibri"/>
        <family val="2"/>
      </rPr>
      <t>project elaborated</t>
    </r>
  </si>
  <si>
    <r>
      <t xml:space="preserve">Realizar solturas experimentais de acordo com o projeto elaborado na ação 6.4 - </t>
    </r>
    <r>
      <rPr>
        <sz val="11"/>
        <color indexed="60"/>
        <rFont val="Calibri"/>
        <family val="2"/>
      </rPr>
      <t>Perform experimental releases in accordance with the project  designed in the action 6.4</t>
    </r>
  </si>
  <si>
    <r>
      <t xml:space="preserve">Artigos publicados e relatórios produzidos, Protocolos e método para a reintrodução da ararinha-azul elaborados - </t>
    </r>
    <r>
      <rPr>
        <sz val="11"/>
        <color indexed="60"/>
        <rFont val="Calibri"/>
        <family val="2"/>
      </rPr>
      <t>Articles published and reports produced; protocols and method for the reintroduction of Spix's Macaw prepared</t>
    </r>
  </si>
  <si>
    <r>
      <t>Iniciar o Programa de Soltura de ararinhas-azuis -</t>
    </r>
    <r>
      <rPr>
        <sz val="11"/>
        <color indexed="60"/>
        <rFont val="Calibri"/>
        <family val="2"/>
      </rPr>
      <t xml:space="preserve"> Start the Release Program of the Spix's macaws</t>
    </r>
  </si>
  <si>
    <r>
      <t xml:space="preserve">Programa de Soltura em execução - </t>
    </r>
    <r>
      <rPr>
        <sz val="11"/>
        <color indexed="60"/>
        <rFont val="Calibri"/>
        <family val="2"/>
      </rPr>
      <t>Release program running</t>
    </r>
  </si>
  <si>
    <r>
      <t xml:space="preserve">Proporcionar treinamento e intercâmbio com outros programas internacionais - </t>
    </r>
    <r>
      <rPr>
        <sz val="11"/>
        <color indexed="60"/>
        <rFont val="Calibri"/>
        <family val="2"/>
      </rPr>
      <t>Provide training and exchange with othe international programs</t>
    </r>
  </si>
  <si>
    <r>
      <t xml:space="preserve">Treinamento de equipes de campo e cativeiro em centros internacionais realizado - </t>
    </r>
    <r>
      <rPr>
        <sz val="11"/>
        <color indexed="60"/>
        <rFont val="Calibri"/>
        <family val="2"/>
      </rPr>
      <t>Training of field and captivity teams on international centers</t>
    </r>
  </si>
  <si>
    <r>
      <t xml:space="preserve">AWWP está trabalhando na restauração da Faz. Concordia. O objetivo principal até agora foi terminar o muro e remover o gado. A AWWP tem planos para a realização de pesquisas sobre controle de plantas invasoras e restauração da Mata Ciliar. </t>
    </r>
    <r>
      <rPr>
        <sz val="11"/>
        <color indexed="60"/>
        <rFont val="Calibri"/>
        <family val="2"/>
      </rPr>
      <t>AWWP is working on the restoration of Concordia farm. Primary objective until now has is still is to finish the boundary fence and remove livestock. AWWP has plans to conduct research into invasive plant control and riparian restoration.</t>
    </r>
  </si>
  <si>
    <r>
      <t>6.2 Executar o projeto elaborado na ação 6.1, contemplando atividades de pesquisa, recuperação de hábitat e envolvimento da comunidade local.</t>
    </r>
    <r>
      <rPr>
        <sz val="11"/>
        <color indexed="60"/>
        <rFont val="Calibri"/>
        <family val="2"/>
      </rPr>
      <t xml:space="preserve"> Run the project prepared in action 6.1  in the reintroduction area, covering activities of research, habitat restoration and local community involvement.</t>
    </r>
  </si>
  <si>
    <r>
      <t xml:space="preserve">Nas próximas reuniões temos que agendar meio dia para compartilhar atualizações no programa de cativeiro e meio dia para discutir o andamento das ações de campo, onde todos irão apresentar os resultados e discutir. </t>
    </r>
    <r>
      <rPr>
        <sz val="11"/>
        <color indexed="60"/>
        <rFont val="Calibri"/>
        <family val="2"/>
      </rPr>
      <t>In the next meetings we have to schedule mid day to share updates in the captive program and mid day to discuss the progress of field actions, where everybody will present the results and discuss.</t>
    </r>
  </si>
  <si>
    <r>
      <t xml:space="preserve">O progresso no Nest está ocorrendo, com planos de construir novos recintos para a ararinha ainda este ano. </t>
    </r>
    <r>
      <rPr>
        <sz val="11"/>
        <color indexed="60"/>
        <rFont val="Calibri"/>
        <family val="2"/>
      </rPr>
      <t>Progress at Nest is ongoing, with plans to build new aviaries for Spix's macaws this year.</t>
    </r>
  </si>
  <si>
    <r>
      <t xml:space="preserve">Nenhum progresso em decorrência da situação no Qatar entre o Sheik o governo. </t>
    </r>
    <r>
      <rPr>
        <sz val="11"/>
        <color indexed="60"/>
        <rFont val="Calibri"/>
        <family val="2"/>
      </rPr>
      <t xml:space="preserve">No progress as yet in regards to AWWP constructing a breeding facility in Brazil as it is still pending on the situation in Qatar between the Sheikh and the Government to be resolved. </t>
    </r>
  </si>
  <si>
    <r>
      <rPr>
        <sz val="11"/>
        <rFont val="Calibri"/>
        <family val="2"/>
      </rPr>
      <t xml:space="preserve">O centro de reprodução deve estar em um local diferente do local de reintrodução. Então, teremos apenas um centro de reintrodução  em Curaçá e a AWWP vai construir outro centro de reprodução em Petrolina ou em algum lugar adjacente. O grupo decidiu usar a enorme estrutura da UNIVASF para fazer estudos complementares para as atividades multidisciplinares, mas não vamos construir um centro de reprodução de ararinha lá (porque não podem haver problemas com a segurança, saúde, entre outros). </t>
    </r>
    <r>
      <rPr>
        <sz val="11"/>
        <color indexed="60"/>
        <rFont val="Calibri"/>
        <family val="2"/>
      </rPr>
      <t>The breeding center should be in a different place from the  Reintroduction place. So, we will have only one release center in Curaça and AWWP will build another breeding facility in Petrolina or in some place adjacent. The group decided to use the huge structure of UNIVASF to do  complementary studies for multidisciplinary activities, but we will not construct a breeding center for Spix's macaw there (because there is problemas with security, health, others)</t>
    </r>
  </si>
  <si>
    <r>
      <t>6.3 Construir e operacionalizar o Centro de Reintrodução para solturas experimentais de maracanãs e ararinhas-azuis e o Centro de Reprodução de ararinhas-azuis.</t>
    </r>
    <r>
      <rPr>
        <sz val="11"/>
        <color indexed="60"/>
        <rFont val="Calibri"/>
        <family val="2"/>
      </rPr>
      <t xml:space="preserve"> Construct and make functional the Reintroduction Center  to experimental releases of Blue-winged macaw and the Breeding Center to Spix's Macaw.</t>
    </r>
  </si>
  <si>
    <r>
      <t>Nenhum progresso, ainda no que diz respeito as solturas experimentais de maracanãs.</t>
    </r>
    <r>
      <rPr>
        <sz val="11"/>
        <color indexed="10"/>
        <rFont val="Calibri"/>
        <family val="2"/>
      </rPr>
      <t xml:space="preserve"> </t>
    </r>
    <r>
      <rPr>
        <sz val="11"/>
        <color indexed="60"/>
        <rFont val="Calibri"/>
        <family val="2"/>
      </rPr>
      <t xml:space="preserve">No progress as yet in regards to experimental releases of Illiger's macaws. </t>
    </r>
  </si>
  <si>
    <r>
      <t>A depender da solução da situação no Qatar.</t>
    </r>
    <r>
      <rPr>
        <sz val="11"/>
        <color theme="1"/>
        <rFont val="Calibri"/>
        <family val="2"/>
        <scheme val="minor"/>
      </rPr>
      <t xml:space="preserve"> </t>
    </r>
    <r>
      <rPr>
        <sz val="11"/>
        <color indexed="60"/>
        <rFont val="Calibri"/>
        <family val="2"/>
      </rPr>
      <t>Pending on the situation in Qatar to be resolved.</t>
    </r>
  </si>
  <si>
    <r>
      <t xml:space="preserve">
Ryan já está com o projeto preparado.
Ryan, Mona, Yara e Tomas White estarão reunidos pelo skype e se ele estiver com tudo pronto antes de agosto, poderia ser discutida na reunião proposta na Ação 3.1. A ACTP também  quer ser envolvida nessa ação.</t>
    </r>
    <r>
      <rPr>
        <sz val="11"/>
        <color indexed="60"/>
        <rFont val="Calibri"/>
        <family val="2"/>
      </rPr>
      <t>Ryan already have this prepared.  Ryan, Mona, Yara and Tomas White will be involved by the skype and if it is ready before August it could be discussed at the meeting proposed in the Action 3.1.  ACTP also wants to be involved in this action.</t>
    </r>
  </si>
  <si>
    <t>Fev/2014</t>
  </si>
  <si>
    <t>Yara Barros (Parque da Aves), Monalyssa Camandaroba (AWWP),  Thomas White (USFWS), Tim Bouts (AWWP)</t>
  </si>
  <si>
    <r>
      <rPr>
        <sz val="11"/>
        <rFont val="Calibri"/>
        <family val="2"/>
      </rPr>
      <t xml:space="preserve">Colocar junto com a ação 6.4. Camile entrará em contato com o Marcovaldi (UFRN) para tentar desenvolver um novo tipo de transmissor. </t>
    </r>
    <r>
      <rPr>
        <sz val="11"/>
        <color indexed="60"/>
        <rFont val="Calibri"/>
        <family val="2"/>
      </rPr>
      <t>Put together with action 6.4. 
Camile will try to make contact with Marcovaldi (UFRN) to try develop a new transmitter with a new technology.</t>
    </r>
  </si>
  <si>
    <r>
      <t xml:space="preserve">Começar a escrever. </t>
    </r>
    <r>
      <rPr>
        <sz val="11"/>
        <color indexed="60"/>
        <rFont val="Calibri"/>
        <family val="2"/>
      </rPr>
      <t>Start to write it.</t>
    </r>
  </si>
  <si>
    <r>
      <t xml:space="preserve">Tomas White (SWOT), curso de studbook keeper,  PMX, Arnald Desbiez (vortex), etc. </t>
    </r>
    <r>
      <rPr>
        <sz val="11"/>
        <color indexed="60"/>
        <rFont val="Calibri"/>
        <family val="2"/>
      </rPr>
      <t>Tomas White (SWOT methodology), studbook keeper course,  PMX, Arnald Desbiez (vortex), etc.</t>
    </r>
  </si>
  <si>
    <r>
      <t xml:space="preserve">6.7 Proporcionar treinamento e intercâmbio com outros programas - </t>
    </r>
    <r>
      <rPr>
        <sz val="11"/>
        <color indexed="60"/>
        <rFont val="Calibri"/>
        <family val="2"/>
      </rPr>
      <t>Provide training a</t>
    </r>
    <r>
      <rPr>
        <sz val="11"/>
        <color indexed="60"/>
        <rFont val="Calibri"/>
        <family val="2"/>
      </rPr>
      <t>nd exchange with other conservation</t>
    </r>
    <r>
      <rPr>
        <sz val="11"/>
        <color indexed="60"/>
        <rFont val="Calibri"/>
        <family val="2"/>
      </rPr>
      <t xml:space="preserve"> programs</t>
    </r>
  </si>
  <si>
    <t>Hábitats críticos para conservação da espécie protegidos e recuperados até 2017 - Critical habitats for conservation of the species protected and  recovered before 2017</t>
  </si>
  <si>
    <r>
      <t>Implementar experimentos demonstrativos de caprinocultura sustentável visando reduzir o impacto da atividade na Caatinga -</t>
    </r>
    <r>
      <rPr>
        <sz val="11"/>
        <color indexed="60"/>
        <rFont val="Calibri"/>
        <family val="2"/>
      </rPr>
      <t xml:space="preserve"> Implement experiments demonstrating sustainable goat production to reduce the impact of the activity in the Caatinga</t>
    </r>
  </si>
  <si>
    <r>
      <t xml:space="preserve">Relatórios e publicações realizadas - </t>
    </r>
    <r>
      <rPr>
        <sz val="11"/>
        <color indexed="60"/>
        <rFont val="Calibri"/>
        <family val="2"/>
      </rPr>
      <t>Reports and articles published</t>
    </r>
  </si>
  <si>
    <r>
      <t xml:space="preserve">1. Políticas públicas e envolvimento governamental fortalecidos até 2017 - </t>
    </r>
    <r>
      <rPr>
        <b/>
        <sz val="11"/>
        <color indexed="60"/>
        <rFont val="Calibri"/>
        <family val="2"/>
      </rPr>
      <t>Public policies and governmental involvement strengthened before 2017</t>
    </r>
  </si>
  <si>
    <r>
      <t xml:space="preserve">1.1. Criar o Grupo Assessor para implementação, monitoria e avalição do Plano de Ação da ararinha-azul  - </t>
    </r>
    <r>
      <rPr>
        <sz val="11"/>
        <color indexed="60"/>
        <rFont val="Calibri"/>
        <family val="2"/>
      </rPr>
      <t xml:space="preserve">Create Advisory Group for implementation, monitoring and evaluation of Spix's Macaw Action Plan 
</t>
    </r>
    <r>
      <rPr>
        <sz val="11"/>
        <color theme="1"/>
        <rFont val="Calibri"/>
        <family val="2"/>
        <scheme val="minor"/>
      </rPr>
      <t/>
    </r>
  </si>
  <si>
    <r>
      <t xml:space="preserve">Portaria Publicada no DOU - </t>
    </r>
    <r>
      <rPr>
        <sz val="11"/>
        <color indexed="60"/>
        <rFont val="Calibri"/>
        <family val="2"/>
      </rPr>
      <t>Ordinance published in  the DOU</t>
    </r>
  </si>
  <si>
    <r>
      <t xml:space="preserve">Portaria 74 de 02 de março de 2012. Nova minuta de portaria com inclusão do Ryan Watson encaminhada para a COPAN em 2012. Todos confirmaram continuar no grupo assessor - </t>
    </r>
    <r>
      <rPr>
        <sz val="11"/>
        <color indexed="60"/>
        <rFont val="Calibri"/>
        <family val="2"/>
      </rPr>
      <t>Ordinance 74 of 02 March 2012. New draft of ordinance with inclusion of Ryan Watson referred to the COPAN in 2012. Everybody want to continue in the group</t>
    </r>
  </si>
  <si>
    <r>
      <t xml:space="preserve">Foi consenso do grupo na segunda reunião de monitoria que a pessoa/instituição envolvida na articulação da ação deve ficar fora da sua avaliação. </t>
    </r>
    <r>
      <rPr>
        <sz val="11"/>
        <color indexed="60"/>
        <rFont val="Calibri"/>
        <family val="2"/>
      </rPr>
      <t xml:space="preserve"> In the second monitoring meeting there was a concensus that in the evaluation of actions the articulator of this action has to be out.</t>
    </r>
    <r>
      <rPr>
        <sz val="11"/>
        <color theme="1"/>
        <rFont val="Calibri"/>
        <family val="2"/>
        <scheme val="minor"/>
      </rPr>
      <t xml:space="preserve">  </t>
    </r>
  </si>
  <si>
    <t>EXCLUIR</t>
  </si>
  <si>
    <r>
      <t xml:space="preserve">2. População de cativeiro adequadamente manejada, com aumento mínimo de 6 indivíduos/ano, visando início das reintroduções antes de 2017 - </t>
    </r>
    <r>
      <rPr>
        <b/>
        <sz val="11"/>
        <color indexed="60"/>
        <rFont val="Calibri"/>
        <family val="2"/>
      </rPr>
      <t xml:space="preserve">Captivity population </t>
    </r>
    <r>
      <rPr>
        <b/>
        <sz val="11"/>
        <color indexed="8"/>
        <rFont val="Calibri"/>
        <family val="2"/>
      </rPr>
      <t>p</t>
    </r>
    <r>
      <rPr>
        <b/>
        <sz val="11"/>
        <color indexed="60"/>
        <rFont val="Calibri"/>
        <family val="2"/>
      </rPr>
      <t>roperly managed, with an increase of at least 6 individuals / year, aiming beginning of reintroductions before 2017 -</t>
    </r>
  </si>
  <si>
    <r>
      <t xml:space="preserve">2.1. Fazer gestão junto à Polícia Federal,  INTERPOL, Agências Ambientais Internacionais e Autoridades CITES dos países envolvidos  para o levantamento de informações sobre possíveis aves em cativeiro de paradeiro desconhecido dentro e fora do país </t>
    </r>
    <r>
      <rPr>
        <sz val="11"/>
        <color indexed="60"/>
        <rFont val="Calibri"/>
        <family val="2"/>
      </rPr>
      <t>- Manage with the Federal Police, INTERPOL, International Environmental Agencies and  CITES Authorities of the concerned countries in order to gather information on possible birds in captivity at unknown places inside and outside the country</t>
    </r>
  </si>
  <si>
    <r>
      <t xml:space="preserve">2.2. Preparar a minuta de portaria do ICMBio, do Programa de Cativeiro da ararinha-azul - </t>
    </r>
    <r>
      <rPr>
        <sz val="11"/>
        <color indexed="60"/>
        <rFont val="Calibri"/>
        <family val="2"/>
      </rPr>
      <t xml:space="preserve">Prepare draft of ICMBio's Ordinance of the Captive Program of Spix's Macaw </t>
    </r>
  </si>
  <si>
    <r>
      <t>2.3. Oficializar o Programa de Cativeiro da ararinha-azul, com o objetivo de elaborar, coordenar e implementar as estratégias de conservação a fim de manter populações genética e demograficamente viáveis em cativeiro -</t>
    </r>
    <r>
      <rPr>
        <sz val="11"/>
        <color indexed="60"/>
        <rFont val="Calibri"/>
        <family val="2"/>
      </rPr>
      <t xml:space="preserve"> Carry out the procedures to make the Captive Program official, </t>
    </r>
    <r>
      <rPr>
        <sz val="11"/>
        <color indexed="60"/>
        <rFont val="Calibri"/>
        <family val="2"/>
      </rPr>
      <t xml:space="preserve"> </t>
    </r>
    <r>
      <rPr>
        <sz val="11"/>
        <color indexed="60"/>
        <rFont val="Calibri"/>
        <family val="2"/>
      </rPr>
      <t>aiming to prepare, coordinate and implement the conservation strategies in order to keep genetically and demographically viable populations in captivity</t>
    </r>
  </si>
  <si>
    <r>
      <t xml:space="preserve">2.4. Revisar os protocolos de manutenção e manejo de animais em cativeiro - </t>
    </r>
    <r>
      <rPr>
        <sz val="11"/>
        <color indexed="60"/>
        <rFont val="Calibri"/>
        <family val="2"/>
      </rPr>
      <t xml:space="preserve">Review the protocols on maintenance and management of animals in captivity </t>
    </r>
  </si>
  <si>
    <r>
      <t xml:space="preserve">2.5. Realizar curso de qualificação para gerenciadores do livro de registros genealógicos de ararinha-azul e assegurar que os mantenedores (Studbook keepers) tenham à disposição as ferramentas necessárias para orientar o manejo da população de ararinhas-azuis em cativeiro - </t>
    </r>
    <r>
      <rPr>
        <sz val="11"/>
        <color indexed="60"/>
        <rFont val="Calibri"/>
        <family val="2"/>
      </rPr>
      <t xml:space="preserve">Carry out a </t>
    </r>
    <r>
      <rPr>
        <sz val="11"/>
        <color indexed="60"/>
        <rFont val="Calibri"/>
        <family val="2"/>
      </rPr>
      <t>qualification course for managers of the genealogical records of Spix's Macaw and assure that the studbook keepers have proper tools available to guide management of the population of Spix's macaws in captivity</t>
    </r>
  </si>
  <si>
    <r>
      <t xml:space="preserve">2.6. Completar e atualizar constantemente a análise genética de toda a população em cativeiro, dentro e fora do Programa de Cativeiro, se possível - </t>
    </r>
    <r>
      <rPr>
        <sz val="11"/>
        <color indexed="60"/>
        <rFont val="Calibri"/>
        <family val="2"/>
      </rPr>
      <t>Complete and update the DNA analysis of the entire population in captivity, inside and outside the Captive Program, if possible</t>
    </r>
  </si>
  <si>
    <r>
      <t xml:space="preserve">2.7. Confirmar a identificação das aves, determinar o grau de similaridade genética construir e revisar o pedigree de toda a população conhecida da espécie - </t>
    </r>
    <r>
      <rPr>
        <sz val="11"/>
        <color indexed="60"/>
        <rFont val="Calibri"/>
        <family val="2"/>
      </rPr>
      <t>Confirm the identification of birds, verify the kinship level, develop and review the pedigree of the whole known population of the species</t>
    </r>
  </si>
  <si>
    <r>
      <t xml:space="preserve">2.8.Estabelecer bancos de amostras viáveis para extração de DNA (tecido ou amostras de sangue), de células vivas e de esperma de todas as aves do programa em locais diferentes, visando a conservação </t>
    </r>
    <r>
      <rPr>
        <i/>
        <sz val="10"/>
        <rFont val="Arial"/>
        <family val="2"/>
      </rPr>
      <t>in vitro</t>
    </r>
    <r>
      <rPr>
        <sz val="11"/>
        <color theme="1"/>
        <rFont val="Calibri"/>
        <family val="2"/>
        <scheme val="minor"/>
      </rPr>
      <t xml:space="preserve"> a longo prazo e inclusão  no programa de conservação em cativeiro nos programas Frozen Ark e Genome 10K - </t>
    </r>
    <r>
      <rPr>
        <sz val="11"/>
        <color indexed="60"/>
        <rFont val="Calibri"/>
        <family val="2"/>
      </rPr>
      <t>Prepare</t>
    </r>
    <r>
      <rPr>
        <sz val="11"/>
        <color theme="1"/>
        <rFont val="Calibri"/>
        <family val="2"/>
        <scheme val="minor"/>
      </rPr>
      <t xml:space="preserve"> </t>
    </r>
    <r>
      <rPr>
        <sz val="11"/>
        <color indexed="60"/>
        <rFont val="Calibri"/>
        <family val="2"/>
      </rPr>
      <t>viable samples bank to DNA extracted (tissue or blood samples), of living cells and sperm for all the birds in the program at different sites, aiming long-term in vitro conservation and inclusion into the program of conservation in captivity of the Frozen Ark and Genome 10K programs</t>
    </r>
  </si>
  <si>
    <r>
      <t xml:space="preserve">2.9. Garantir que a avaliação sanitária no Programa de Cativeiro esteja sendo realizada de acordo com o protocolo estabelecido, ressaltando-se a realização dos exames anuais de saúde padronizados de todas as ararinhas-azuis incluídas no Programa de Cativeiro. </t>
    </r>
    <r>
      <rPr>
        <sz val="11"/>
        <color indexed="60"/>
        <rFont val="Calibri"/>
        <family val="2"/>
      </rPr>
      <t>Ensure that the health assessment is being conducted according to the established protocol, emphasizing the standardized annual examinations health of all Spix's macaws included in the captive program.</t>
    </r>
  </si>
  <si>
    <r>
      <t xml:space="preserve">2.10. Acompanhar o desenvolvimento de doenças emergentes e reemergentes nos países que possuem mantenedores de ararinhas-azuis para estabelecer medidas de controle e prevenção, juntamente com as autoridades sanitárias, com a finalidade de proteger o plantel da espécie. </t>
    </r>
    <r>
      <rPr>
        <sz val="11"/>
        <color indexed="60"/>
        <rFont val="Calibri"/>
        <family val="2"/>
      </rPr>
      <t>Accompany the development of emerging and reemerging diseases in countries with facilities of Spix's macaws to establish control  and prevention measures together with sanitary authorities in order to protect the breeding of the species.</t>
    </r>
  </si>
  <si>
    <r>
      <t xml:space="preserve">2.11. Contactar laboratórios e instituições de pesquisa no Brasil para avaliar a viabilidade de realização  todos os exames laboratoriais que constam do protocolo sanitário do Programa de Cativeiro - </t>
    </r>
    <r>
      <rPr>
        <sz val="11"/>
        <color indexed="60"/>
        <rFont val="Calibri"/>
        <family val="2"/>
      </rPr>
      <t>Contact laboratories and research institutions in Brazil to assess the feasibility of carrying out all the laboratory tests listed in the health protocol in Program Captivity</t>
    </r>
  </si>
  <si>
    <r>
      <t xml:space="preserve">2.12. Maximizar o sucesso reprodutivo das ararinhas-azuis inseridas no Programa de Cativeiro: implementar linhas de ação para manejo em cativeiro e segurança da população, que incluam reprodução assistida - </t>
    </r>
    <r>
      <rPr>
        <sz val="11"/>
        <color indexed="60"/>
        <rFont val="Calibri"/>
        <family val="2"/>
      </rPr>
      <t>Maximize reproductive success of Spix's macaws inserted in Captivity Program: implement lines of action for captive management and security of the population, including assisted reproduction</t>
    </r>
  </si>
  <si>
    <r>
      <t xml:space="preserve">2.13.Ter nos centros de reprodução no Brasil 50% das araras do Programa de Cativeiro, mantendo a população dentro e fora do país, geneticamente representativa e balanceada - </t>
    </r>
    <r>
      <rPr>
        <sz val="11"/>
        <color indexed="60"/>
        <rFont val="Calibri"/>
        <family val="2"/>
      </rPr>
      <t>Having in breeding centers in Brazil 50% of macaws in Program Captivity, keeping the population within and outside the country, genetically representative and balanced</t>
    </r>
  </si>
  <si>
    <r>
      <t>Daniel Newmann (Parrot Reproduction Consulting), Andrea Guimarães (Nest), Linda Wittkoff (Fundação Lymington), Enrico Sydow (ACTP), Tim Bouts (AWWP),  Lorenzo Crosta (Clinica Veterinária Valcurone), Yara Barros (Parque das Aves)</t>
    </r>
    <r>
      <rPr>
        <sz val="11"/>
        <color indexed="17"/>
        <rFont val="Calibri"/>
        <family val="2"/>
      </rPr>
      <t>não estou mais envolvida no programa de cativeiro, na verdade nem sei qual a situação atual, creio que meu nome pode ser retirado daqui</t>
    </r>
  </si>
  <si>
    <r>
      <t xml:space="preserve">Articulações na COP Bangkok (março 2013). </t>
    </r>
    <r>
      <rPr>
        <sz val="11"/>
        <color indexed="60"/>
        <rFont val="Calibri"/>
        <family val="2"/>
      </rPr>
      <t>- Articulation in the COP Bangkok (March 2013).</t>
    </r>
  </si>
  <si>
    <r>
      <t xml:space="preserve">Verificar a informação de ararinhas na África. - </t>
    </r>
    <r>
      <rPr>
        <sz val="11"/>
        <color indexed="60"/>
        <rFont val="Calibri"/>
        <family val="2"/>
      </rPr>
      <t>Follow the rumors of Spix's macaws in Africa.</t>
    </r>
  </si>
  <si>
    <t>NOVA REDAÇÃO PROPOSTA PARA O OBJETIVO 1: População de cativeiro adequadamente manejada, com aumento de 10% ao ano, visando um mínimo de 150 indivíduos em 2021 - Captivity population properly managed, with an increase of 10%, aiming a minimum of 150 individuals in 2021.</t>
  </si>
  <si>
    <r>
      <t xml:space="preserve">Ação contínua - </t>
    </r>
    <r>
      <rPr>
        <sz val="11"/>
        <color indexed="60"/>
        <rFont val="Calibri"/>
        <family val="2"/>
      </rPr>
      <t>Continous action</t>
    </r>
  </si>
  <si>
    <r>
      <t xml:space="preserve">Yara recomenda falar com a INTERPOL. - </t>
    </r>
    <r>
      <rPr>
        <sz val="11"/>
        <color indexed="60"/>
        <rFont val="Calibri"/>
        <family val="2"/>
      </rPr>
      <t>Yara recommends talk with Interpol</t>
    </r>
  </si>
  <si>
    <r>
      <t xml:space="preserve">Aprovação do Programa de Cativeiro da Ararinha-azul pela Portaria n° 212 de 23 de julho de 2013. Protocolo aprovado e implementado por todos os mantenedores.- </t>
    </r>
    <r>
      <rPr>
        <sz val="11"/>
        <color indexed="60"/>
        <rFont val="Calibri"/>
        <family val="2"/>
      </rPr>
      <t>Approval of the Captive Program of Spix's Macaw by Ordinance No. 212 of July 23, 2013. Captive protocol approved and implemented by all stakeholders.</t>
    </r>
  </si>
  <si>
    <r>
      <t>Sem assinatura da AWWP; esperando a resolução da situação de transição da AWWP. -</t>
    </r>
    <r>
      <rPr>
        <sz val="11"/>
        <color indexed="60"/>
        <rFont val="Calibri"/>
        <family val="2"/>
      </rPr>
      <t>Without the signature of AWWP; waiting to solve the transition situation of AWWP.</t>
    </r>
  </si>
  <si>
    <r>
      <t xml:space="preserve">Incluir no Termo de Adesão com o criadouro Nest clausulas a respeito do número de araras e duração do apoio ao programa de cativeiro. </t>
    </r>
    <r>
      <rPr>
        <sz val="11"/>
        <color indexed="60"/>
        <rFont val="Calibri"/>
        <family val="2"/>
      </rPr>
      <t>Put in the Compliance Term  clauses regarding the number of macaws and duration of support of Nest to the Captive program.</t>
    </r>
  </si>
  <si>
    <r>
      <t xml:space="preserve">Ryan vai mandar o relatório do Programa para o coordenador  depois de receber as informações de sexagem das aves novas (janeiro/fevereiro). Patricia pode ir até Curaçá para ter um minicurso com Ryan sobre studbook. - </t>
    </r>
    <r>
      <rPr>
        <sz val="11"/>
        <color indexed="60"/>
        <rFont val="Calibri"/>
        <family val="2"/>
      </rPr>
      <t>Ryan will send the Captive report to the coordinator after receive the sex informations of new birds (Jan/Feb). Patrici can go to Curaça to have a mini course about studbook.</t>
    </r>
  </si>
  <si>
    <r>
      <t>Protocolo começou a ser revisado em maio de 2012, a versão foi melhorada em dezembro de 2012 e traduzida em abril de 2012. Houve necessidade de rediscutir o protocolo sanitário, o que foi realizado na reunião de monitoria (27-28 de maio de 2013). Aprovado por todos os mantenedores em outubro de 2013. -</t>
    </r>
    <r>
      <rPr>
        <sz val="11"/>
        <color indexed="60"/>
        <rFont val="Calibri"/>
        <family val="2"/>
      </rPr>
      <t xml:space="preserve"> The protocol started to be review in 2012. This version was updated in Dec 2012 and translated to Portuguese in 2012. There were the necessity to discuss the health protocol again what were done in the monitoring meeting (27-28 May). Approved by all holders in October 2013.</t>
    </r>
  </si>
  <si>
    <r>
      <t xml:space="preserve">Publicar no site do ICMBio, na página do Plano de Ação da ararinha-azul. </t>
    </r>
    <r>
      <rPr>
        <sz val="11"/>
        <color indexed="60"/>
        <rFont val="Calibri"/>
        <family val="2"/>
      </rPr>
      <t>Publish in the site of ICMbio, in the page of Spix's Action Plan.</t>
    </r>
  </si>
  <si>
    <r>
      <rPr>
        <sz val="11"/>
        <rFont val="Calibri"/>
        <family val="2"/>
      </rPr>
      <t>1. Yara e Ugo  estão discutindo a realização de um curso em conjunto SZB e ICMBio, na ACADEBIO, com Kristin Leus (CBSG). Ryan poderá ajudá-la no curso.. 2. A SZB vai fazer um workshop com o CBSG em março de 2013, para fazer um plano de ação de 5 anos para a sociedade, e vai incluir a realização de cursos para o uso de ferramenteas de manejo populacional. -</t>
    </r>
    <r>
      <rPr>
        <sz val="11"/>
        <color indexed="60"/>
        <rFont val="Calibri"/>
        <family val="2"/>
      </rPr>
      <t xml:space="preserve">  1. Ugo and Yara are discussing the realization of the course promoted by SZB and ICMBio, at ACADEBIO, with Kristin Leus (CBSG). Ryan can help her with the course. 2The SZB will do a workshop with the CBSG in March 2013, to elaborate an action plan for next 5 years for them, and it will include conducting courses for the use of ferramenteas of population management. </t>
    </r>
  </si>
  <si>
    <r>
      <t xml:space="preserve"> </t>
    </r>
    <r>
      <rPr>
        <sz val="11"/>
        <color indexed="60"/>
        <rFont val="Calibri"/>
        <family val="2"/>
      </rPr>
      <t/>
    </r>
  </si>
  <si>
    <r>
      <t>3 pessoas capacitadas -</t>
    </r>
    <r>
      <rPr>
        <sz val="11"/>
        <color indexed="60"/>
        <rFont val="Calibri"/>
        <family val="2"/>
      </rPr>
      <t xml:space="preserve"> 3 people trained</t>
    </r>
  </si>
  <si>
    <r>
      <t xml:space="preserve">Em 2012 foram recebidas as primeiras amostras para análises genéticas de quatro filhotes do ACTP. Esses dados foram obtidos e utilizados para atualizar a análise do plantel de ararinhas das quais o laboratório possui material genético e resultou em uma tabela de similaridade genética entre pares de aves atualizada em 18/03/2013. Essa tabela foi enviada para Camile Lugarini e Ryan Watson. Os dados relativos aos filhotes foram enviados para a ACTP. Foi realizado o levantamento de aves do programa para as quais ainda não possuímos amostras para análises genéticas e suas amostras foram solicitadas para os mantenedores. Cristina tem uma estudante de mestrado desenvolvendo marcadores para a espécie (prazo para conclusão julho de 2014). De acordo com Ryan Watson, o sequenciamento integral da ararinha-azul esta desde setembro de 2013 (projeto  AWWP e a Universidade de Cornell), mas ainda não foram publicados. Ryan vai perguntar sobre os resultados juntamente com Crowell. O grupo solicitou que os resultados e projetos relacionados à análise genética sejam compartilhados com Cristina Myiaki, a qual faz parte do projeto genético. Isso otimizará esforços. - </t>
    </r>
    <r>
      <rPr>
        <sz val="11"/>
        <color indexed="60"/>
        <rFont val="Calibri"/>
        <family val="2"/>
      </rPr>
      <t>Blood samples from four chicks from ACTP were received for the first time in 2012. Their genotype data was obtained and used to update the genetic analysis of the group of birds for which our lab has samples from. This resulted on an updated table with the genetic similarity between pairs of birds on 18 April 2013. This table was sent to Camile Lugarini and Ryan Watson. The genetic data on the chicks was sent to ACTP. Birds whose samples for genetic analysis is not available yet were identified and their samples were requested. Cristina's master's student is working on a new set of genetic markers that is better for the species (finish in July 2014). According to Ryan Watson entire sequencying genes are ready since September 2013 (AWWP and Cornell University project), don't  publish yet. Ryan will ask the results with Crowell. The group requested that the results and projects carry on the genetic analysis must be share with Cristina Myiaki as she is part of genetic project. This is important to optimize the job.</t>
    </r>
  </si>
  <si>
    <r>
      <t xml:space="preserve">Em 2012 foram recebidas as primeiras amostras para análises genéticas de quatro filhotes do ACTP. Esses dados foram obtidos e utilizados para atualizar a análise do plantel de ararinhas das quais o laboratório possui material genético e resultou em uma tabela de similaridade genética entre pares de aves atualizada em 18/03/2013. Essa tabela foi enviada para Camile Lugarini e Ryan Watson. Os dados relativos aos filhotes foram enviados para a ACTP. Foi realizado o levantamento de aves do programa para as quais ainda não possuímos amostras para análises genéticas e suas amostras foram solicitadas para os mantenedores. De acordo com Ryan Watson, o sequenciamento integral da ararinha-azul esta desde setembro de 2013 (projeto  AWWP e a Universidade de Cornell), mas ainda não foram publicados. Ryan vai perguntar sobre os resultados juntamente com Crowell. O grupo solicitou que os resultados e projetos relacionados à análise genética sejam compartilhados com Cristina </t>
    </r>
    <r>
      <rPr>
        <sz val="11"/>
        <rFont val="Calibri"/>
        <family val="2"/>
      </rPr>
      <t xml:space="preserve">Miyaki, </t>
    </r>
    <r>
      <rPr>
        <sz val="11"/>
        <color theme="1"/>
        <rFont val="Calibri"/>
        <family val="2"/>
        <scheme val="minor"/>
      </rPr>
      <t xml:space="preserve">a qual faz parte do projeto genético. Isso otimizará esforços. - </t>
    </r>
    <r>
      <rPr>
        <sz val="11"/>
        <color indexed="60"/>
        <rFont val="Calibri"/>
        <family val="2"/>
      </rPr>
      <t>Blood samples from four chicks from ACTP were received for the first time in 2012. Their genotype data was obtained and used to update the genetic analysis of the group of birds for which our lab has samples from. This resulted on an updated table with the genetic similarity between pairs of birds on 18 April 2013. This table was sent to Camile Lugarini and Ryan Watson. The genetic data on the chicks was sent to ACTP. Birds whose samples for genetic analysis is not available yet were identified and their samples were requested.  According to Ryan Watson entire sequencying genes are ready since September 2013 (AWWP and Cornell University project), don't  publish yet. Ryan will ask the results with Crowell. The group requested that the results and projects carry on the genetic analysis must be share with Cristina Myiaki as she is part of genetic project. This is important to optimize the job.</t>
    </r>
  </si>
  <si>
    <r>
      <t>Como diminuir o tempo para que os resultados das análises genéticas de filhotes foi discutido na segunda reunião de monitoria. Eles sugeriram ter uma pessoa qualificada (que pode ser cedida pelo Parque das Aves para a USP) para executar a análise, no entanto, isto é opcional, já que temos tempo (2 ou 3 anos) para planejar os emparelhamentos. Eles pediram informações sobre a pesquisa de novos primers e Cristina Myiaki respondeu que, em um ano e meio eles vão publicar os resultados (Dissertação de Mestrado).</t>
    </r>
    <r>
      <rPr>
        <sz val="11"/>
        <color indexed="60"/>
        <rFont val="Calibri"/>
        <family val="2"/>
      </rPr>
      <t>How improve the time to have the results of genetic analysis of off springs were discussed in the second meeting. They suggested to have one qualified person (that can be courtesy by Parque das Aves) to be in USP to run the analysis however this is optional as we have time (2 or 3 years) to plan the pairings. They requested information about the research of new primers and Cristina Myiaki answer that in one and a half year they will publish the results (master dissertation).</t>
    </r>
  </si>
  <si>
    <r>
      <t xml:space="preserve">Temos banco de </t>
    </r>
    <r>
      <rPr>
        <sz val="11"/>
        <rFont val="Calibri"/>
        <family val="2"/>
      </rPr>
      <t>amostras de sangue</t>
    </r>
    <r>
      <rPr>
        <sz val="11"/>
        <color theme="1"/>
        <rFont val="Calibri"/>
        <family val="2"/>
        <scheme val="minor"/>
      </rPr>
      <t xml:space="preserve"> (exceto as ararinhas da Suiça </t>
    </r>
    <r>
      <rPr>
        <sz val="11"/>
        <rFont val="Calibri"/>
        <family val="2"/>
      </rPr>
      <t>e algumas cujas amostras já haviam sido solicitadas). Ugo Ve</t>
    </r>
    <r>
      <rPr>
        <sz val="11"/>
        <color theme="1"/>
        <rFont val="Calibri"/>
        <family val="2"/>
        <scheme val="minor"/>
      </rPr>
      <t>rcillo foi colocado em contato com o diretor do</t>
    </r>
    <r>
      <rPr>
        <sz val="11"/>
        <rFont val="Calibri"/>
        <family val="2"/>
      </rPr>
      <t xml:space="preserve"> Frozen Ark (Dr. Olivier Hanotte), mas não houve progrsso e o Dr. Hanotte não está mais envolvido com o Frozen Ark</t>
    </r>
    <r>
      <rPr>
        <sz val="11"/>
        <color theme="1"/>
        <rFont val="Calibri"/>
        <family val="2"/>
        <scheme val="minor"/>
      </rPr>
      <t>.</t>
    </r>
    <r>
      <rPr>
        <sz val="11"/>
        <rFont val="Calibri"/>
        <family val="2"/>
      </rPr>
      <t xml:space="preserve"> O Dr. Oliver Ryder (San Diego Zoo) informou que estabeleceu uma linhagem celular do Presley. Cristina Miyaki colocou Jason Howard (Duke University) e Tim Bouts (AWWP) em contato pois eles estão interessados ​​no seqüenciamento do genoma da ararinha-azul e também se ofereceu para ajudar, se necessário. As notícias são de que o grupo de Cornell que está trabalhando com a AWWP já deve estar finalizando o trabalho. Ryan falou que a AWWP está planejando estocar células vivas (outro assunto a ser discutido com Crowell) </t>
    </r>
    <r>
      <rPr>
        <sz val="11"/>
        <color theme="1"/>
        <rFont val="Calibri"/>
        <family val="2"/>
        <scheme val="minor"/>
      </rPr>
      <t>-</t>
    </r>
    <r>
      <rPr>
        <sz val="11"/>
        <color indexed="60"/>
        <rFont val="Calibri"/>
        <family val="2"/>
      </rPr>
      <t xml:space="preserve"> We have a sample bank (except the Switzerland Spix's Macaws). Ugo Vercillo was introduced to the then director of Frozen Ark (Dr. Oliver Ryder, from San Diego Zoo). He established a cell line from Presley, but he is not involved in the Genome 10K Project anymore. Cristina Myiaki puts Jason Howard (Duke University) and Tim Bouts (AWWP) in touch with each other as they are both interested in sequencing the genome of Spix´s macaw and also offered to help if they need it. Ryan told us that AWWP is planning to store a cell line (other issue to be discussed with Crowell).</t>
    </r>
  </si>
  <si>
    <r>
      <t xml:space="preserve">2.8. Estabelecer bancos de amostras viáveis de DNA (tecido ou amostras de sangue), de células vivas e de esperma de todas as aves do programa em locais diferentes, visando a conservação </t>
    </r>
    <r>
      <rPr>
        <i/>
        <sz val="10"/>
        <rFont val="Arial"/>
        <family val="2"/>
      </rPr>
      <t>in vitro</t>
    </r>
    <r>
      <rPr>
        <sz val="11"/>
        <color theme="1"/>
        <rFont val="Calibri"/>
        <family val="2"/>
        <scheme val="minor"/>
      </rPr>
      <t xml:space="preserve"> a longo prazo. </t>
    </r>
    <r>
      <rPr>
        <sz val="11"/>
        <color indexed="60"/>
        <rFont val="Calibri"/>
        <family val="2"/>
      </rPr>
      <t>- Stabilish collections of viable DNA bank samples</t>
    </r>
    <r>
      <rPr>
        <sz val="11"/>
        <color theme="1"/>
        <rFont val="Calibri"/>
        <family val="2"/>
        <scheme val="minor"/>
      </rPr>
      <t xml:space="preserve"> </t>
    </r>
    <r>
      <rPr>
        <sz val="11"/>
        <color indexed="60"/>
        <rFont val="Calibri"/>
        <family val="2"/>
      </rPr>
      <t>(tissue or blood samples), of living cells and sperm for all the birds in the prog</t>
    </r>
    <r>
      <rPr>
        <sz val="11"/>
        <color indexed="60"/>
        <rFont val="Calibri"/>
        <family val="2"/>
      </rPr>
      <t>ram at different sites, aiming in vitro conservation.</t>
    </r>
  </si>
  <si>
    <r>
      <t xml:space="preserve">Cristina entrou em contato com Barbante e talvez seria interessante fazer um contato formal para ver se ele tem condições e se quer participar do armazenamento de linhagens de células. - </t>
    </r>
    <r>
      <rPr>
        <sz val="11"/>
        <color indexed="60"/>
        <rFont val="Calibri"/>
        <family val="2"/>
      </rPr>
      <t>Cristina made contact with Barbante and may be it is interesting to do a formal contact to see if he has conditions and want to participate of the cell line storage.</t>
    </r>
    <r>
      <rPr>
        <sz val="11"/>
        <color theme="1"/>
        <rFont val="Calibri"/>
        <family val="2"/>
        <scheme val="minor"/>
      </rPr>
      <t xml:space="preserve"> </t>
    </r>
  </si>
  <si>
    <r>
      <t xml:space="preserve">Exames realizados somente nas ararinhas transportadas entre LPF/ACTP/Nest. Projeto ararinha na natureza está negociando a viabilização de um médico veterinário para ficar responsável pelas ararinhas que estão no Brasil, assim como a realização dos exames anuais (programado para 90 dias após a transferência das aves para recintos isolados realizada em 24 de outubro de 2013). - </t>
    </r>
    <r>
      <rPr>
        <sz val="11"/>
        <color indexed="60"/>
        <rFont val="Calibri"/>
        <family val="2"/>
      </rPr>
      <t>Examinations carried out only in macaws transported between LPF/ACTP/Nest. Projeto Ararinha na Natureza is negotiating the feasibility of a veterinarian to be responsible for the macaws that are in Brazil, as well as the achievement of annual exams (scheduled for 90 days after the transfer of Spix's to another exclusive aviaries in Nest held on October 24, 2013) .</t>
    </r>
  </si>
  <si>
    <r>
      <rPr>
        <sz val="11"/>
        <rFont val="Calibri"/>
        <family val="2"/>
      </rPr>
      <t xml:space="preserve">O grupo mencionou uma sugestão para colocar no protocolo: destacar que a endoscopia será executada quando é necessário, pois as aves têm de ser anestesiadas. A coleta de amostras pode ser feita pelo veterinário do mantenedor. Assim Lorenzo estará envolvido na análise dos relatórios anuais com todos os testes de diagnóstico realizados. Lorenzo pode discutir os relatórios ou de qualquer caso específico, quando ele estiver aqui no Brasil (ele tem que estar familiarizado com a regulamentação sanitária brasileira). O grupo concordou que é importante ter um resumo com os testes feitos no site do ICMBio.- </t>
    </r>
    <r>
      <rPr>
        <sz val="11"/>
        <color indexed="60"/>
        <rFont val="Calibri"/>
        <family val="2"/>
      </rPr>
      <t xml:space="preserve">Group mentioned a suggestion to put in the protocol: highlight that endoscopy will be performed when is necessary as the birds have to be anesthetized. Sample collection can be done by the veterinary of the holder and Lorenzo will be envolved in  analysis of the anual reports with all diagnosis tests. Lorenzo can discuss the health reports or any specific case when he is here in Brazil (he has to be familiarized with Brazilian sanitary regulation). The group agreed that it is important to have a summary with the tests done in the ICMBio website. </t>
    </r>
  </si>
  <si>
    <r>
      <t xml:space="preserve">Ryan se dispôs a coordenar a colheita de material biológico, já que possui bastante experiência no manejo das aves. SAVE proverá o recurso para a ida de Ryan (FUNBIO). Lorenzo Crosta está no Brasil duas vezes por ano, sem custos. </t>
    </r>
    <r>
      <rPr>
        <sz val="11"/>
        <color indexed="60"/>
        <rFont val="Calibri"/>
        <family val="2"/>
      </rPr>
      <t>- Ryan can coordenate the collection of biological material, as he has the experience with the managment of the birds. SAVE will provide (FUNBIO) the money to the booking. Lorenzo Crosta is in Brazil two times a year.</t>
    </r>
  </si>
  <si>
    <t>Contactar Marcelo para update</t>
  </si>
  <si>
    <r>
      <rPr>
        <sz val="11"/>
        <rFont val="Calibri"/>
        <family val="2"/>
      </rPr>
      <t xml:space="preserve">1. Constante atualização sobre o desenvolvimento das doenças que podem afetar a ararinha-azul. 2. Evitar trazer alguma doença para o Brasil (especialmente exóticos). 3. Dar informações sobre a existência de mantenedores de ararinha-azul nos países afetados com alguma doença emergente ou reemergente para proteger as ararinhas. 4. Solicitar ao MAPA, o mapeamento das granjas no raio de 10 km da Nest (e de novas instalações no Brasil) e solicitar auxílio na proteção das aves. 5. Se novos mantenedores forem credenciados, considerar somente aqueles que não possuem granjas instaladas em 10 km de raio. 6. Prover informação sobre a existência de mantenedor de ararinha-azul para agir rapidamente em casos de doenças emergentes e reemergentes. </t>
    </r>
    <r>
      <rPr>
        <sz val="11"/>
        <color indexed="60"/>
        <rFont val="Calibri"/>
        <family val="2"/>
      </rPr>
      <t>- 1. A constant update about the development of the diseases that can afect Spix's Macaw. 2. Avoid to bring any disease to Brazil (especially exotic). 3. Give information about the existence of Spix's macaw facilities in the countries affected with some emergent or reemergent disease to protect and prevent the spread to Spix's Macaw. 4. Request to Agriculture Minister the poultry production in the area of 10 km around Nest (and the new facilities in Brazil)  and ask them to support to protect this birds in the facility. 5. If new facilities will be establish, consider that there is no poultry in 10 km radius. 6. Give information about the existence of Spix's macaw facilities in the countries affected with some emergent or reemergent disease to protect and prevent the spread to Spix's Macaw.</t>
    </r>
  </si>
  <si>
    <t>Perguntar para Marcelo o andamento da ação</t>
  </si>
  <si>
    <r>
      <t>Foram orçados todos os exames no Laboratório São Camilo e Unigen. Também foi contactada a UFMG. A USP também apresentou dois projetos (que incluem o veterinário da Nest) para a realização de exames. Eles fazem todos os exames do protocolo com excessão das sorologias e PCR de WNV. Para WNV será contactado o laboratório do prof. Durigon (ICB-USP) e para a sorologia foi contactado o prof. Michael Lierz da Universitat Giessen. -</t>
    </r>
    <r>
      <rPr>
        <sz val="11"/>
        <color indexed="60"/>
        <rFont val="Calibri"/>
        <family val="2"/>
      </rPr>
      <t xml:space="preserve">  All tests were budgeted at São Camilo and Unigen Lab. We also contacted the UFMG. USP also presented two projects (which include the veterinarian's Nest) for the tests. They can make all examinations of the protocol with the exception of serology and PCR for WNV. For WNV, the laboratory of prof. Durigon (ICB-USP) will be contacted and for serology we contacted prof. Michael Lierz of Universitat Giessen.</t>
    </r>
  </si>
  <si>
    <r>
      <t xml:space="preserve">Procurar LANAGRO e Instituto Biológico. Para outros laboratórios fazer testes com amostras pareadas (pode ser a mesma amostra - faz um pool e pareia). Incluir o custo com os exames no critério de acreditação dos mantenedores no protocolo de cativeiro (exceção da Nest). Quando Lorenzo estiver aqui no Brasil poderá levar amostras para Alemanha ou Itália - necessário CITES e licença do MAPA. </t>
    </r>
    <r>
      <rPr>
        <sz val="11"/>
        <color indexed="60"/>
        <rFont val="Calibri"/>
        <family val="2"/>
      </rPr>
      <t xml:space="preserve">Search LANAGRO and Biological Institute. For other labs do tests with paired samples (the same sample can be used- makes a pool and pair). Include the cost of the tests in the criteria for accreditation of facilities in the Captive Program (exception for Nest). Lorenzo, when he is here in Brazil, can leave to Germany or Italy to have this tests. </t>
    </r>
  </si>
  <si>
    <r>
      <t xml:space="preserve">Entrar em contato com Michael Lierz e fazer termo de cooperação com a UFMG. Fazer testes para doenças exóticas somente uma vez ou quando houver importarção de outro país. </t>
    </r>
    <r>
      <rPr>
        <sz val="11"/>
        <color indexed="10"/>
        <rFont val="Calibri"/>
        <family val="2"/>
      </rPr>
      <t xml:space="preserve">Do tests for exotic diseases to Brazil only once if they are here or when they are transported for Brazil </t>
    </r>
    <r>
      <rPr>
        <sz val="11"/>
        <color theme="1"/>
        <rFont val="Calibri"/>
        <family val="2"/>
        <scheme val="minor"/>
      </rPr>
      <t>.</t>
    </r>
  </si>
  <si>
    <r>
      <t xml:space="preserve">1. Provavelmente as recentes transferências de aves para ACTP e Nest vão melhorar o sucesso reprodutivo. O novo pareamento na ACTP (macho 56) é promissor e esperamos que haverá sucesso reprodutivo no Brasil. O pareamento da Nest foi realizado em 24 de outubro (M44+F120; M5+F95; M45+73; fêmeas 127 e 131 são jovens; fêmeas 109 e 74 não pareadas). Presley será transferido assim que tivermos posição de quando será utilizado para inseminação. A AWWP anunciou em maio de 2013 o sucesso da inseminação artificial com nascimento de 2 filhotes. O uso da tecnologia para melhorar o sucesso reprodutivo está em curso. Contactamos o prof. Michael Lierz para nos auxiliar com a IA no Brasil. O aumento no sucesso reprodutivo será suave ao invés de dramático. 2.  A fêmea 26 não será trazida para o Programa de Cativeiro por enquanto pois o risco de óbito é muito alto. 3. A ACTP disse que somente irá enviar Paul se a Nest fizer todos os testes contidos no protocolo e os exames serão realizados 90 dias após a transferência das aves para recintos isolados. - </t>
    </r>
    <r>
      <rPr>
        <sz val="11"/>
        <color indexed="60"/>
        <rFont val="Calibri"/>
        <family val="2"/>
      </rPr>
      <t xml:space="preserve">Hopefull the recent transfers of birds to ACTP and Nest will lead to improved breeding success. - 1. The new pairing in ACTP (male 56) is promising and hopefully there will be breeding success in Brazil. Pairing at Nest was held on October 24 (M44 + F120; M5+F95, M45+73; 127 and 131 females are too young; 109 and 74 females are unpaired). Presley will be transferred as soon as we have a position when it will be used for insemination. The AWWP announced in May 2013 the success of artificial insemination with the birth of two chicken. The use of technology to enhance reproductive success is ongoing. We contacted the prof. Michael Lierz to assist us with the AI in Brazil. The increase in reproductive success will be smooth rather dramatic.  2. Female 26 will not transfer to captive program because of the risk of death. 3. ACTP said that will only send Paul if Nest does the tests contained in the protocol and we will do this in 90 days after transfer of birds to excluse aviaries. </t>
    </r>
  </si>
  <si>
    <r>
      <t>Na segunda reunião houve uma pergunta sobre quais são os passos para trazer a inseminação artificial para o Brasil. Para isso, de acordo com Ryan Watson, o ICMBio tem que discutir com a Parrot Reprodução (Daniel Neuman) os passos. Ugo e Camile podem discutir este assunto com a AWWP quando eles estarão lá. A coisa mais importante é a utilização de câmeras no interior dos ninhos. Deve-se incluir as câmeras nos critérios de acreditação (então isso tem que ser dentro do protocolo). Para maximizar o estado de reprodução: 1. Começar a preparar Presley para ser transferido para Nest (protocolo sanitário, SMA/SP). Para diminuir o tempo, podemos coletar amostras, realizar a transferência da ave, e coloca-la em quarentena e só colocar a ave com as outras depois de receber os resultados dos testes.</t>
    </r>
    <r>
      <rPr>
        <sz val="11"/>
        <color indexed="60"/>
        <rFont val="Calibri"/>
        <family val="2"/>
      </rPr>
      <t>In the second meeting of second monitoring there were a question of what are the steps to bring AI to Brazil. For this, according to Ryan Watson, ICMBio has to discuss with Parrot Reproduction (Daniel Neuman) the steps. Ugo and Camile can discuss this issue with AWWP when they are there. The most important thing is to use cameras inside the nests. It should be the criteria of acreditation (then this have to be inside of protocol). To maximize the breeding status: 1. Start to prepare Presley to be transfered to Nest (sanitary protocol, SMA/SP). To solve time we can collect samples, transfer the bird, put in quarentine and only put the bird with others after receive the test results.</t>
    </r>
  </si>
  <si>
    <r>
      <t xml:space="preserve">1. Transporte de 6 ararinhas-azuis da ACTP/LPF para o Brasil entre janeiro e abril. O número de aves no Brasil mais que dobrou nos últimos meses, mas ainda é apenas 14% da população globalmente manejada. Geneticamente, no entanto as populações brasileiros e não-brasileiros estão bem equilibradas. Estamos à espera de apoio para esta ação da ACTP e AWWP. 2. Ofício 247/DSA/2013 recebido em 30 de setembro de 2013 manifestando concordância do MAPA em abrir o biobox no caso de ameaça grave à saúde e sobrevida das ararinhas durante transporte do exterior para a quarentena de Cananéia. - 1. </t>
    </r>
    <r>
      <rPr>
        <sz val="11"/>
        <color indexed="60"/>
        <rFont val="Calibri"/>
        <family val="2"/>
      </rPr>
      <t>Transport of 6 Spix's macaws of ACTP / LPF for Brazil between January and April. The number of birds in Brazil has more than doubled in recent months, but it is still only 14% of the globablly managed population. Genetically, however the Brazilian and non-Brazilian populations are well balanced. We are waiting support for this action from ACTP and AWWP. 2. Ofício 247/DSA/2013 received on September 30, 2013, with the agreement of MAPA to open biobox in case of serious threat to the health and survival of macaws during transport from abroad to quarantine in Cananea.</t>
    </r>
  </si>
  <si>
    <r>
      <t xml:space="preserve">3. Conhecimento científico necessário à reintrodução da espécie aprimorado até 2017 - </t>
    </r>
    <r>
      <rPr>
        <b/>
        <sz val="11"/>
        <color indexed="60"/>
        <rFont val="Calibri"/>
        <family val="2"/>
      </rPr>
      <t>Scientific knowledge required for reintrodution of the species enhanced before 2017</t>
    </r>
  </si>
  <si>
    <r>
      <t>3.1. Avaliar a área para reintrodução no município de Curaçá, de acordo com a Instrução Normativa 179/08 e especificidades para a espécie -</t>
    </r>
    <r>
      <rPr>
        <sz val="11"/>
        <color indexed="60"/>
        <rFont val="Calibri"/>
        <family val="2"/>
      </rPr>
      <t xml:space="preserve"> Evaluate the reintroduction areas in the municipality of Curaçá, according to Normative Instruction 179/08 and specificities for the species</t>
    </r>
  </si>
  <si>
    <r>
      <t xml:space="preserve">3.2.Realizar expedições para checar informações sobre a possível ocorrência de novas populações de ararinhas-azuis e integrar os resultados com as observações das equipes de campo anteriores, imagens de satélites e/ou fotos aéreas para subsequente mapeamento - </t>
    </r>
    <r>
      <rPr>
        <sz val="11"/>
        <color indexed="60"/>
        <rFont val="Calibri"/>
        <family val="2"/>
      </rPr>
      <t>Make expeditions to check information about the possible occurrence of new populations of Spix's macaws and integrate the results with the observations of  previous field expeditons, satellite imagery and/or aerial photos for subsequent mapping</t>
    </r>
  </si>
  <si>
    <r>
      <t>3.3.Realizar monitoramento da avifauna na área de soltura, com ênfase em psitacídeos e rapinantes -</t>
    </r>
    <r>
      <rPr>
        <sz val="11"/>
        <color indexed="60"/>
        <rFont val="Calibri"/>
        <family val="2"/>
      </rPr>
      <t xml:space="preserve"> Monitor birds in the area of ​​release, with emphasis on parrots and birds of prey</t>
    </r>
  </si>
  <si>
    <r>
      <t xml:space="preserve">3.4.Levantar a disponibilidade de cavidades naturais e sua utilização por diversas espécies - </t>
    </r>
    <r>
      <rPr>
        <sz val="11"/>
        <color indexed="60"/>
        <rFont val="Calibri"/>
        <family val="2"/>
      </rPr>
      <t>Increasing  the availability of natural cavities and their use in various species</t>
    </r>
  </si>
  <si>
    <r>
      <rPr>
        <sz val="11"/>
        <rFont val="Calibri"/>
        <family val="2"/>
      </rPr>
      <t>3.5 Caracterizar o perfil sanitário de psitacídeos selvagens em vida livre e cativeiro nas potenciais áreas de reintrodução para identificar potenciais riscos de transmissão de patógenos.</t>
    </r>
    <r>
      <rPr>
        <sz val="11"/>
        <color indexed="60"/>
        <rFont val="Calibri"/>
        <family val="2"/>
      </rPr>
      <t xml:space="preserve"> Characterize the sanitary status of psittacine birds in wild and captive in potential area of reeintroduction to identify potential risks to the pathogen transmition. </t>
    </r>
  </si>
  <si>
    <r>
      <t xml:space="preserve">3.6.Realizar um Estudo de Viabilidade de Populacional da ararinha-azul e validar em oficina - </t>
    </r>
    <r>
      <rPr>
        <sz val="11"/>
        <color indexed="60"/>
        <rFont val="Calibri"/>
        <family val="2"/>
      </rPr>
      <t>Conduct a Viability Population Analysis of the Spix's Macaw and validate in workshop</t>
    </r>
  </si>
  <si>
    <r>
      <t xml:space="preserve">Análise </t>
    </r>
    <r>
      <rPr>
        <sz val="11"/>
        <rFont val="Calibri"/>
        <family val="2"/>
      </rPr>
      <t xml:space="preserve">SWOT realizada em 12 e 13 de agosto de 2013.  </t>
    </r>
    <r>
      <rPr>
        <sz val="11"/>
        <color indexed="60"/>
        <rFont val="Calibri"/>
        <family val="2"/>
      </rPr>
      <t xml:space="preserve">SWOT analysis realized in Aug 12 and 13, 2013. 
</t>
    </r>
  </si>
  <si>
    <r>
      <t xml:space="preserve">Nós estamos checando as informações a todo momento, quando temos novas informações, sendo uma ação contínua. José Silveira da UNIVASF fez expedições na Serra das Confusões, assim como Yara Barros, Pedro Scherer e Ricardo Bonfim Machado. Eles não encontraram nenhum habitats que podia ser interessante para a ararinha-azul. Marcos Persio, dentro do projeto Diagnóstico e análise de viabilidade populacional das aves endêmicas e ameaçadas da Caatinga presentes nos Parques Nacionais da Serra da Capivara, Serra das Confusões e Sete Cidades no estado do Piauí, não encontrou remanescentes de ararinhas. A informação que ele passou foi que se ainda tiver ararinha na região elas irão aparecer no Norte do Parque das Confusões, numa fazenda grande com um imenso plantio de Cajú abandonado (Projeto Cajú Gaia). Lá foram registrados: Amazona estiva, A. amazonica, Ara chloroptera, Aratinga cactorum e Forpus xanthopterygius. Nesse plantio tem estrada pra todo lado e uma equipe poderia monitorar uma grande área desse plantio facilmente. Deve ter muito cajú frutificando por lá até final de setembro. Monalyssa e Ryan entrevistaram antigos caçadores e com base nas informações fornecidas, não há nenhuma razão para acreditar que eles sabem algo sobre remanescentes de ararinhas. Além disso, na primeira semana de outubro de 2013, Monalyssa e Ryan fretaram um pequeno avião a fazer um levantamento aéreo da Caatinga da Bahia e Pernambuco. Nesta época do ano, as caraibeiras estão floridas, tornando-as muito fácil de ver. Seu objetivo era examinar as zonas ribeirinhas e comparar a qualidade de habitat baseado na abundância de árvores maduras Caraibeira ao que é encontrado na área de Curaçá. Pelo que viram, a área de Curaçá, especificamente os riachos que alimentam o Riacho Barra Grande (como o riacho da Melancia), tem o melhor habitat ciliar na região. O grupo considera remota a possibilidade de haver remanescentes de ararinha. - </t>
    </r>
    <r>
      <rPr>
        <sz val="11"/>
        <color indexed="60"/>
        <rFont val="Calibri"/>
        <family val="2"/>
      </rPr>
      <t>We are checking informations. Anytime we can have new information then it is continuous.  José Silveira from UNIVASF made expeditions in Serra das Confusoes as Yara Barros, Pedro Scherer and Ricardo Bonfim Machado. They didn't find any habitats that could complain Spix's Macaw. Marcos Persio within the project Diagnostic and population viability analysis of endemic and threatened species of the Caatinga present in the National Parks of Serra da Capivara, Serra das Confusões e Sete Cidades in the state of Piauí, found no remnants of Spix's macaws. He related one possible region in the North of the Park of Confusions, a large farm, with a huge abandoned planting Cashew (Projeto Cajú Gaia), where were registered: Amazona estiva, A. amazonica, Ara chloroptera, Aratinga cactorum e Forpus xanthopterygius. These plantations have roads for every side and a team could monitor a large area  easily (cashew is fruiting until late September). Monalyssa and Ryan have interviewed former poachers of Spix’s macaws and based on the information provided, they have no reason to believe that they know of any remaining wild Spix’s macaws. Furthermore, in the first week of October 2013, Monalyssa and Ryan chartered a small plane to do an aerial survey of the Caatinga in Bahia and Pernambuco states. At this time of the year, the Caraibeira trees are in flower making them very easy to see. Their objective was to survey riparian zones and compare the quality of habitat based on the abundance of mature Caraibeira trees to that found in the Curaçá area. From what they have seen, the Curaçá area, specifically the creeks which feed into the Riacho Barra Grande (such as Melancia creek), has the best remaining riparian habitat in the region. None of the other areas we observed compelled them to want to visit for a ground survey.  The Advisory group considered remote the possibility to have remanescents of Spix's macaw.</t>
    </r>
  </si>
  <si>
    <r>
      <t xml:space="preserve">A procura no Boqueirão da Onça pode ser realizada juntamente com o Plano de Ação da arara-azul-de-lear (procurar responsável pelas onças na região - Pedro Develey irá passar o contato). Pedro irá encaminhar um questionário para Ciro Albano e Marcos Persio baseado na análise SWOT - </t>
    </r>
    <r>
      <rPr>
        <sz val="11"/>
        <color indexed="60"/>
        <rFont val="Calibri"/>
        <family val="2"/>
      </rPr>
      <t>Integrate the looking for Spix's macaw this action in the Lears Action Plan. In the swot analysis we can use this for questionary to Marcos Persio (Pedro will send this contact). Pedro will send to Ciro Albano and Marcos Persio a questionary with the questions based in SWOT analysis.</t>
    </r>
  </si>
  <si>
    <r>
      <t xml:space="preserve">1. A equipe do projeto iniciou um protocolo de monitoramento de aves em três tipos de fisionomias: Matas ciliares e entorno do Rio São Francisco, Caatinga arbustiva do Riacho Melancia e caatingas arbóreas de Serras e Serrotes.A metodologia utilizada são as listas de MacKinnon. Até o momento foram registradas 200 espécies de aves. A SAVE também iniciou o censo com pontos de escuta 2. Cayo Lima foi contratado em maio de 2013, escreveu o projeto, realizou o piloto e realizou campo em novembro, com levantamento de densidade de psitacídeos e rapinantes, assim como mapeamento de ninhos. - 1. </t>
    </r>
    <r>
      <rPr>
        <sz val="11"/>
        <color indexed="60"/>
        <rFont val="Calibri"/>
        <family val="2"/>
      </rPr>
      <t>The project team initiated a protocol for monitoring birds in three types of vegetation: Riparian forests and around the San Francisco River, the shrubby Caatinga in Riacho Melancia and caatingas tree in Saws and small Saws.The methodology is MacKinnon lists. So far were recorded 200 species of birds. SAVE already started the census with points 2. Cayo Lima was hired in May 2013, wrote the project, conducted the pilot phase in september and made the first expedtion on November, with density of psittacines and birds of prey, as well as mapping of nests.</t>
    </r>
  </si>
  <si>
    <r>
      <t xml:space="preserve">Yara enviou para Pedro e Monalyssa os resultados de seu último monitoramento. Dentro do projeto do bolsista do CEMAVE ele irá mapear cavidades, verificar a utililzação e fazer a caracterização das árvores, além disso produzirá um banco de dados com todos os ninhos mapeados desde o Projeto ararinha-azul. Ryan e Monalyssa iniciaram o levantamento de cavidades em Carabeiras e uso de camera trap, mas não tem resultados para apresentar ainda. - </t>
    </r>
    <r>
      <rPr>
        <sz val="11"/>
        <color indexed="60"/>
        <rFont val="Calibri"/>
        <family val="2"/>
      </rPr>
      <t>Yara sent to Pedro and Mona the results of her last monitoring. Within the project of the scholarship of CEMAVE he will map cavities, check the use and characterize the trees. He will also create and implement a database with all nests mapped since the Projeto Ararinha azul. Ryan and Monalyssa have started the nest cavity survey in Caraibeiras and trap camera use, but do not have any results to present as yet.</t>
    </r>
  </si>
  <si>
    <t>Problema de entrar em propriedades sem consentimento de proprietários. Camera trap in Fazenda Concórdia. Census of Caraiba trees. SAVE is mapping the Caraibas and rivers in Curaça. O trabalho do Cayo e da Mona e Ryan - são a mesma coisa. Sugestão de conversar com Mona e Ryan. 200 espécies identificadas.</t>
  </si>
  <si>
    <r>
      <t xml:space="preserve">Os trabalhos desenvolvidos pelo Cayo e Mona/Ryan são semelhantes, por isso foi sugerido marcar reunião antes da próxima expedição do Cayo </t>
    </r>
    <r>
      <rPr>
        <sz val="11"/>
        <color indexed="60"/>
        <rFont val="Calibri"/>
        <family val="2"/>
      </rPr>
      <t>- Works developed by Cayo and Mona/Ryan are similar. Then, it was suggested to have a meeting before the next field expedition from Cayo.</t>
    </r>
  </si>
  <si>
    <r>
      <rPr>
        <sz val="11"/>
        <rFont val="Calibri"/>
        <family val="2"/>
      </rPr>
      <t xml:space="preserve">Exite uma bolsa do CEMAVE de um ano para realizar a ação 3.3 após a ação 3.2. </t>
    </r>
    <r>
      <rPr>
        <sz val="11"/>
        <color indexed="60"/>
        <rFont val="Calibri"/>
        <family val="2"/>
      </rPr>
      <t>There is a 1-year scholarship from CEMAVE to run this action after the action 3.2.</t>
    </r>
    <r>
      <rPr>
        <sz val="11"/>
        <color indexed="38"/>
        <rFont val="Calibri"/>
        <family val="2"/>
      </rPr>
      <t xml:space="preserve"> </t>
    </r>
    <r>
      <rPr>
        <sz val="11"/>
        <color indexed="10"/>
        <rFont val="Calibri"/>
        <family val="2"/>
      </rPr>
      <t/>
    </r>
  </si>
  <si>
    <r>
      <t xml:space="preserve">Yara sugere ir nas casas e conversar com a comunidade para a realizaao da colheita de material biológico de psitacídeos em cativeiro. </t>
    </r>
    <r>
      <rPr>
        <sz val="11"/>
        <color indexed="60"/>
        <rFont val="Calibri"/>
        <family val="2"/>
      </rPr>
      <t>- Yara suggests go to houses and talk with the community to collect sample of captivity psittacines.</t>
    </r>
  </si>
  <si>
    <r>
      <t>PVA realizada em setembro de 2012. -</t>
    </r>
    <r>
      <rPr>
        <sz val="11"/>
        <color indexed="60"/>
        <rFont val="Calibri"/>
        <family val="2"/>
      </rPr>
      <t xml:space="preserve"> PVA held in September 2012.</t>
    </r>
  </si>
  <si>
    <r>
      <t xml:space="preserve">Realizar nova AVP quando tivermos dados disponíveis sobre maracanãs. - </t>
    </r>
    <r>
      <rPr>
        <sz val="11"/>
        <color indexed="60"/>
        <rFont val="Calibri"/>
        <family val="2"/>
      </rPr>
      <t>Realize other AVP when new dates about blue-winged macaw are avaliable</t>
    </r>
  </si>
  <si>
    <r>
      <t>4.1.Articular junto à Coordenação de Criação do de UC/ICMBio e Ministério do Meio Ambiente a criação de unidades de conservação, objetivando proteger áreas importantes de nidificação, pernoite e alimentação sejam legalmente protegidas. -</t>
    </r>
    <r>
      <rPr>
        <sz val="11"/>
        <color indexed="60"/>
        <rFont val="Calibri"/>
        <family val="2"/>
      </rPr>
      <t xml:space="preserve"> Discuss with the Conservation Units Creation Coordination/ICMBio and Environment Ministry to prioritize areas of historical registration of the Spix's Macaw as conservation units, aiming to protect important nestling areas, overnight stay and feed areas to be legally protected.</t>
    </r>
  </si>
  <si>
    <r>
      <t xml:space="preserve">Áreas prorizadas e UC criada - </t>
    </r>
    <r>
      <rPr>
        <sz val="11"/>
        <color indexed="60"/>
        <rFont val="Calibri"/>
        <family val="2"/>
      </rPr>
      <t>areas prioritized and CU created</t>
    </r>
  </si>
  <si>
    <r>
      <t xml:space="preserve">4.2. Contactar os proprietários de áreas particulares na área de reintrodução, onde não seja possível a criação de unidades de conservação, e discutir a possibilidade do estabelecimento de acordos de conservação  da espécie, priorizando práticas sustentáveis - </t>
    </r>
    <r>
      <rPr>
        <sz val="11"/>
        <color indexed="60"/>
        <rFont val="Calibri"/>
        <family val="2"/>
      </rPr>
      <t>Contact the owners of private properties in the area of reintroduction where it is not possible to create conservation units, and discuss the possibility of setting conservation agreements for the species, prioritizing sustainable practices</t>
    </r>
  </si>
  <si>
    <r>
      <t xml:space="preserve">4.3. Promover a atualização dos agentes de fiscalização da região de ocorrência da espécie, por meio de cursos sobre o programa de conservação da espécie, de forma a permitir ações integradas com o trabalho de envolvimento da comunidade - </t>
    </r>
    <r>
      <rPr>
        <sz val="11"/>
        <color indexed="60"/>
        <rFont val="Calibri"/>
        <family val="2"/>
      </rPr>
      <t>Update the inspection agents of the region of occurrence of the species, by means of courses on the species' conservation program, in order to enable integrated actions by engagement of the community.</t>
    </r>
  </si>
  <si>
    <r>
      <t xml:space="preserve">4.4. Contactar IBAMA e agência de licenciamento  estadual da Bahia e efetuar articulações no sentido de assegurar que a análise, licenciamento e aprovação de empreendimentos econômicos desenvolvidos nas áreas onde será realizada a reintrodução da espécie contemplem as necessidades de conservação de </t>
    </r>
    <r>
      <rPr>
        <i/>
        <sz val="10"/>
        <rFont val="Arial"/>
        <family val="2"/>
      </rPr>
      <t>Cyanopsitta spixii</t>
    </r>
    <r>
      <rPr>
        <sz val="11"/>
        <color theme="1"/>
        <rFont val="Calibri"/>
        <family val="2"/>
        <scheme val="minor"/>
      </rPr>
      <t>, bem como proponham medidas mitigadoras e compensatórias que gerem benefícios para a conservação desta espécie e de seu hábitat -</t>
    </r>
    <r>
      <rPr>
        <sz val="11"/>
        <color indexed="60"/>
        <rFont val="Calibri"/>
        <family val="2"/>
      </rPr>
      <t xml:space="preserve"> Contact IBAMA and Bahia's state licensing agencies and establish discussions aiming to assure that the analysis, licensing and approval of economic venture projects developed in areas wherein the species will be reintroducted shall include the need to preserve the</t>
    </r>
    <r>
      <rPr>
        <i/>
        <sz val="11"/>
        <color indexed="60"/>
        <rFont val="Calibri"/>
        <family val="2"/>
      </rPr>
      <t xml:space="preserve"> Cyanopsitta spixii, </t>
    </r>
    <r>
      <rPr>
        <sz val="11"/>
        <color indexed="60"/>
        <rFont val="Calibri"/>
        <family val="2"/>
      </rPr>
      <t>as well as proposing mitigation and compensation measures that generate benefits for conservation of the species and its habitats.</t>
    </r>
  </si>
  <si>
    <r>
      <t xml:space="preserve">4.5.Contatar os responsáveis por empreendimentos potencialmente impactantes a serem desenvolvidos (ou em desenvolvimento) na área onde será realizada a reintrodução da espécie, especialmente responsáveis por hidrelétricas na área de Curaça, a fim de propor medidas mitigatórias e compensatórias.  </t>
    </r>
    <r>
      <rPr>
        <sz val="11"/>
        <color indexed="60"/>
        <rFont val="Calibri"/>
        <family val="2"/>
      </rPr>
      <t>Contact the people responsible for potentially impacting venture projects to be developed (or under development) in the areas wherein the reintroduction shall be carried out, especially responsible to hydroeletric projects, and seek for alternatives to mitigate the impacts</t>
    </r>
  </si>
  <si>
    <r>
      <t>4.6.Adquirir terras no sítio de reintrodução para integrar às áreas protegidas.</t>
    </r>
    <r>
      <rPr>
        <sz val="11"/>
        <color indexed="60"/>
        <rFont val="Calibri"/>
        <family val="2"/>
      </rPr>
      <t xml:space="preserve"> - Purchase land in reintrouduction site in order to integrate them to the protected areas.</t>
    </r>
  </si>
  <si>
    <r>
      <t>4.7. Implementar experimentos demonstrativos de caprinocultura sustentável visando reduzir o impacto da atividade na Caatinga -</t>
    </r>
    <r>
      <rPr>
        <sz val="11"/>
        <color indexed="60"/>
        <rFont val="Calibri"/>
        <family val="2"/>
      </rPr>
      <t xml:space="preserve"> Implement  demonstrating experimentss with ustainable goat production to reduce the impact of the activity in the Caatinga</t>
    </r>
  </si>
  <si>
    <r>
      <t xml:space="preserve">4. Hábitats críticos para conservação da espécie protegidos e recuperados até 2017 - </t>
    </r>
    <r>
      <rPr>
        <b/>
        <sz val="11"/>
        <color indexed="60"/>
        <rFont val="Calibri"/>
        <family val="2"/>
      </rPr>
      <t>Critical habitats for conservation of the species protected and  recovered before 2017</t>
    </r>
  </si>
  <si>
    <r>
      <t>1. Em 16 de maio de 2013 houv</t>
    </r>
    <r>
      <rPr>
        <sz val="12"/>
        <rFont val="Times New Roman"/>
        <family val="1"/>
      </rPr>
      <t xml:space="preserve">e uma reunião no MMA com o Secretário de Biodiversidade e Florestas, Roberto Cavalcanti, Ugo Vercillo e Pedro Develey para discutir a criação da UC. Durante a reunião também foi discutida a construção da UHE Riacho Seco e o MMA informou que essa obra faz parte do PAC. Além disso, o ICMBio está discutindo com o Governo Federal um planejamento para a Bacia do Rio São Francisco e colocaram a questão da UHE Riacho Seco e a consideração do Projeto Ararinha na Natureza no empreendimento. O ICMBio pretende propor que os recursos de compensação dessa obra sejam direcionados a implementação da futura Unidade de Conservação em Curaçá.  2. Os estudos socioeconômico, fundiário e de caracterização da vegetação foram realizados e estão em fase de elaboração do relatório (prazo final 2013). A equipe da SAVE Brasil organizou uma reunião com a equipe da Mosaico Ambiental (empresa de consultoria responsável pelos estudos fundiário e socioeconômico) para discutir os dados coletados em campo para a criação da UC. Além disso, foram discutidas as melhores estratégias para mobilização da comunidade a fim de evitar possíveis conflitos no processo de criação da UC, bem como, durante a sua implementação. No local vivem aproximadamente 3.000 pessoas em 500 casas com conexões fortes com a área, que impossibilitam seu remanejamento para outro local. No dia 29 de novembro Pedro Develey se reuniu com a equipe de criação de UCs do ICMBio para apresentar os resultados e discutir as estratégias. Está claro que qualquer medida considerando a criação de uma área protegida deverá ter uma forte inclusão social e possibilitar a melhora da qualidade de vida das comunidades locais, além da conservação da caatinga. Foi discutida a estratégia de conservar o estilo de vida das pessoas e bolsa verde. 3 - </t>
    </r>
    <r>
      <rPr>
        <sz val="12"/>
        <color indexed="8"/>
        <rFont val="Times New Roman"/>
        <family val="1"/>
      </rPr>
      <t xml:space="preserve">Além desse estudo,  a proposta para criação de UCs Estaduais em quatro serras de Curaçá (Borracha, Natividade, Patamute e Canabrava) somando cerca de 75.000 hectares, </t>
    </r>
    <r>
      <rPr>
        <sz val="12"/>
        <rFont val="Times New Roman"/>
        <family val="1"/>
      </rPr>
      <t>está em andamento. Já foram realizadas duas consultas públicas sobre a criação das UCs. A equipe do projeto Ararinha na Natureza está apoiando esta iniciativa com seu conhecimento técnico e defende que pelo menos duas das Unidades de Conservação est</t>
    </r>
    <r>
      <rPr>
        <sz val="12"/>
        <color indexed="8"/>
        <rFont val="Times New Roman"/>
        <family val="1"/>
      </rPr>
      <t>ejam na categoria de Proteção Integral.</t>
    </r>
    <r>
      <rPr>
        <sz val="12"/>
        <color indexed="60"/>
        <rFont val="Times New Roman"/>
        <family val="1"/>
      </rPr>
      <t xml:space="preserve"> - 1. On May 16, 2013 there was a meeting in MMA with the Secretary of Biodiversity and Forests, Roberto Cavalcanti, Ugo Vercillo and Pedro Develey to discuss the creation of CU. During the meeting they also discussed the Riacho Seco hydropower and Projeto Ararinha na Natureza. Furthermore, ICMBio is requesting that the resources of São Francisco River Basin licenses are used to the creation of CU in Curaçá. 2 The socioeconomic , land and vegetation characterization studies were carried out and the report are in preparation. The team SAVE Brazil organized a meeting with the staff of the Environmental Mosaic (consulting firm responsible for land and socioeconomic studies) to discuss the data collected in the field for the creation of UC . Moreover, they discussed the best strategies for community mobilization in order to avoid possible conflicts in the creation of the UC process as well as during its implementation . Onsite approximately 3,000 people living in 500 houses with strong connections to the area, which preclude their reassignment to another location . On November 29 Pedro Develey met with the creative team of the CUs -ICMBio to present the results and discuss the strategies. It is clear that any measure considering the creation of a protected area must have a strong social inclusion and the possible improvement of the quality of life of local communities, in addition to conservation of savanna. Strategy to preserve the lifestyle of people and green bag was discussed.. 3. Besides this study, is in the final stages the final proposal for the creation of State UCs in four saws of Curaçá (Borracha, Natividade, Patamute e Canabrava) totaling approximately 75,000 hectares. Two public consultations on the establishment of UCs have been undertaken.. The studies for the creation of these four State Protected Areas proposed by the Projeto Mata Branca were finalized. The team of Projeto Ararinha na Natureza is supporting this initiative with their technical knowledge and argues that at least two of the protected areas are in the category of integral protection.</t>
    </r>
  </si>
  <si>
    <r>
      <t>Em Novembro de 2012 foi realizada uma oficina sobre a criação de RPPNs na sede do projeto. A oficina contou com 8 representantes de associações rurais do município. Em janeiro de 2013, três proprietários entregaram uma ficha de interesse para criação de RPPN. No entanto, nenhum deles possui o título da propriedade que é um documento imprescindível para a criação da Reserva. Como a obtenção do título demora cerca de 3 anos junto ao CDA, foi proposto aos proprietários a assinatura de um acordo de conservação. Foi assinado um acordo de conservação com o proprietário da Fazenda Caraibeira, onde pelo menos 4 hectares foram destinados a conservação. As duas áreas destinadas a conservação serão cercadas, sendo que uma etapa já foi concluída. A outra área já teve o cercamento iniciado e está sendo realizado voluntariamento pelos membros da Associação Caraibeira. Também foram instaladas placas indicando que estas são áreas de conservação do projeto Ararinha na Natureza. A área contou com a visita do IBAMA, Polícia Ambiental e Polícia da Caatinga.</t>
    </r>
    <r>
      <rPr>
        <sz val="11"/>
        <color indexed="60"/>
        <rFont val="Calibri"/>
        <family val="2"/>
      </rPr>
      <t xml:space="preserve"> - In November 2012 a workshop was held on the creation of private reserves at the project headquarters. The workshop was attended by 8 representatives of agricultural associations in the county. In January 2013, three owners delivered a record of interest for creation of PRNP. However, none of them has the title of the property is an essential document for creating the reserve. How to obtain the title takes about three years with the CDA, was proposed to the owners to sign a conservation agreement. The conservation agreements are finalized and through the review of attorney SAVE Brazil. Conservation agreement with the owner of Caraibeira Farm, where at least 4 hectares were allocated to conservation, was signed. The two areas for conservation will be surrounded, and a step has been completed. The other area has had the fencing started and is being conducted by members of the Association Caraibeira. Boards have also been installed indicating that these are areas of conservation of Spix's macaw. The area was visited by IBAMA, Environmental Police and the Police of Caatinga.</t>
    </r>
  </si>
  <si>
    <r>
      <rPr>
        <sz val="11"/>
        <rFont val="Calibri"/>
        <family val="2"/>
      </rPr>
      <t>Os agentes ambientais da prefeitura tem participado com frequência das atividades do projeto, como das oficinas com os Agentes de Saúde. Em novembro houve uma reunião com IBAMA, Polícia Militar, Polítcia da caatinga, Polícia Rodoviária e SAVE. Eles conhecem a ararinha e a importância da sua conservação, mas conhecem as dificuldades na fiscalização. Foi discutido a publicação de um guia para identificação das principais espécies traficadas na região.</t>
    </r>
    <r>
      <rPr>
        <sz val="11"/>
        <color theme="1"/>
        <rFont val="Calibri"/>
        <family val="2"/>
        <scheme val="minor"/>
      </rPr>
      <t xml:space="preserve"> </t>
    </r>
    <r>
      <rPr>
        <sz val="11"/>
        <color indexed="60"/>
        <rFont val="Calibri"/>
        <family val="2"/>
      </rPr>
      <t>- Environmental agents  of the Prefecture has frequently participated in project activities, such as workshops with the Health Agents. In November there was a meeting with IBAMA, Military Police, Caatinga Police, Traffic Police and SAVE. They know the macaw and the importance of conservation, but they know the difficulties in the enforcement. The publication of a guide for identifying the main species trafficked in the region was discussed.</t>
    </r>
  </si>
  <si>
    <r>
      <rPr>
        <sz val="11"/>
        <rFont val="Calibri"/>
        <family val="2"/>
      </rPr>
      <t xml:space="preserve">Mark ofereceu o uso de pranchas de Psitacideos para o guia. </t>
    </r>
    <r>
      <rPr>
        <sz val="11"/>
        <color indexed="12"/>
        <rFont val="Calibri"/>
        <family val="2"/>
      </rPr>
      <t xml:space="preserve"> </t>
    </r>
    <r>
      <rPr>
        <sz val="11"/>
        <color indexed="60"/>
        <rFont val="Calibri"/>
        <family val="2"/>
      </rPr>
      <t>- Mark offered the boards of Psittacines to put in the guide.</t>
    </r>
  </si>
  <si>
    <r>
      <t xml:space="preserve">1. O submédio do Rio São Francisco possui 4 complexos hidorelétricos que estão em fase de atualização da Licença de Operação. O IBAMA, órgão licenciador, está preparando a emissão da nova licença e solicitou apoio do ICMBio para identificar ações relevantes. Para tanto o ICMBio está utilizando os Planos de Ação, incluindo o da Ararinha-azul, para subsidiar a tomada de decisão do IBAMA. 2. O CEMAVE está em contato com INEMA e Ibama para mapear todas os empreendimentos no Estado da Bahia. Isso será feito para os PANs ararinha-azul, arara-azul-de-lear e aves Caatinga. O novo bolsista do CEMAVE incluiu atividades no seu plano de trabalho para uxiliar a executar essa ação. 3. SAVE teve acesso ao mapa de priorização para produção de energia eólica disponibilizado pelo INEMA e Curaçá não está dentro da priorização. </t>
    </r>
    <r>
      <rPr>
        <sz val="11"/>
        <color indexed="60"/>
        <rFont val="Calibri"/>
        <family val="2"/>
      </rPr>
      <t>- 1. The Lower Basin of the São Francisco River has a complex with 4 hydropower that are being updated Operating License. IBAMA, licensing agency, requested support of ICMBio to identify relevant actions. Therefore ICMBio is using the Action Plans, including the Spix's Macaw, to support decision-making of IBAMA. 2. CEMAVE is in contact with INEMA and IBAMA to map all the developments in the state of Bahia. This will be done for PANs of Lears, Spix's macaws and birds of Caatinga. The new scholarship from CEMAVE included in its work activities for helping to perform this action. 3. SAVE had access to the prioritization map for wind energy production provided by INEMA and Curaçá is not within the prioritization</t>
    </r>
  </si>
  <si>
    <r>
      <t xml:space="preserve">1. EIA/RIMA da UHE Riacho Seco e linha de transmissão associada solicitado para o IBAMA, recebido em 14 de agosto de 2012 (Oficio 215/2012-COHID/CGENE/DILIC/IBAMA) e parecer finalizado encaminhado para a DIBIO pelo Memo 252/2013-CEMAVE/ICMBio. 2. SAVE é parte do Conselho Municipal de Meio Ambiente de Curaçá e todos os empreendimentos passam pelo conselho. Eles estão trabalhando para tornar o Conselho funcional. </t>
    </r>
    <r>
      <rPr>
        <sz val="11"/>
        <color indexed="60"/>
        <rFont val="Calibri"/>
        <family val="2"/>
      </rPr>
      <t xml:space="preserve">1. </t>
    </r>
    <r>
      <rPr>
        <sz val="11"/>
        <color indexed="60"/>
        <rFont val="Calibri"/>
        <family val="2"/>
      </rPr>
      <t>EIA/ RIMA of UHE Riacho Seco and associated transmission line required to IBAMA and received on August 14, 2012 (Oficio 215/2012-COHID/CGENE/DILIC/IBAMA) and feeback sent to DIBIO in the 'Memo' 252/2013-CEMAVE/ICMBio. 2. SAVE is part of the Municipal Environmental Advisory Group of Curaçá and all the ventures pass to this advisory group. They are working to make the group funtional.</t>
    </r>
  </si>
  <si>
    <t>Manuella Andrade (CEMAVE)</t>
  </si>
  <si>
    <t>Cayo Lima (CEMAVE)</t>
  </si>
  <si>
    <r>
      <t xml:space="preserve">Ver andamento da UHE Riacho Seco com Ugo. Pedro irá passar o mapa com priorização de produção de energia eólica produzido pelo INEMA. </t>
    </r>
    <r>
      <rPr>
        <sz val="11"/>
        <color indexed="60"/>
        <rFont val="Calibri"/>
        <family val="2"/>
      </rPr>
      <t>- Ver andamento da UHE com Ugo. Pedro will send the map with wind farm made by INEMA</t>
    </r>
  </si>
  <si>
    <r>
      <t xml:space="preserve">A equipe do projeto Ararinha na Natureza se reuniu no dia 28 de maio de 2013 com a equipe de sustentabilidade da Mineradora Caraiba que atua em Curaçá. A equipe foi muito bem recebida, o projeto foi apresentado e foi discutida a criação da UC. A gerência de sustentabilidade verificou se existe alguma sobreposição das áreas de pesquisa da mineradora com a área proposta para a criação da UC e Curaçá não será utilizada. Além disso, a mineradora ressaltou que para eles este é um marco importante, onde um projeto de conservação se apresenta a mineradora para discutir as questões ambientais e futuras possibilidades de conservação aliadas ao desenvolvimento da região. O gerente de sustentabilidade também ressaltou a importância da participação do projeto durante a elaboração do EIA-RIMA para o futuro empreendimento em Curaçá. - </t>
    </r>
    <r>
      <rPr>
        <sz val="11"/>
        <color indexed="60"/>
        <rFont val="Calibri"/>
        <family val="2"/>
      </rPr>
      <t>The project team of Ararinha na Natureza was met with the sustainability team of Cariba mining company that operates Curaçá at May 28, 2013. The staff was very well received, the project was presented and discussed including the creation of UC. The sustainability management checked if there is some overlap of areas of research in the area of the mining proposal for the creation of UC and there is no proposal to use Curaça region. In addition, the mining company said that for them this is an important milestone, where a conservation project presents to a enterprise  to discuss environmental issues and future possibilities of conservation coupled with the development of the region. The sustainability manager also stressed the importance of the participation of the project during the preparation of the Environmental Impact Study for the future development in Curaçá.</t>
    </r>
  </si>
  <si>
    <r>
      <t>Outro contato importante é com o governo estadual para verificar os impactos relativos à estruturação das Agrovilas para o distrito de Barro Vermelho.</t>
    </r>
    <r>
      <rPr>
        <sz val="11"/>
        <color indexed="60"/>
        <rFont val="Calibri"/>
        <family val="2"/>
      </rPr>
      <t xml:space="preserve"> -  Another important contact is with the state government to check the impact on the structuring of Agrovilas for the District of Barro Vermelho.</t>
    </r>
  </si>
  <si>
    <r>
      <t xml:space="preserve">As áreas mais importantes já foram adquiridas. Todas as propriedades da região não tem documentação da terra, o que impossibilita a compra. - </t>
    </r>
    <r>
      <rPr>
        <sz val="11"/>
        <color indexed="60"/>
        <rFont val="Calibri"/>
        <family val="2"/>
      </rPr>
      <t>The main areas were purchased. All the properties in the region don't have the doccumentation which makee the purchase impossible</t>
    </r>
  </si>
  <si>
    <t>30.000,00 (custo da reunião - workshop cost)</t>
  </si>
  <si>
    <t>Ryan Watson e ver alguém do ICMBio, orgãos extensionistas estaduais</t>
  </si>
  <si>
    <r>
      <rPr>
        <sz val="11"/>
        <rFont val="Calibri"/>
        <family val="2"/>
      </rPr>
      <t xml:space="preserve">Está sendo realizado um levantamento sobre iniciativas de manejo na criação de caprinos pela SAVE. SAVE está em contato com o MMA para promover uma reunião para discutir o tema. </t>
    </r>
    <r>
      <rPr>
        <sz val="11"/>
        <color indexed="10"/>
        <rFont val="Calibri"/>
        <family val="2"/>
      </rPr>
      <t>-</t>
    </r>
    <r>
      <rPr>
        <sz val="11"/>
        <color indexed="60"/>
        <rFont val="Calibri"/>
        <family val="2"/>
      </rPr>
      <t xml:space="preserve"> A survey of management initiatives being carried out on goat breeding by SAVE. SAVE is in contact with the MMA to host a meeting to discuss the issue.</t>
    </r>
  </si>
  <si>
    <r>
      <t xml:space="preserve">Parcerias fortalecidas e informações necessárias à conscientização para a conservação da ararinha-azul divulgadas até 2017 - </t>
    </r>
    <r>
      <rPr>
        <b/>
        <sz val="11"/>
        <color indexed="60"/>
        <rFont val="Calibri"/>
        <family val="2"/>
      </rPr>
      <t>Strengthened partnerships and information necessary to raise awareness for the conservation of Spix's Macaw released until 2017</t>
    </r>
  </si>
  <si>
    <r>
      <t xml:space="preserve">5.1.Criar um Programa de Divulgação, usando a imagem da ararinha-azul como uma espécie bandeira para programas de educação ambiental e divulgando periodicamente informações sobre as ações implementadas deste Plano de Ação - </t>
    </r>
    <r>
      <rPr>
        <sz val="11"/>
        <color indexed="60"/>
        <rFont val="Calibri"/>
        <family val="2"/>
      </rPr>
      <t>Create a Disclosure Program, using the image of the Spix's macaw as a flagship species for environmental education programs and periodically disclosing information about the actions taken in this Action Plan</t>
    </r>
  </si>
  <si>
    <r>
      <t xml:space="preserve">5.2. Estabelecer mecanismos de captação de recurso para implementação das ações previstas neste PAN - </t>
    </r>
    <r>
      <rPr>
        <sz val="11"/>
        <color indexed="60"/>
        <rFont val="Calibri"/>
        <family val="2"/>
      </rPr>
      <t>Establish mechanisms for raising resource for implementation of the actions envisaged in this PAN</t>
    </r>
  </si>
  <si>
    <r>
      <t xml:space="preserve">5.3. Realizar reuniões periódicas de monitoria do PAN com o Grupo Assessor e colaboradores. - </t>
    </r>
    <r>
      <rPr>
        <sz val="11"/>
        <color indexed="60"/>
        <rFont val="Calibri"/>
        <family val="2"/>
      </rPr>
      <t>Meet periodically to monitor the PAN with the Advisory Group and collaborators.</t>
    </r>
  </si>
  <si>
    <r>
      <t xml:space="preserve">Até o momento foram realizadas  46 atividades educativas e de divulgação. As atividades educativas e de divulgação envolveram diretamente um público de 3033 pessoas.  Através do Caderno do Professor já foram capacitados 79 professores em 313 escolas e 31 municipios, atingino 37.680 alunos. As ações do projeto são divulgadas semanalmente na página do facebook (www.facebook.com.br/ararinhananatureza). Em colaboração com um pesquisador da Durrell Institute of Conservation and Ecology (DICE), University of Kent, UK, esta sendo avaliado o impacto do trabalho e mudanças de percepção da comunidade. Foram definidos indicadores e  um pré-teste com 604 entrevistas já foi realizado, considerando um grupo controle em uma cidade vizinha com influencia baixa do projeto. Os testes serão repetidos entre janeiro e fevereiro de 2014 e será feita uma primeira avaliação da aquisição de conhecimentos, mudança de percepção e atitudes pela comunidade. Além disso, foi realizada a coleta de dados para os indicadores de mudança de comportamento, relacionados a manutenção de aves silvestres em cativeiro. Os agentes de saúde coletaram os dados em cerca de 3000 domicílios, sendo que em 300 deles (10%) as pessoas afirmaram manter papagaios. Diversas outras aves foram encontradas. Estes dados serão medidos anualmente a fim de verificar se eles se mantêm estáveis. Em novembro Revista Horizonte fez uma grande reportagem sobre a ararinha.  </t>
    </r>
    <r>
      <rPr>
        <sz val="11"/>
        <color indexed="60"/>
        <rFont val="Calibri"/>
        <family val="2"/>
      </rPr>
      <t>So far  have been conducted 46 educational activities and dissemination. Educational activities and dissemination directly involved an audience of 3033 people. The document Education Program for the Conservation of Spix's in the Wild for 2013 had already started its implementation. Through the Teacher's Notebook we trained 79 teachers in 313 schools and 31 cities, with 37,680 students. The activities of the project are listed weekly on facebook page (www.facebook.com.br / ararinhananatureza). In collaboration with a researcher at the Durrell Institute of Conservation and Ecology (DICE), University of Kent, UK, we are evaluated the impact of changes in work and community perception. Indicators were defined and pre-tested with 604 interviews have been conducted considering a control group in a nearby town with low influence of the project. The tests will be repeated in January and February 2014 and will be a first evaluation of knowledge acquisition, changing perceptions and attitudes by community. Furthermore, the data collection for indicators of behavior change related to maintenance of wild birds in captivity was performed. Health workers collected data on about 3,000 households, and in 300 of them (10%)  people said keep parrots. Several other birds were found. These data will be measured annually to determine whether they are stable. In November the Revista Horizonte did a big report about Spix's macaw.</t>
    </r>
  </si>
  <si>
    <t xml:space="preserve">Com o lançamento do filme Rio II, Tim Bounts começou uma discussão com Ugo para ter uma divulgação no Jardim Botânico. Pedro deu o contato da FOX no Brasil. Verificar com Ugo o andamento. </t>
  </si>
  <si>
    <r>
      <t>Reuniões sendo realizadas a cada 6 meses, pelo menos via skype.  O ICMBio criou um forum para divulgar os principais eventos. -</t>
    </r>
    <r>
      <rPr>
        <sz val="11"/>
        <color indexed="60"/>
        <rFont val="Calibri"/>
        <family val="2"/>
      </rPr>
      <t xml:space="preserve"> Meetings are held every six months at least via skype. ICMBio created a forum to disclose the main events.</t>
    </r>
  </si>
  <si>
    <r>
      <t xml:space="preserve">Nós consensuamos que há problemas com o fluxo de informações no grupo, sendo melhor estabelecer um grupo mais cooperativo. Então, temos de estabelecer um protocolo de comunicação no grupo consultivo com, pelo menos, reuniões via Skype. Divulgar ao grupo os principais acontecimento (boas notícias, etc)  via fórum institucional, com moderação do ICMBio. </t>
    </r>
    <r>
      <rPr>
        <sz val="11"/>
        <color indexed="60"/>
        <rFont val="Calibri"/>
        <family val="2"/>
      </rPr>
      <t xml:space="preserve">We  have consesed that there are problems with the flux of  information.  Then, we have to stablish a protocol of comunication in the advisory group with at least skype meetings. </t>
    </r>
  </si>
  <si>
    <r>
      <rPr>
        <sz val="11"/>
        <rFont val="Calibri"/>
        <family val="2"/>
      </rPr>
      <t>O grupo concorda que a proxima reunião presencial do grupo acessor seja realizada em Curaçá. -</t>
    </r>
    <r>
      <rPr>
        <sz val="11"/>
        <color indexed="60"/>
        <rFont val="Calibri"/>
        <family val="2"/>
      </rPr>
      <t xml:space="preserve"> The group agreed that the next meeting  of advisory  group is held in Curaçá.</t>
    </r>
  </si>
  <si>
    <r>
      <t>6. Iniciar o projeto de conservação in situ até 2017 -</t>
    </r>
    <r>
      <rPr>
        <b/>
        <sz val="11"/>
        <color indexed="60"/>
        <rFont val="Calibri"/>
        <family val="2"/>
      </rPr>
      <t xml:space="preserve"> Start the project in situ conservation before 2017</t>
    </r>
  </si>
  <si>
    <r>
      <t>6.1. Elaborar o projeto para reintrodução experimental de maracanãs -</t>
    </r>
    <r>
      <rPr>
        <sz val="11"/>
        <color indexed="60"/>
        <rFont val="Calibri"/>
        <family val="2"/>
      </rPr>
      <t xml:space="preserve"> Prepare the project for experimental reintroduction of blue-winged macaw</t>
    </r>
  </si>
  <si>
    <r>
      <t>6.2. Executar o projeto elaborado na ação 6.1, contemplando atividades de pesquisa, recuperação de hábitat e envolvimento da comunidade local.</t>
    </r>
    <r>
      <rPr>
        <sz val="11"/>
        <color indexed="60"/>
        <rFont val="Calibri"/>
        <family val="2"/>
      </rPr>
      <t xml:space="preserve"> Run the project prepared in action 6.1  in the reintroduction area, covering activities of research, habitat restoration and local community involvement.</t>
    </r>
  </si>
  <si>
    <r>
      <t>6.4. Elaborar o projeto e realizar a soltura experimental de ararinhas-azuis -</t>
    </r>
    <r>
      <rPr>
        <sz val="11"/>
        <color indexed="60"/>
        <rFont val="Calibri"/>
        <family val="2"/>
      </rPr>
      <t xml:space="preserve"> Prepare the project and perform experimental releases of Spix's macaw</t>
    </r>
  </si>
  <si>
    <r>
      <t xml:space="preserve">Projeto elaborado, artigos publicados e relatórios produzidos, Protocolos e método para a reintrodução da ararinha-azul elaborados - </t>
    </r>
    <r>
      <rPr>
        <sz val="11"/>
        <color indexed="60"/>
        <rFont val="Calibri"/>
        <family val="2"/>
      </rPr>
      <t>project elaborated,  articles published and reports produced; protocols and method for the reintroduction of Spix's Macaw prepared</t>
    </r>
  </si>
  <si>
    <t>01/06/2013 (Project), 06/14 (Perform)</t>
  </si>
  <si>
    <t>01/02/2014 (Project), 01/17 (Perform)</t>
  </si>
  <si>
    <r>
      <t>6.5. Iniciar o Programa de Soltura de ararinhas-azuis -</t>
    </r>
    <r>
      <rPr>
        <sz val="11"/>
        <color indexed="60"/>
        <rFont val="Calibri"/>
        <family val="2"/>
      </rPr>
      <t xml:space="preserve"> Start the Release Program of the Spix's macaws</t>
    </r>
  </si>
  <si>
    <r>
      <t xml:space="preserve">6.6. Proporcionar treinamento e intercâmbio com outros programas - </t>
    </r>
    <r>
      <rPr>
        <sz val="11"/>
        <color indexed="60"/>
        <rFont val="Calibri"/>
        <family val="2"/>
      </rPr>
      <t>Provide training and exchange with other conservation programs</t>
    </r>
  </si>
  <si>
    <r>
      <t xml:space="preserve"> </t>
    </r>
    <r>
      <rPr>
        <sz val="11"/>
        <rFont val="Calibri"/>
        <family val="2"/>
      </rPr>
      <t xml:space="preserve">Ryan escreveu um projeto para a soltura experimental de maracanãs, e este foi enviado ao ex-diretor AWWP (Dr. Tim Bouts) para revisão, mas ele não chegou a rever antes de renunciar ao cargo. Ryan vai entrar em contato com Crowell. </t>
    </r>
    <r>
      <rPr>
        <sz val="11"/>
        <color indexed="60"/>
        <rFont val="Calibri"/>
        <family val="2"/>
      </rPr>
      <t xml:space="preserve"> - Ryan have written a project for the trial release of Illiger’s macaws, and this was sent to former AWWP Director (Dr. Tim Bouts )for review, but he never got around to reviewing before resigning from his position. Ryan will make contact with Crowell.</t>
    </r>
  </si>
  <si>
    <t>January/2017</t>
  </si>
  <si>
    <r>
      <t xml:space="preserve">AWWP está trabalhando na restauração da Faz. Concordia. O objetivo principal até agora foi terminar o muro e remover o gado. A restauração de habitat começou, assim como a pesquisa reprodutiva sobre os psitacídeos (em especial arara de Illiger) da Caatinga. A AWWP tem planos para a realização de pesquisas sobre controle de plantas invasoras e restauração da Mata Ciliar. </t>
    </r>
    <r>
      <rPr>
        <sz val="11"/>
        <color indexed="60"/>
        <rFont val="Calibri"/>
        <family val="2"/>
      </rPr>
      <t>AWWP is working on the restoration of Concordia farm. Primary objective until now has is still is to finish the boundary fence and remove livestock. Habitat restoration has started, as has reproductive research on the parrots (in particular Illiger's macaw) of the Caatinga.  AWWP has plans to conduct research into invasive plant control and riparian restoration.</t>
    </r>
  </si>
  <si>
    <r>
      <rPr>
        <sz val="11"/>
        <rFont val="Calibri"/>
        <family val="2"/>
      </rPr>
      <t xml:space="preserve">A AWWP está atualmente na fase de procurar um imóvel adequado para comprar na região de Petrolina / Juazeiro para o estabelecimento de um centro de reprodução. Eles encontraram duas propriedades possivelmente adequadas até agora, e estão aguardando a visita da gerência da AWWP para prosseguir. Segundo Ryan no próximo ano será a construção, em 2015 serão colocados os animais e haverá a soltura da maracanã. </t>
    </r>
    <r>
      <rPr>
        <sz val="11"/>
        <color indexed="60"/>
        <rFont val="Calibri"/>
        <family val="2"/>
      </rPr>
      <t>-AWWP are currently in the phase of searching for a suitable property to buy in the Petrolina/Juazeiro area for the establishment of an AWWP breeding center. They have found 2 possibly suitable properties so far, and are awaiting a visit from AWWP General Management to proceed further. According to Ryan, next year the breeding center will build. In 2015 there will be animals over there and release of blue winged macaws.</t>
    </r>
  </si>
  <si>
    <r>
      <t xml:space="preserve">
Ainda na esperança de ser capaz de realizar em 2014/2015, no entanto, no ritmo atual de progresso mais provável que será 2015/2016.Ryan já está com o projeto preparado.  A ACTP também  quer ser envolvida nessa ação. - </t>
    </r>
    <r>
      <rPr>
        <sz val="11"/>
        <color indexed="60"/>
        <rFont val="Calibri"/>
        <family val="2"/>
      </rPr>
      <t xml:space="preserve">Still hoping to be able to do in 2014/2015, however, at the current rate of progress it will more likely be 2015/2016. </t>
    </r>
    <r>
      <rPr>
        <sz val="11"/>
        <color indexed="60"/>
        <rFont val="Calibri"/>
        <family val="2"/>
      </rPr>
      <t>Ryan already have this prepared.  ACTP also wants to be involved in this action.</t>
    </r>
  </si>
  <si>
    <t xml:space="preserve">Camile entrará em contato com o Marcovaldi (UFRN) para tentar desenvolver um novo tipo de transmissor. </t>
  </si>
  <si>
    <t>18  - 22/08/2014</t>
  </si>
  <si>
    <r>
      <t>1. População de cativeiro adequadamente manejada, com aumento de 10% ao ano, visando um mínimo de 150 indivíduos em 2021 -</t>
    </r>
    <r>
      <rPr>
        <b/>
        <sz val="11"/>
        <color indexed="10"/>
        <rFont val="Calibri"/>
        <family val="2"/>
      </rPr>
      <t xml:space="preserve"> Captivity population properly managed, with an increase of 10%, aiming a minimum of 150 individuals in 2021</t>
    </r>
    <r>
      <rPr>
        <b/>
        <sz val="11"/>
        <color indexed="8"/>
        <rFont val="Calibri"/>
        <family val="2"/>
      </rPr>
      <t>.</t>
    </r>
  </si>
  <si>
    <r>
      <t xml:space="preserve">1.1. Criar o Grupo Assessor para implementação, monitoria e avalição do Plano de Ação da ararinha-azul  - </t>
    </r>
    <r>
      <rPr>
        <sz val="11"/>
        <color indexed="10"/>
        <rFont val="Calibri"/>
        <family val="2"/>
      </rPr>
      <t xml:space="preserve">Create the Advisory Group for implementation, monitoring and evaluation of Spix's Macaw Action Plan 
</t>
    </r>
    <r>
      <rPr>
        <sz val="11"/>
        <color theme="1"/>
        <rFont val="Calibri"/>
        <family val="2"/>
        <scheme val="minor"/>
      </rPr>
      <t/>
    </r>
  </si>
  <si>
    <r>
      <t xml:space="preserve">Portaria Publicada no DOU - </t>
    </r>
    <r>
      <rPr>
        <sz val="11"/>
        <color indexed="10"/>
        <rFont val="Calibri"/>
        <family val="2"/>
      </rPr>
      <t>Ordinance published in  the DOU</t>
    </r>
  </si>
  <si>
    <r>
      <t xml:space="preserve">2. População de cativeiro adequadamente manejada, com aumento mínimo de 6 indivíduos/ano, visando início das reintroduções antes de 2017 - </t>
    </r>
    <r>
      <rPr>
        <b/>
        <sz val="11"/>
        <color indexed="10"/>
        <rFont val="Calibri"/>
        <family val="2"/>
      </rPr>
      <t>Captivity population properly managed, with an increase of at least 6 individuals / year, aiming beginning of reintroductions before 2017 -</t>
    </r>
  </si>
  <si>
    <r>
      <t xml:space="preserve">2.1. Fazer gestão junto à Polícia Federal,  INTERPOL, Agências Ambientais Internacionais e Autoridades CITES dos países envolvidos  para o levantamento de informações sobre possíveis aves em cativeiro de paradeiro desconhecido dentro e fora do país </t>
    </r>
    <r>
      <rPr>
        <sz val="11"/>
        <color indexed="60"/>
        <rFont val="Calibri"/>
        <family val="2"/>
      </rPr>
      <t xml:space="preserve">- </t>
    </r>
    <r>
      <rPr>
        <sz val="11"/>
        <color indexed="10"/>
        <rFont val="Calibri"/>
        <family val="2"/>
      </rPr>
      <t>Manage with the Federal Police, INTERPOL, International Environmental Agencies and  CITES Authorities of the concerned countries in order to gather information on possible birds in captivity at unknown places inside and outside the country</t>
    </r>
  </si>
  <si>
    <r>
      <t xml:space="preserve">Registro de ações efetivas da Polícia Federal e Autoridades CITES - </t>
    </r>
    <r>
      <rPr>
        <sz val="11"/>
        <color indexed="10"/>
        <rFont val="Calibri"/>
        <family val="2"/>
      </rPr>
      <t>Registration of effective actions of Federal Police and CITES Authorities</t>
    </r>
  </si>
  <si>
    <t>continua</t>
  </si>
  <si>
    <r>
      <t>2.2. Preparar a minuta de portaria do ICMBio, do Programa de Cativeiro da ararinha-azul -</t>
    </r>
    <r>
      <rPr>
        <sz val="11"/>
        <color indexed="10"/>
        <rFont val="Calibri"/>
        <family val="2"/>
      </rPr>
      <t xml:space="preserve"> </t>
    </r>
    <r>
      <rPr>
        <sz val="11"/>
        <color indexed="10"/>
        <rFont val="Calibri"/>
        <family val="2"/>
      </rPr>
      <t xml:space="preserve">Prepare draft of ICMBio's Ordinance of the Captive Program of Spix's Macaw </t>
    </r>
  </si>
  <si>
    <r>
      <t xml:space="preserve">Minuta aprovada - </t>
    </r>
    <r>
      <rPr>
        <sz val="11"/>
        <color indexed="10"/>
        <rFont val="Calibri"/>
        <family val="2"/>
      </rPr>
      <t>D</t>
    </r>
    <r>
      <rPr>
        <sz val="11"/>
        <color indexed="10"/>
        <rFont val="Calibri"/>
        <family val="2"/>
      </rPr>
      <t>raft approved</t>
    </r>
  </si>
  <si>
    <r>
      <t>2.3. Oficializar o Programa de Cativeiro da ararinha-azul, com o objetivo de elaborar, coordenar e implementar as estratégias de conservação a fim de manter populações genética e demograficamente viáveis em cativeiro -</t>
    </r>
    <r>
      <rPr>
        <sz val="11"/>
        <color indexed="60"/>
        <rFont val="Calibri"/>
        <family val="2"/>
      </rPr>
      <t xml:space="preserve"> </t>
    </r>
    <r>
      <rPr>
        <sz val="11"/>
        <color indexed="10"/>
        <rFont val="Calibri"/>
        <family val="2"/>
      </rPr>
      <t>Carry out the procedures to make the Captive Program official,  aiming to prepare, coordinate and implement the conservation strategies in order to keep genetically and demographically viable populations in captivity</t>
    </r>
  </si>
  <si>
    <r>
      <t xml:space="preserve">Assinatura do Termo de Adesão pelos mantenedores e Publicação do Programa no DOU - </t>
    </r>
    <r>
      <rPr>
        <sz val="11"/>
        <color indexed="10"/>
        <rFont val="Calibri"/>
        <family val="2"/>
      </rPr>
      <t>Signing the Compliance Term by the holders and publish the Captive Program in DOU</t>
    </r>
  </si>
  <si>
    <r>
      <t xml:space="preserve">2.4. Revisar os protocolos de manutenção e manejo de animais em cativeiro - </t>
    </r>
    <r>
      <rPr>
        <sz val="11"/>
        <color indexed="10"/>
        <rFont val="Calibri"/>
        <family val="2"/>
      </rPr>
      <t xml:space="preserve">Review the protocols on maintenance and management of animals in captivity </t>
    </r>
  </si>
  <si>
    <r>
      <t xml:space="preserve">Reunião realizada e Protocolos revisados e aprovados - </t>
    </r>
    <r>
      <rPr>
        <sz val="11"/>
        <color indexed="10"/>
        <rFont val="Calibri"/>
        <family val="2"/>
      </rPr>
      <t>Meeting realized and protocols reviewed and approved</t>
    </r>
  </si>
  <si>
    <r>
      <t xml:space="preserve">2.5. Realizar curso de qualificação para gerenciadores do livro de registros genealógicos de ararinha-azul e assegurar que os mantenedores (Studbook keepers) tenham à disposição as ferramentas necessárias para orientar o manejo da população de ararinhas-azuis em cativeiro - </t>
    </r>
    <r>
      <rPr>
        <sz val="11"/>
        <color indexed="10"/>
        <rFont val="Calibri"/>
        <family val="2"/>
      </rPr>
      <t>Carry out a qualification course for managers of the genealogical records of Spix's Macaw and assure that the studbook keepers have proper tools available to guide management of the population of Spix's macaws in captivity</t>
    </r>
  </si>
  <si>
    <r>
      <t>Pelo menos 5 pessoas capacitadas -</t>
    </r>
    <r>
      <rPr>
        <sz val="11"/>
        <color indexed="60"/>
        <rFont val="Calibri"/>
        <family val="2"/>
      </rPr>
      <t xml:space="preserve"> </t>
    </r>
    <r>
      <rPr>
        <sz val="11"/>
        <color indexed="10"/>
        <rFont val="Calibri"/>
        <family val="2"/>
      </rPr>
      <t>At least 5 people trained</t>
    </r>
  </si>
  <si>
    <r>
      <t xml:space="preserve">2.6. Completar e atualizar constantemente a análise genética de toda a população em cativeiro, dentro e fora do Programa de Cativeiro, se possível - </t>
    </r>
    <r>
      <rPr>
        <sz val="11"/>
        <color indexed="10"/>
        <rFont val="Calibri"/>
        <family val="2"/>
      </rPr>
      <t>Complete and update the DNA analysis of the entire population in captivity, inside and outside the Captive Program, if possible</t>
    </r>
  </si>
  <si>
    <r>
      <rPr>
        <sz val="11"/>
        <rFont val="Calibri"/>
        <family val="2"/>
      </rPr>
      <t>Relatórios anuais encaminhados para a coordenação do Programa de Cativeiro</t>
    </r>
    <r>
      <rPr>
        <sz val="11"/>
        <color indexed="10"/>
        <rFont val="Calibri"/>
        <family val="2"/>
      </rPr>
      <t xml:space="preserve"> - </t>
    </r>
    <r>
      <rPr>
        <sz val="11"/>
        <color indexed="10"/>
        <rFont val="Calibri"/>
        <family val="2"/>
      </rPr>
      <t>Annual reports submitted to the coordination of the Captive Program</t>
    </r>
  </si>
  <si>
    <r>
      <t xml:space="preserve">2.7. Confirmar a identificação das aves, determinar o grau de similaridade genética construir e revisar o pedigree de toda a população conhecida da espécie - </t>
    </r>
    <r>
      <rPr>
        <sz val="11"/>
        <color indexed="10"/>
        <rFont val="Calibri"/>
        <family val="2"/>
      </rPr>
      <t>Confirm the identification of birds, verify the kinship level, develop and review the pedigree of the whole known population of the species</t>
    </r>
  </si>
  <si>
    <r>
      <t>R$ 5.000,00 /ano</t>
    </r>
    <r>
      <rPr>
        <sz val="11"/>
        <color theme="1"/>
        <rFont val="Calibri"/>
        <family val="2"/>
        <scheme val="minor"/>
      </rPr>
      <t xml:space="preserve">             </t>
    </r>
  </si>
  <si>
    <r>
      <t xml:space="preserve">2.8. Estabelecer bancos de amostras viáveis de DNA (tecido ou amostras de sangue), de células vivas e de esperma de todas as aves do programa em locais diferentes, visando a conservação in vitro a longo prazo. - </t>
    </r>
    <r>
      <rPr>
        <sz val="11"/>
        <color indexed="10"/>
        <rFont val="Calibri"/>
        <family val="2"/>
      </rPr>
      <t>Stabilish collections of viable DNA bank samples (tissue or blood samples), of living cells and sperm for all the birds in the program at different sites, aiming in vitro conservation.</t>
    </r>
  </si>
  <si>
    <r>
      <t xml:space="preserve">Materiais genéticos armazenados e incluídos nos programas - </t>
    </r>
    <r>
      <rPr>
        <sz val="11"/>
        <color indexed="10"/>
        <rFont val="Calibri"/>
        <family val="2"/>
      </rPr>
      <t>Genetic materials stored and included in the programs</t>
    </r>
  </si>
  <si>
    <r>
      <t xml:space="preserve">2.9. Garantir que a avaliação sanitária no Programa de Cativeiro esteja sendo realizada de acordo com o protocolo estabelecido, ressaltando-se a realização dos exames anuais de saúde padronizados de todas as ararinhas-azuis incluídas no Programa de Cativeiro. </t>
    </r>
    <r>
      <rPr>
        <sz val="11"/>
        <color indexed="10"/>
        <rFont val="Calibri"/>
        <family val="2"/>
      </rPr>
      <t>Ensure that the health assessment is being conducted according to the established protocol, emphasizing the standardized annual examinations health of all Spix's macaws included in the captive program.</t>
    </r>
  </si>
  <si>
    <r>
      <t xml:space="preserve">2.10. Acompanhar o desenvolvimento de doenças emergentes e reemergentes nos países que possuem mantenedores de ararinhas-azuis para estabelecer medidas de controle e prevenção, juntamente com as autoridades sanitárias, com a finalidade de proteger o plantel da espécie. </t>
    </r>
    <r>
      <rPr>
        <sz val="11"/>
        <color indexed="10"/>
        <rFont val="Calibri"/>
        <family val="2"/>
      </rPr>
      <t>Accompany the development of emerging and reemerging diseases in countries with facilities of Spix's macaws to establish control  and prevention measures together with sanitary authorities in order to protect the breeding of the species.</t>
    </r>
  </si>
  <si>
    <r>
      <t xml:space="preserve">Relatórios anuais contendo informações a respeito de doenças emergentes nos países que possuem ararinhas-azuis. </t>
    </r>
    <r>
      <rPr>
        <sz val="11"/>
        <color indexed="10"/>
        <rFont val="Calibri"/>
        <family val="2"/>
      </rPr>
      <t>Annual reports containing information about emerging disease in the countries that have Spix's macaws.</t>
    </r>
  </si>
  <si>
    <r>
      <t xml:space="preserve">2.11. Contactar laboratórios e instituições de pesquisa no Brasil para avaliar a viabilidade de realização  todos os exames laboratoriais que constam do protocolo sanitário do Programa de Cativeiro - </t>
    </r>
    <r>
      <rPr>
        <sz val="11"/>
        <color indexed="10"/>
        <rFont val="Calibri"/>
        <family val="2"/>
      </rPr>
      <t>Contact laboratories and research institutions in Brazil to assess the feasibility of carrying out all the laboratory tests listed in the health protocol in the Captive Program</t>
    </r>
  </si>
  <si>
    <r>
      <t>Exames realizados no Brasil -</t>
    </r>
    <r>
      <rPr>
        <sz val="11"/>
        <color indexed="60"/>
        <rFont val="Calibri"/>
        <family val="2"/>
      </rPr>
      <t xml:space="preserve"> </t>
    </r>
    <r>
      <rPr>
        <sz val="11"/>
        <color indexed="10"/>
        <rFont val="Calibri"/>
        <family val="2"/>
      </rPr>
      <t>Exams made ​​in Brazil</t>
    </r>
  </si>
  <si>
    <r>
      <t xml:space="preserve">2.12. Maximizar o sucesso reprodutivo das ararinhas-azuis inseridas no Programa de Cativeiro: implementar linhas de ação para manejo em cativeiro e segurança da população, que incluam reprodução assistida - </t>
    </r>
    <r>
      <rPr>
        <sz val="11"/>
        <color indexed="10"/>
        <rFont val="Calibri"/>
        <family val="2"/>
      </rPr>
      <t>Maximize reproductive success of Spix's macaws inserted in Captivity Program: implement lines of action for captive management and security of the population, including assisted reproduction</t>
    </r>
  </si>
  <si>
    <r>
      <t>Aumento do sucesso reprodutivo -</t>
    </r>
    <r>
      <rPr>
        <sz val="11"/>
        <color indexed="10"/>
        <rFont val="Calibri"/>
        <family val="2"/>
      </rPr>
      <t xml:space="preserve"> </t>
    </r>
    <r>
      <rPr>
        <sz val="11"/>
        <color indexed="10"/>
        <rFont val="Calibri"/>
        <family val="2"/>
      </rPr>
      <t>Increased reproductive success</t>
    </r>
  </si>
  <si>
    <r>
      <t xml:space="preserve">2.13.Ter nos centros de reprodução no Brasil 50% das araras do Programa de Cativeiro, mantendo a população dentro e fora do país, geneticamente representativa e balanceada - </t>
    </r>
    <r>
      <rPr>
        <sz val="11"/>
        <color indexed="10"/>
        <rFont val="Calibri"/>
        <family val="2"/>
      </rPr>
      <t>Having in breeding centers in Brazil 50% of macaws in the Captive Program, keeping the population within and outside the country, genetically representative and balanced</t>
    </r>
  </si>
  <si>
    <r>
      <t xml:space="preserve">50% das araras do Programa de Cativeiro no Brasil - </t>
    </r>
    <r>
      <rPr>
        <sz val="11"/>
        <color indexed="10"/>
        <rFont val="Calibri"/>
        <family val="2"/>
      </rPr>
      <t>50% of macaws in the Captive Program in Brazil</t>
    </r>
  </si>
  <si>
    <r>
      <t xml:space="preserve">Autoridades das Filipinas e Suiça  foram consultadas quanto à existência de animais no país. Filipinas informou que não há animais no país e a Suiça infomou a existência de animais. Atualizar a notificação às autoridades CITES sobre informações de ararinhas no país. </t>
    </r>
    <r>
      <rPr>
        <sz val="11"/>
        <color indexed="10"/>
        <rFont val="Calibri"/>
        <family val="2"/>
      </rPr>
      <t xml:space="preserve">Local authorities in the Philippines anda Switzerland were contacted about the existence of Spix's macaws in those countries. The Phillipines answered that they have no birds and Switzerland informed that there are birds in that country. Update the notification to the CITES authorities  about informations on Spix's macaws in the country. </t>
    </r>
  </si>
  <si>
    <t>Ugo Vercillo (CEGESP); Cromwell Purchase (AWWP)</t>
  </si>
  <si>
    <r>
      <t xml:space="preserve">A informação sobre a manutenção de ararinhas na África não procede. </t>
    </r>
    <r>
      <rPr>
        <sz val="11"/>
        <color indexed="10"/>
        <rFont val="Calibri"/>
        <family val="2"/>
      </rPr>
      <t xml:space="preserve">The information about birds kept in Africa is not valid. </t>
    </r>
    <r>
      <rPr>
        <sz val="11"/>
        <color indexed="10"/>
        <rFont val="Calibri"/>
        <family val="2"/>
      </rPr>
      <t xml:space="preserve"> </t>
    </r>
  </si>
  <si>
    <t>Ugo Vercillo (CGESP)</t>
  </si>
  <si>
    <r>
      <t xml:space="preserve">Foi publicada a portaria do programa de cativeiro, contudo não temos a assinatura da Al Wabra do termo de adesão. </t>
    </r>
    <r>
      <rPr>
        <sz val="11"/>
        <color indexed="10"/>
        <rFont val="Calibri"/>
        <family val="2"/>
      </rPr>
      <t>The Captive Program was made official,  but Al Wabra hasn't signed the compliance term yet.</t>
    </r>
  </si>
  <si>
    <t>Cromwell Purchase (AWWP)</t>
  </si>
  <si>
    <r>
      <t xml:space="preserve">Al Wabra deve assinar o termo de adesão. </t>
    </r>
    <r>
      <rPr>
        <sz val="11"/>
        <color indexed="10"/>
        <rFont val="Calibri"/>
        <family val="2"/>
      </rPr>
      <t xml:space="preserve">Al Wabra has to sign the compliance </t>
    </r>
    <r>
      <rPr>
        <sz val="11"/>
        <color indexed="10"/>
        <rFont val="Calibri"/>
        <family val="2"/>
      </rPr>
      <t>term.</t>
    </r>
  </si>
  <si>
    <r>
      <t xml:space="preserve">A reuninão para discussão dos protocolos ocorreu em maio de 2013 e a versão foi revisada e aprovada em 29/10/13. </t>
    </r>
    <r>
      <rPr>
        <sz val="12"/>
        <color indexed="10"/>
        <rFont val="Calibri"/>
        <family val="2"/>
      </rPr>
      <t>The meeting to discuss the protocols took place in may 2013 and the protocols were revised and approved on 29/10/13.</t>
    </r>
  </si>
  <si>
    <r>
      <t xml:space="preserve">Protocolo revisado e aprovado. </t>
    </r>
    <r>
      <rPr>
        <sz val="11"/>
        <color indexed="10"/>
        <rFont val="Calibri"/>
        <family val="2"/>
      </rPr>
      <t>Protocol revised and approved.</t>
    </r>
  </si>
  <si>
    <t>Patricia Serafini (CEMAVE)</t>
  </si>
  <si>
    <r>
      <t xml:space="preserve">Patricia Serafini e Cromwell estão aptos a operar as ferramentas. Foi sugerido que 3 pessoas (cada mantenedor) sejam capacitadas.  </t>
    </r>
    <r>
      <rPr>
        <sz val="11"/>
        <color indexed="10"/>
        <rFont val="Calibri"/>
        <family val="2"/>
      </rPr>
      <t xml:space="preserve">Patricia Serafini and Cromwell Purchase are able to operate the tools. It was suggested  for 3  people (one from each keeper institution) to be trained. </t>
    </r>
  </si>
  <si>
    <r>
      <t>É recomendável que todas instituições mantenedoras estejam capacitadas para utilizar as ferramentas. Cursos regulares acontecem na Florida (WAZA).</t>
    </r>
    <r>
      <rPr>
        <sz val="11"/>
        <color indexed="10"/>
        <rFont val="Calibri"/>
        <family val="2"/>
      </rPr>
      <t xml:space="preserve"> It is recommended that all keeper institutions are able to use the tools. Regular courses are held in Florida (WAZA).</t>
    </r>
  </si>
  <si>
    <t>Arnaud Desbiez (CBSG), Kristin Leus (CBSG), Cromwell Purchase (AWWP), Patricia Serafini (CEMAVE)</t>
  </si>
  <si>
    <r>
      <t xml:space="preserve">Todas as amostras recebidas foram processadas. </t>
    </r>
    <r>
      <rPr>
        <sz val="11"/>
        <color indexed="10"/>
        <rFont val="Calibri"/>
        <family val="2"/>
      </rPr>
      <t xml:space="preserve">All the samples received were processed. </t>
    </r>
  </si>
  <si>
    <r>
      <t xml:space="preserve">Análise genética de indivíduos amostrados. </t>
    </r>
    <r>
      <rPr>
        <sz val="11"/>
        <color indexed="10"/>
        <rFont val="Calibri"/>
        <family val="2"/>
      </rPr>
      <t xml:space="preserve">Genetic analysis of the sampled individuals. </t>
    </r>
  </si>
  <si>
    <r>
      <t xml:space="preserve">Faltam amostras da Al Wabra. </t>
    </r>
    <r>
      <rPr>
        <sz val="11"/>
        <color indexed="10"/>
        <rFont val="Calibri"/>
        <family val="2"/>
      </rPr>
      <t xml:space="preserve">Samples from Al Wabra are lacking. </t>
    </r>
    <r>
      <rPr>
        <sz val="11"/>
        <color indexed="8"/>
        <rFont val="Calibri"/>
        <family val="2"/>
      </rPr>
      <t xml:space="preserve"> </t>
    </r>
  </si>
  <si>
    <t>Cristina Y. Miyaki (USP); Rafaella Sávia Monteiro (USP)</t>
  </si>
  <si>
    <r>
      <t xml:space="preserve">Cristina e Rafaela farão uma lista dos animais que ainda não foram analisados. Recomenda-se a junção da ação 2.6 e 2.7. </t>
    </r>
    <r>
      <rPr>
        <sz val="11"/>
        <color indexed="10"/>
        <rFont val="Calibri"/>
        <family val="2"/>
      </rPr>
      <t xml:space="preserve">Cristina and Rafaella will make a list of the animals that weren't analized yet. It was recommended to merge actions 2.6 and 2.7. </t>
    </r>
  </si>
  <si>
    <r>
      <t xml:space="preserve">Cristina Miyaki irá propor uma melhor redação para a nova ação. </t>
    </r>
    <r>
      <rPr>
        <sz val="11"/>
        <color indexed="10"/>
        <rFont val="Calibri"/>
        <family val="2"/>
      </rPr>
      <t xml:space="preserve">Cristina will suggest a better writing for this action. </t>
    </r>
  </si>
  <si>
    <r>
      <t xml:space="preserve">Análise de similaridade genética concluída. Não há pedigree feito. </t>
    </r>
    <r>
      <rPr>
        <sz val="11"/>
        <color indexed="10"/>
        <rFont val="Calibri"/>
        <family val="2"/>
      </rPr>
      <t xml:space="preserve">The genetic similarity analysis is concluded. No pedigree analysis was conducted. </t>
    </r>
  </si>
  <si>
    <r>
      <t xml:space="preserve">Tabela de similaridade genética entre pares de indivíduos. </t>
    </r>
    <r>
      <rPr>
        <sz val="11"/>
        <color indexed="10"/>
        <rFont val="Calibri"/>
        <family val="2"/>
      </rPr>
      <t xml:space="preserve">A table of the  genetic similarity  between  pairs of individuals. </t>
    </r>
  </si>
  <si>
    <r>
      <t xml:space="preserve">O pedigree é desconhecido, não há nascimentos reportados. </t>
    </r>
    <r>
      <rPr>
        <sz val="11"/>
        <color indexed="10"/>
        <rFont val="Calibri"/>
        <family val="2"/>
      </rPr>
      <t xml:space="preserve">Pedigree unknown. There are no hatchings reported. </t>
    </r>
  </si>
  <si>
    <t>Cristina Y. Miyaki  (USP)</t>
  </si>
  <si>
    <t>Cromwell Purchase (AWWP) Timotheus Jn Baptiste (ACTP),  Andrea Guimarães (Nest)</t>
  </si>
  <si>
    <r>
      <t xml:space="preserve">Banco de amostras para análises genéticas estabelecido (IB-USP). Adicionalmente foram coletadas amostras de celulas testiculares de 2 individuos (FMVZ-USP), além de coagulos, soro e DNA extraido de 10 individuos e depositados na UFMG. </t>
    </r>
    <r>
      <rPr>
        <sz val="11"/>
        <color indexed="10"/>
        <rFont val="Calibri"/>
        <family val="2"/>
      </rPr>
      <t xml:space="preserve">A bank of samples for genetic analysis was stablished in the University of São Paulo's Institute of Biosciences. Samples of testicular cells from 2 individuals were collected in the College of Veterinary Medicine (USP). Clots, serum and DNA were extracted from 10 individuals and deposited in the University od Minas Gerais (UFMG).  </t>
    </r>
  </si>
  <si>
    <r>
      <t>Amostras para análises genéticas depositadas em coleção.</t>
    </r>
    <r>
      <rPr>
        <sz val="11"/>
        <color indexed="10"/>
        <rFont val="Calibri"/>
        <family val="2"/>
      </rPr>
      <t xml:space="preserve"> Samples deposited in collections. </t>
    </r>
  </si>
  <si>
    <t>Cristina Y. Miyaki</t>
  </si>
  <si>
    <r>
      <t xml:space="preserve">A AWWP não esta preservando o semen, pois não há tecnologia disponível para isso. Necessidade de estabelcer protocolo único, até setembro de 2014, para coleta e preservação de material (testículo e fibroblasto para cultivo celular). Equipar melhor os laboratórios responsáveis pela manutenção desse material (frezer -80c, nitrogênio líquido) para estabelecer o banco de amostras biológicas. </t>
    </r>
    <r>
      <rPr>
        <sz val="11"/>
        <color indexed="10"/>
        <rFont val="Calibri"/>
        <family val="2"/>
      </rPr>
      <t>AWWP is not storing semen because there is no technology  available for that. It is necessary to stablish a protocol until september 2014 to collect and store material for cell culture (testicle cells and fibroblasts). The laboratories need better equipment  (-80C freezers, liquid nitrogen) to maintain a bank of biological samples.</t>
    </r>
  </si>
  <si>
    <t>Cromwell Purchase (AWWP), Timotheus Jn Baptiste (ACTP),  Andrea Guimarães (Nest),  Ricardo Pereira (USP), Marcus Romero (UFMG), Rodrigo Valle (UNIP)</t>
  </si>
  <si>
    <t>Todos os mantenedores estão realizando os exames seguindo o protocolo.</t>
  </si>
  <si>
    <t>Marcus Romero (UFMG), Patricia Serafini (CEMAVE)</t>
  </si>
  <si>
    <r>
      <t xml:space="preserve">2.9. Garantir que a avaliação sanitária no Programa de Cativeiro esteja sendo realizada de acordo com o protocolo estabelecido. </t>
    </r>
    <r>
      <rPr>
        <sz val="11"/>
        <color indexed="10"/>
        <rFont val="Calibri"/>
        <family val="2"/>
      </rPr>
      <t>Ensure that the health assessment is being conducted according to the established protocol.</t>
    </r>
  </si>
  <si>
    <r>
      <t xml:space="preserve">Relatórios sanitário encaminhados a coordenação do Programa de Cativeiro. </t>
    </r>
    <r>
      <rPr>
        <sz val="11"/>
        <color indexed="10"/>
        <rFont val="Calibri"/>
        <family val="2"/>
      </rPr>
      <t>Sanitary reports sent to the Captive Program's Coordination.</t>
    </r>
  </si>
  <si>
    <t>Andrea Guimarães (Nest), Cromwell Purchase (AWWP), Lorenzo Crosta (Clínica Veterinária Valcurone), Patricia Serafini (CEMAVE), Timotheus Jn Baptiste (ACTP), Marcus Romero (UFMG)</t>
  </si>
  <si>
    <r>
      <t xml:space="preserve">Até o momento não recebemos o relatório anual. </t>
    </r>
    <r>
      <rPr>
        <sz val="11"/>
        <color indexed="10"/>
        <rFont val="Calibri"/>
        <family val="2"/>
      </rPr>
      <t xml:space="preserve">The annual report was not received yet. </t>
    </r>
  </si>
  <si>
    <t>Marcus Romero (UFMG)</t>
  </si>
  <si>
    <r>
      <t xml:space="preserve">Encontra-se em trâmite no ICMBio termo de reciprocidade com a UFMG para realização dos exames . </t>
    </r>
    <r>
      <rPr>
        <sz val="11"/>
        <color indexed="10"/>
        <rFont val="Calibri"/>
        <family val="2"/>
      </rPr>
      <t xml:space="preserve">A reciprocal agreement between ICMBio and UFMG is in process of being stablished. </t>
    </r>
  </si>
  <si>
    <t>vem sendo realizado exames disponíveis no Brasil seguindo o protocolo.</t>
  </si>
  <si>
    <r>
      <rPr>
        <sz val="12"/>
        <rFont val="Calibri"/>
        <family val="2"/>
      </rPr>
      <t xml:space="preserve">A Al Wabra está implementando o sequenciamento do genoma e realizando experimentos com inseminação direta de óvulos e transferência de ovos inférteis. AWWP e ACTP estão pareando aves com parceiros </t>
    </r>
    <r>
      <rPr>
        <b/>
        <sz val="12"/>
        <color indexed="30"/>
        <rFont val="Calibri"/>
        <family val="2"/>
      </rPr>
      <t>não co-específicos</t>
    </r>
    <r>
      <rPr>
        <sz val="12"/>
        <rFont val="Calibri"/>
        <family val="2"/>
      </rPr>
      <t xml:space="preserve">. A inseminação artificial está sendo implementada  nos três mantenedores. </t>
    </r>
    <r>
      <rPr>
        <sz val="12"/>
        <color indexed="10"/>
        <rFont val="Calibri"/>
        <family val="2"/>
      </rPr>
      <t xml:space="preserve"> AWWP is implementing genome sequencing and experimenting with direct ovum insemination and transfer of infertile eggs. AWWP and ACTP are pairing  single birds with non-specific partners. The artificial insemnation is being implemented in the three holders.</t>
    </r>
  </si>
  <si>
    <r>
      <t xml:space="preserve">Presentes na reunião </t>
    </r>
    <r>
      <rPr>
        <sz val="11"/>
        <color indexed="10"/>
        <rFont val="Calibri"/>
        <family val="2"/>
      </rPr>
      <t>Participants in the meeting</t>
    </r>
  </si>
  <si>
    <r>
      <t xml:space="preserve">Yara Barros (Parque das Aves) informou que não está mais envolvida no programa de cativeiro e que seu nome deve ser retirado da lista d ecolaboradores. </t>
    </r>
    <r>
      <rPr>
        <sz val="11"/>
        <color indexed="10"/>
        <rFont val="Calibri"/>
        <family val="2"/>
      </rPr>
      <t>Yara Barros (Parque das Aves) asks to remove her name from the colaborators list, for she is no longer involved in the Captive Program.</t>
    </r>
  </si>
  <si>
    <r>
      <t xml:space="preserve">Implementar novas ferramentas de biotecnologias, visando o aumento do sucesso reprodutivo. </t>
    </r>
    <r>
      <rPr>
        <sz val="11"/>
        <color indexed="10"/>
        <rFont val="Calibri"/>
        <family val="2"/>
      </rPr>
      <t>Implement new biotechnology tools, aiming to increase reproductive success.</t>
    </r>
  </si>
  <si>
    <r>
      <t xml:space="preserve">Aumentar a fertilidade e eclodibilidade em 5%. </t>
    </r>
    <r>
      <rPr>
        <sz val="11"/>
        <color indexed="10"/>
        <rFont val="Calibri"/>
        <family val="2"/>
      </rPr>
      <t>Increase fertility and hatching in 5%</t>
    </r>
  </si>
  <si>
    <t xml:space="preserve">Andrea Guimarães (Nest), Daniel Newmann (AWWP), Patricia Serafini (CEMAVE), Timotheus Jn Baptiste (ACTP), Marcus Romero (UFMG), Ricardo Pereira (USP), Rodrigo Valle (UNIP) </t>
  </si>
  <si>
    <r>
      <t xml:space="preserve">Atualmente temos cerca de 10% das araras do Programa no Brasil. AWWP tem planos de adquirir terreno em Juazeiro para construir as instalações de um Centro de Reprodução. Assim que o Centro estiver pronto, AWWP irá enviar aves para o Brasil. A construção está prevista para ficar pronta em outubro de 2016. ACTP também tem a intenção de continuamente enviar aves para o Brasil, de acordo com as recomendações do Programa de Cativeiro. </t>
    </r>
    <r>
      <rPr>
        <sz val="11"/>
        <color indexed="10"/>
        <rFont val="Calibri"/>
        <family val="2"/>
      </rPr>
      <t xml:space="preserve">Currently we have approximately 10% of the Program's birds in Brazil. AWWP is planning to purchase land in Juazeiro (Bahia) to build a Breeding Center. As soon as the Center is ready, AWWP will send birds to Brazil. The facilities are expected to be ready in october 2016. ACTP also intends to continuously send birds to Brazil, according to the recommendations of the Captive Program. </t>
    </r>
  </si>
  <si>
    <r>
      <t xml:space="preserve">10% das araras no Brasil       </t>
    </r>
    <r>
      <rPr>
        <sz val="11"/>
        <color indexed="10"/>
        <rFont val="Calibri"/>
        <family val="2"/>
      </rPr>
      <t>10% of the birds are in Brazil</t>
    </r>
  </si>
  <si>
    <t>Cromwell Purchase (AWWP), Timotheus Jn Baptiste (ACTP), Ugo Vercillo (CGESP)</t>
  </si>
  <si>
    <r>
      <t>Ter nos centros de reprodução no Brasil 50% das araras do Programa de Cativeiro.</t>
    </r>
    <r>
      <rPr>
        <sz val="11"/>
        <color indexed="10"/>
        <rFont val="Calibri"/>
        <family val="2"/>
      </rPr>
      <t xml:space="preserve"> Having in breeding centers in Brazil 50% of macaws in the Captive Program.</t>
    </r>
  </si>
  <si>
    <t>Camile Lugarini (CEMAVE), Timotheus Jn Baptiste (ACTP), Andrea Guimarães (NEST)</t>
  </si>
  <si>
    <r>
      <t xml:space="preserve">3. Conhecimento científico necessário à reintrodução da espécie aprimorado até 2017 - </t>
    </r>
    <r>
      <rPr>
        <b/>
        <sz val="11"/>
        <color indexed="10"/>
        <rFont val="Calibri"/>
        <family val="2"/>
      </rPr>
      <t>Scientific knowledge required for reintrodution of the species enhanced before 2017</t>
    </r>
  </si>
  <si>
    <r>
      <t>3.1. Avaliar a área para reintrodução no município de Curaçá, de acordo com a Instrução Normativa 179/08 e especificidades para a espécie -</t>
    </r>
    <r>
      <rPr>
        <sz val="11"/>
        <color indexed="60"/>
        <rFont val="Calibri"/>
        <family val="2"/>
      </rPr>
      <t xml:space="preserve"> </t>
    </r>
    <r>
      <rPr>
        <sz val="11"/>
        <color indexed="10"/>
        <rFont val="Calibri"/>
        <family val="2"/>
      </rPr>
      <t>Evaluate the reintroduction areas in the municipality of Curaçá, according to Normative Instruction 179/08 and specificities for the species</t>
    </r>
  </si>
  <si>
    <r>
      <t xml:space="preserve">Área avaliada - </t>
    </r>
    <r>
      <rPr>
        <sz val="11"/>
        <color indexed="10"/>
        <rFont val="Calibri"/>
        <family val="2"/>
      </rPr>
      <t>area assessed</t>
    </r>
  </si>
  <si>
    <r>
      <t xml:space="preserve">3.2.Realizar expedições para checar informações sobre a possível ocorrência de novas populações de ararinhas-azuis e integrar os resultados com as observações das equipes de campo anteriores, imagens de satélites e/ou fotos aéreas para subsequente mapeamento - </t>
    </r>
    <r>
      <rPr>
        <sz val="11"/>
        <color indexed="10"/>
        <rFont val="Calibri"/>
        <family val="2"/>
      </rPr>
      <t>Make expeditions to check information about the possible occurrence of new populations of Spix's macaws and integrate the results with the observations of  previous field expeditons, satellite imagery and/or aerial photos for subsequent mapping</t>
    </r>
  </si>
  <si>
    <r>
      <t xml:space="preserve">Relatórios das expedições - </t>
    </r>
    <r>
      <rPr>
        <sz val="11"/>
        <color indexed="10"/>
        <rFont val="Calibri"/>
        <family val="2"/>
      </rPr>
      <t>Reports of expeditions</t>
    </r>
  </si>
  <si>
    <r>
      <t>3.3.Realizar monitoramento da avifauna na área de soltura, com ênfase em psitacídeos e rapinantes -</t>
    </r>
    <r>
      <rPr>
        <sz val="11"/>
        <color indexed="60"/>
        <rFont val="Calibri"/>
        <family val="2"/>
      </rPr>
      <t xml:space="preserve"> </t>
    </r>
    <r>
      <rPr>
        <sz val="11"/>
        <color indexed="10"/>
        <rFont val="Calibri"/>
        <family val="2"/>
      </rPr>
      <t>Monitor birds in the area of ​​release, with emphasis on parrots and birds of prey</t>
    </r>
  </si>
  <si>
    <r>
      <t>Relatórios e artigos publicados</t>
    </r>
    <r>
      <rPr>
        <sz val="11"/>
        <color indexed="60"/>
        <rFont val="Calibri"/>
        <family val="2"/>
      </rPr>
      <t xml:space="preserve"> - </t>
    </r>
    <r>
      <rPr>
        <sz val="11"/>
        <color indexed="10"/>
        <rFont val="Calibri"/>
        <family val="2"/>
      </rPr>
      <t>Reports and articles published</t>
    </r>
  </si>
  <si>
    <r>
      <t>3.4.Levantar a disponibilidade de cavidades naturais e sua utilização por diversas espécies -</t>
    </r>
    <r>
      <rPr>
        <sz val="11"/>
        <color indexed="10"/>
        <rFont val="Calibri"/>
        <family val="2"/>
      </rPr>
      <t xml:space="preserve"> </t>
    </r>
    <r>
      <rPr>
        <sz val="11"/>
        <color indexed="10"/>
        <rFont val="Calibri"/>
        <family val="2"/>
      </rPr>
      <t>Investigate  the availability of natural cavities and their use in various species</t>
    </r>
  </si>
  <si>
    <r>
      <t>Relatórios e artigos publicados -</t>
    </r>
    <r>
      <rPr>
        <sz val="11"/>
        <color indexed="60"/>
        <rFont val="Calibri"/>
        <family val="2"/>
      </rPr>
      <t xml:space="preserve"> </t>
    </r>
    <r>
      <rPr>
        <sz val="11"/>
        <color indexed="10"/>
        <rFont val="Calibri"/>
        <family val="2"/>
      </rPr>
      <t>Reports and articles published</t>
    </r>
  </si>
  <si>
    <r>
      <rPr>
        <sz val="11"/>
        <rFont val="Calibri"/>
        <family val="2"/>
      </rPr>
      <t>3.5 Caracterizar o perfil sanitário de psitacídeos selvagens em vida livre e cativeiro nas potenciais áreas de reintrodução para identificar potenciais riscos de transmissão de patógenos.</t>
    </r>
    <r>
      <rPr>
        <sz val="11"/>
        <color indexed="60"/>
        <rFont val="Calibri"/>
        <family val="2"/>
      </rPr>
      <t xml:space="preserve"> </t>
    </r>
    <r>
      <rPr>
        <sz val="11"/>
        <color indexed="10"/>
        <rFont val="Calibri"/>
        <family val="2"/>
      </rPr>
      <t xml:space="preserve">Characterize the sanitary status of psittacine birds in wild and captive in potential area of reeintroduction to identify potential risks to the pathogen transmition. </t>
    </r>
  </si>
  <si>
    <r>
      <t xml:space="preserve">Relatórios do perfil epidemiológico, artigo publicado - </t>
    </r>
    <r>
      <rPr>
        <sz val="11"/>
        <color indexed="10"/>
        <rFont val="Calibri"/>
        <family val="2"/>
      </rPr>
      <t>Reports of the epidemiological profile, article</t>
    </r>
  </si>
  <si>
    <r>
      <t xml:space="preserve">3.6.Realizar um Estudo de Viabilidade de Populacional da ararinha-azul e validar em oficina - </t>
    </r>
    <r>
      <rPr>
        <sz val="11"/>
        <color indexed="10"/>
        <rFont val="Calibri"/>
        <family val="2"/>
      </rPr>
      <t>Conduct a Viability Population Analysis of the Spix's Macaw and validate in workshop</t>
    </r>
  </si>
  <si>
    <r>
      <t xml:space="preserve">Estudo realizado, artigo publicado - </t>
    </r>
    <r>
      <rPr>
        <sz val="11"/>
        <color indexed="10"/>
        <rFont val="Calibri"/>
        <family val="2"/>
      </rPr>
      <t>Study carried out,  article published</t>
    </r>
  </si>
  <si>
    <r>
      <t xml:space="preserve">Relatório com rersultados da análise SWOT enviado a todo o grupo. </t>
    </r>
    <r>
      <rPr>
        <sz val="11"/>
        <color indexed="10"/>
        <rFont val="Calibri"/>
        <family val="2"/>
      </rPr>
      <t>Report with the SWOT analysis results sent to the whole group.</t>
    </r>
  </si>
  <si>
    <r>
      <t xml:space="preserve">O relatório está disponível apenas em inglês, Pedro Develey disponibilizará em português. </t>
    </r>
    <r>
      <rPr>
        <sz val="11"/>
        <color indexed="10"/>
        <rFont val="Calibri"/>
        <family val="2"/>
      </rPr>
      <t xml:space="preserve">The report is available only in English; Pedro Develey will translate it to Portuguese. </t>
    </r>
  </si>
  <si>
    <r>
      <t xml:space="preserve">Esforços de campo realizados por Ryan, Monalyssa Camandaroba, Pedro Develey e Ciro Albano. Não foram encontradas ararinhas-azuis nas áreas investigadas. </t>
    </r>
    <r>
      <rPr>
        <sz val="11"/>
        <color indexed="10"/>
        <rFont val="Calibri"/>
        <family val="2"/>
      </rPr>
      <t>Field surveys were conducted by Ryan Watson, Monalyssa Camandaroba, Pedro Develey and Ciro Albano. No Spix's macaws were found in the surveyed areas.</t>
    </r>
  </si>
  <si>
    <r>
      <t xml:space="preserve">As áreas para o levantamento de aves seguindo o protocolo do CEMAVE foram definidas e a partir de março de 2014 foram iniciadas as amostragens. 
Foram feitas 14 expedições  da SAVE Brasil nas datas e locais abaixo listados:
Fazenda Concórdia  09/11/2012. 
Barra Grande  12/11/2012
Cacimba da Torre  14/11/2012
Riacho do Banguê  18/11/2012
Gangorra  19/11/2012
Gangorra  20/11/2012
Fazenda dos Prazeres  21/11/2012
Estrada dos Prazeres  22/11/2012
Cacimba da Torre 27/11/2012
Serras da Borracha, Natividade, Canabrava e Patamuté – entre 08 e 16/01/2013
Fazenda Moça Branca  27/02/2013
Fazenda Concórdia  28/02/2013
Fazenda Caraibeira  29/03/2013
Fazenda Caraibeira       29/04/2014. Caio ainda fará mais 4 expedições.
</t>
    </r>
    <r>
      <rPr>
        <sz val="11"/>
        <color indexed="10"/>
        <rFont val="Calibri"/>
        <family val="2"/>
      </rPr>
      <t xml:space="preserve">The survey areas were defined according to CEMAVE's protocol and the surveys started in march 2014. SAVE Brasil carried out 14 expeditions on the dates and places listed below:  Concórdia  Farm: 09/11/2012. 
Barra Grande:  12/11/2012
Cacimba da Torre:  14/11/2012
Banguê Creek: 18/11/2012
Gangorra:  19/11/2012
Gangorra:  20/11/2012
Prazeres  Farm: 21/11/2012
Prazeres Road:  22/11/2012
Cacimba da Torre: 27/11/2012
Borracha, Natividade, Canabrava and Patamuté Hills – between 08 and 16/01/2013
Moça Branca Farm:  27/02/2013
Concórdia Farm:  28/02/2013
Caraibeira Farm:  29/03/2013
Caraibeira Farm:     29/04/2014. Caio </t>
    </r>
    <r>
      <rPr>
        <b/>
        <sz val="11"/>
        <color indexed="10"/>
        <rFont val="Calibri"/>
        <family val="2"/>
      </rPr>
      <t>SOBRENOME</t>
    </r>
    <r>
      <rPr>
        <sz val="11"/>
        <color indexed="10"/>
        <rFont val="Calibri"/>
        <family val="2"/>
      </rPr>
      <t xml:space="preserve"> will conduct 4 more expeditions.
</t>
    </r>
  </si>
  <si>
    <r>
      <t>Até abril de 2014, foram registradas 194 espécies de aves em Curaçá.</t>
    </r>
    <r>
      <rPr>
        <sz val="11"/>
        <color indexed="10"/>
        <rFont val="Calibri"/>
        <family val="2"/>
      </rPr>
      <t xml:space="preserve"> Up to april 2014, 194 bird species were registered in Curaçá. </t>
    </r>
  </si>
  <si>
    <r>
      <t>CEMAVE tem um bolsista, Caio, realizando essa atividade.</t>
    </r>
    <r>
      <rPr>
        <sz val="11"/>
        <color indexed="10"/>
        <rFont val="Calibri"/>
        <family val="2"/>
      </rPr>
      <t xml:space="preserve"> Cayo L. G. da Silva</t>
    </r>
    <r>
      <rPr>
        <sz val="11"/>
        <color indexed="10"/>
        <rFont val="Calibri"/>
        <family val="2"/>
      </rPr>
      <t>,</t>
    </r>
    <r>
      <rPr>
        <sz val="11"/>
        <color indexed="10"/>
        <rFont val="Calibri"/>
        <family val="2"/>
      </rPr>
      <t xml:space="preserve"> from CEMAVE, is doing surveys in the area.</t>
    </r>
  </si>
  <si>
    <t>Kilma Manso (ECO), Camile Lugarini (CEMAVE), Cayo L. G. da Silva (CEMAVE)</t>
  </si>
  <si>
    <r>
      <t>Monalyssa Camandaroba e Ryan Watson fizeram o monitoramento da Fazenda Concórdia e Cayo L. G. da Silva está fazendo o levantamento no Riacho da Melancia.</t>
    </r>
    <r>
      <rPr>
        <sz val="11"/>
        <color indexed="10"/>
        <rFont val="Calibri"/>
        <family val="2"/>
      </rPr>
      <t xml:space="preserve"> Monalyssa Camandaroba and Ryan Watson monitored Concordia Farm and Cayo L. G. da Silva</t>
    </r>
    <r>
      <rPr>
        <b/>
        <sz val="11"/>
        <color indexed="10"/>
        <rFont val="Calibri"/>
        <family val="2"/>
      </rPr>
      <t xml:space="preserve"> </t>
    </r>
    <r>
      <rPr>
        <sz val="11"/>
        <color indexed="10"/>
        <rFont val="Calibri"/>
        <family val="2"/>
      </rPr>
      <t>is doing surveys at the Melancia Creek.</t>
    </r>
  </si>
  <si>
    <t>Relatório parcial. Partial report.</t>
  </si>
  <si>
    <t>Eduardo Barbosa (CEMAVE)</t>
  </si>
  <si>
    <t>Kilma Manso (ECO), Camile Lugarini (CEMAVE), Pedro Develey (SAVE Brasil)</t>
  </si>
  <si>
    <r>
      <t xml:space="preserve">Ainda não foram realizadas expedições de campo até o momento. </t>
    </r>
    <r>
      <rPr>
        <sz val="11"/>
        <color indexed="10"/>
        <rFont val="Calibri"/>
        <family val="2"/>
      </rPr>
      <t xml:space="preserve">No field work was conducted yet. </t>
    </r>
  </si>
  <si>
    <r>
      <t xml:space="preserve">Responsável pela ação está em licença para Doutorado no exterior. </t>
    </r>
    <r>
      <rPr>
        <sz val="11"/>
        <color indexed="10"/>
        <rFont val="Calibri"/>
        <family val="2"/>
      </rPr>
      <t>The responsible for this action took a leave to finish her PhD outside Brazil.</t>
    </r>
  </si>
  <si>
    <t>Patrícia Serafini (CEMAVE), Kilma Manso (ECO), Pedro Develey (SAVE Brasil)</t>
  </si>
  <si>
    <r>
      <t xml:space="preserve">A área está sendo muito utilizada para soltura de psitacídeos pelo CEMAFAUNA (Petrolina). Solicitar ao CEMAFAUNA um levantamento de quantos animais foram soltos e a data. Mandar ofício circular ao IBAMA de Juazeiro, OEMA e CEMAFAUNA para que se evite essa prática. </t>
    </r>
    <r>
      <rPr>
        <sz val="11"/>
        <color indexed="10"/>
        <rFont val="Calibri"/>
        <family val="2"/>
      </rPr>
      <t>The area is beeing used by CEMAFAUNA (Petrolina/PE) to release psittacids. Ask CEMAFAUNA to inform how many birds were released and when. Send a notice to IBAMA's office in Juazeiro/BA, Bahia's environmental agency and CEMAFAUNA asking them to avoid that practice.</t>
    </r>
  </si>
  <si>
    <r>
      <t xml:space="preserve">Kilma Manso (ECO), Marcus Romero (UFMG), Silvia Godoy (CENAP), Pedro Develey (SAVE Brasil), Luis Cesar (CEMAFAUNA - UNIVASF) </t>
    </r>
    <r>
      <rPr>
        <sz val="11"/>
        <rFont val="Calibri"/>
        <family val="2"/>
      </rPr>
      <t>Ramiro das Neves Dias Neto</t>
    </r>
    <r>
      <rPr>
        <b/>
        <sz val="11"/>
        <rFont val="Calibri"/>
        <family val="2"/>
      </rPr>
      <t xml:space="preserve"> </t>
    </r>
    <r>
      <rPr>
        <sz val="11"/>
        <color theme="1"/>
        <rFont val="Calibri"/>
        <family val="2"/>
        <scheme val="minor"/>
      </rPr>
      <t>(NEST)</t>
    </r>
  </si>
  <si>
    <r>
      <t>Juntar os resultados dos trabalhos feitos pelo Caio e pela Al Wabra para gerar um produto único.</t>
    </r>
    <r>
      <rPr>
        <sz val="11"/>
        <color indexed="60"/>
        <rFont val="Calibri"/>
        <family val="2"/>
      </rPr>
      <t xml:space="preserve"> Gather all the results obtained by Caio and Al Wabra in only one report. </t>
    </r>
  </si>
  <si>
    <r>
      <t>4.1.Articular junto à Coordenação de Criaçãode UC/ICMBio e Ministério do Meio Ambiente a criação de Unidades de Conservação, objetivando proteger legalmente áreas importantes de nidificação, pernoite e alimentação. -</t>
    </r>
    <r>
      <rPr>
        <sz val="11"/>
        <color indexed="60"/>
        <rFont val="Calibri"/>
        <family val="2"/>
      </rPr>
      <t xml:space="preserve"> </t>
    </r>
    <r>
      <rPr>
        <sz val="11"/>
        <color indexed="10"/>
        <rFont val="Calibri"/>
        <family val="2"/>
      </rPr>
      <t>Discuss with the Conservation Units Creation Coordination/ICMBio and Environment Ministry to prioritize areas of historical registration of the Spix's Macaw as conservation units, aiming to legally protect important nestling areas, overnight stay and feed areas.</t>
    </r>
  </si>
  <si>
    <r>
      <t xml:space="preserve">Áreas prorizadas e UC criada - </t>
    </r>
    <r>
      <rPr>
        <sz val="11"/>
        <color indexed="10"/>
        <rFont val="Calibri"/>
        <family val="2"/>
      </rPr>
      <t>areas prioritized and CU created</t>
    </r>
  </si>
  <si>
    <r>
      <t xml:space="preserve">4.2. Contactar os proprietários de áreas particulares na área de reintrodução, onde não seja possível a criação de unidades de conservação, e discutir a possibilidade do estabelecimento de acordos de conservação  da espécie, priorizando práticas sustentáveis - </t>
    </r>
    <r>
      <rPr>
        <sz val="11"/>
        <color indexed="10"/>
        <rFont val="Calibri"/>
        <family val="2"/>
      </rPr>
      <t>Contact the owners of private properties in the area of reintroduction where it is not possible to create conservation units, and discuss the possibility of setting conservation agreements for the species, prioritizing sustainable practices</t>
    </r>
  </si>
  <si>
    <r>
      <t xml:space="preserve">Proprietários sensibilizados; acordos de conservação da espécie assinados - </t>
    </r>
    <r>
      <rPr>
        <sz val="11"/>
        <color indexed="10"/>
        <rFont val="Calibri"/>
        <family val="2"/>
      </rPr>
      <t>Owners sensitized; species conservation agreements signed.</t>
    </r>
  </si>
  <si>
    <r>
      <t xml:space="preserve">4.3. Promover a atualização dos agentes de fiscalização da região de ocorrência da espécie, por meio de cursos sobre o programa de conservação da espécie, de forma a permitir ações integradas com o trabalho de envolvimento da comunidade - </t>
    </r>
    <r>
      <rPr>
        <sz val="11"/>
        <color indexed="10"/>
        <rFont val="Calibri"/>
        <family val="2"/>
      </rPr>
      <t>Promote an updating for the inspection agents of the region of occurrence of the species, by means of courses on the species' conservation program, in order to enable integrated actions by engagement of the community.</t>
    </r>
  </si>
  <si>
    <r>
      <t>Dois cursos de capacitação realizados -</t>
    </r>
    <r>
      <rPr>
        <sz val="11"/>
        <color indexed="60"/>
        <rFont val="Calibri"/>
        <family val="2"/>
      </rPr>
      <t xml:space="preserve"> </t>
    </r>
    <r>
      <rPr>
        <sz val="11"/>
        <color indexed="10"/>
        <rFont val="Calibri"/>
        <family val="2"/>
      </rPr>
      <t>Two training courses conducted</t>
    </r>
  </si>
  <si>
    <r>
      <t xml:space="preserve">4.4. Contactar IBAMA e agência de licenciamento  estadual da Bahia e efetuar articulações no sentido de assegurar que a análise, licenciamento e aprovação de empreendimentos econômicos desenvolvidos nas áreas onde será realizada a reintrodução da espécie contemplem as necessidades de conservação de </t>
    </r>
    <r>
      <rPr>
        <i/>
        <sz val="10"/>
        <rFont val="Arial"/>
        <family val="2"/>
      </rPr>
      <t>Cyanopsitta spixii</t>
    </r>
    <r>
      <rPr>
        <sz val="11"/>
        <color theme="1"/>
        <rFont val="Calibri"/>
        <family val="2"/>
        <scheme val="minor"/>
      </rPr>
      <t>, bem como proponham medidas mitigadoras e compensatórias que gerem benefícios para a conservação desta espécie e de seu hábitat -</t>
    </r>
    <r>
      <rPr>
        <sz val="11"/>
        <color indexed="60"/>
        <rFont val="Calibri"/>
        <family val="2"/>
      </rPr>
      <t xml:space="preserve"> </t>
    </r>
    <r>
      <rPr>
        <sz val="11"/>
        <color indexed="10"/>
        <rFont val="Calibri"/>
        <family val="2"/>
      </rPr>
      <t>Contact IBAMA and Bahia's state licensing agencies and establish discussions aiming to assure that the analysis, licensing and approval of economic venture projects developed in areas wherein the species will be reintroducted shall include the need to preserve the</t>
    </r>
    <r>
      <rPr>
        <i/>
        <sz val="11"/>
        <color indexed="10"/>
        <rFont val="Calibri"/>
        <family val="2"/>
      </rPr>
      <t xml:space="preserve"> Cyanopsitta spixii, </t>
    </r>
    <r>
      <rPr>
        <sz val="11"/>
        <color indexed="10"/>
        <rFont val="Calibri"/>
        <family val="2"/>
      </rPr>
      <t>as well as proposing mitigation and compensation measures that generate benefits for conservation of the species and its habitats.</t>
    </r>
  </si>
  <si>
    <r>
      <t>Relatórios de reuniões; empreendimentos com medidas mitigadoras e compensatórias gerando benefícios para a conservação desta espécie e de seu hábitat -</t>
    </r>
    <r>
      <rPr>
        <sz val="11"/>
        <color indexed="60"/>
        <rFont val="Calibri"/>
        <family val="2"/>
      </rPr>
      <t xml:space="preserve"> </t>
    </r>
    <r>
      <rPr>
        <sz val="11"/>
        <color indexed="10"/>
        <rFont val="Calibri"/>
        <family val="2"/>
      </rPr>
      <t xml:space="preserve">Meeting reports; ventures with mitigating and compensatory measures generating benefits for the conservation of this species and its habitat
</t>
    </r>
    <r>
      <rPr>
        <sz val="11"/>
        <color theme="1"/>
        <rFont val="Calibri"/>
        <family val="2"/>
        <scheme val="minor"/>
      </rPr>
      <t/>
    </r>
  </si>
  <si>
    <r>
      <t xml:space="preserve">4.5.Contatar os responsáveis por empreendimentos potencialmente impactantes a serem desenvolvidos (ou em desenvolvimento) na área onde será realizada a reintrodução da espécie, especialmente responsáveis por hidrelétricas na área de Curaça, a fim de propor medidas mitigatórias e compensatórias.  </t>
    </r>
    <r>
      <rPr>
        <sz val="11"/>
        <color indexed="10"/>
        <rFont val="Calibri"/>
        <family val="2"/>
      </rPr>
      <t>Contact the people responsible for potentially impacting venture projects to be developed (or under development) in the areas wherein the reintroduction shall be carried out, especially responsible to hydroeletric projects, and seek for alternatives to mitigate the impacts</t>
    </r>
  </si>
  <si>
    <r>
      <t xml:space="preserve">Articulação efetivada; empreendimentos licenciados levando em consideração alternativas de mitigação dos impactos; não licenciamento de empreendimentos com prejuízo à área de reintrodução da espécie - </t>
    </r>
    <r>
      <rPr>
        <sz val="11"/>
        <color indexed="10"/>
        <rFont val="Calibri"/>
        <family val="2"/>
      </rPr>
      <t>Articulation effected; ventures graduates considering alternatives for mitigation of impacts; licensing ventures with no harm to the species reintroduction area</t>
    </r>
  </si>
  <si>
    <r>
      <t>4.6.Adquirir terras no sítio de reintrodução para integrar às áreas protegidas.</t>
    </r>
    <r>
      <rPr>
        <sz val="11"/>
        <color indexed="60"/>
        <rFont val="Calibri"/>
        <family val="2"/>
      </rPr>
      <t xml:space="preserve"> - </t>
    </r>
    <r>
      <rPr>
        <sz val="11"/>
        <color indexed="10"/>
        <rFont val="Calibri"/>
        <family val="2"/>
      </rPr>
      <t>Purchase land in the reintrouduction site in order to integrate them to the protected areas.</t>
    </r>
  </si>
  <si>
    <r>
      <t xml:space="preserve">Terras adquiridas - </t>
    </r>
    <r>
      <rPr>
        <sz val="11"/>
        <color indexed="10"/>
        <rFont val="Calibri"/>
        <family val="2"/>
      </rPr>
      <t>lands acquired</t>
    </r>
  </si>
  <si>
    <r>
      <t>4.7. Implementar experimentos demonstrativos de caprinocultura sustentável visando reduzir o impacto da atividade na Caatinga -</t>
    </r>
    <r>
      <rPr>
        <sz val="11"/>
        <color indexed="60"/>
        <rFont val="Calibri"/>
        <family val="2"/>
      </rPr>
      <t xml:space="preserve"> </t>
    </r>
    <r>
      <rPr>
        <sz val="11"/>
        <color indexed="10"/>
        <rFont val="Calibri"/>
        <family val="2"/>
      </rPr>
      <t>Implement  demonstrative experiments with sustainable goat production to reduce the impact of the activity in the Caatinga</t>
    </r>
  </si>
  <si>
    <r>
      <t>Relatórios e publicações realizadas -</t>
    </r>
    <r>
      <rPr>
        <sz val="11"/>
        <color indexed="10"/>
        <rFont val="Calibri"/>
        <family val="2"/>
      </rPr>
      <t xml:space="preserve"> </t>
    </r>
    <r>
      <rPr>
        <sz val="11"/>
        <color indexed="10"/>
        <rFont val="Calibri"/>
        <family val="2"/>
      </rPr>
      <t>Reports and articles published</t>
    </r>
  </si>
  <si>
    <r>
      <t xml:space="preserve">4. Hábitats críticos para conservação da espécie protegidos e recuperados até 2017 - </t>
    </r>
    <r>
      <rPr>
        <b/>
        <sz val="11"/>
        <color indexed="10"/>
        <rFont val="Calibri"/>
        <family val="2"/>
      </rPr>
      <t>Critical habitats for conservation of the species protected and  recovered before 2017</t>
    </r>
  </si>
  <si>
    <r>
      <t xml:space="preserve">Nos dias 14 e 15 de Abril de 2014 a equipe da SAVE Brasil teve uma reunião com a equipe de criação de unidades de conservação do ICMBio, junto com os consultores responsáveis pelos estudos e com o coordenador do Plano de Ação Nacional para Conservação da Ararinha-azul. O intuito da reunião foi discutir a melhor categoria para criação da UC, bem como, definir os seus limites.  Ficou claro para o grupo que a limitação à posse e uso das propriedades não é imperativo para a conservação da ararinha, assim é justificável a proposição de uma UC de uso sustentável. A importância da conservação das matas ciliares e mesmo a restrição de usos nesses ambientes seriam destacadas no decreto de criação da UC. Analisando-se o SNUC o grupo decidiu que a categoria mais adequada seria uma Área de Relevante Interesse Ecológico (ARIE). Para a definição dos limites foram considerados os seguintes critérios: 1. exclusão de comunidades mais populosas e com tendência a expansão; 2. hidrografia, englobando dentro dos limites nascentes e cabeceiras dos rios e riachos; 3. limites das UC Estaduais propostas no município (evitando sobreposição); 4. inclusão do Rio Iço, uma vez que existem muitas caraibeiras ao longo de sua margem; 5 – inclusão de todos os registros confirmados da última ararinha-azul; 6. áreas com moradores comprometidos com o projeto de conservação da ararinha-azul; 7. áreas com situação fundiária regulamentada e que poderiam ser adquiridas pelo governo, formando núcleos de posse privada dentro da UC de uso sustentável. Com isso já foi definido o primeiro mapa dos limites da futura UC (apresentado como anexo do relatório anual de 2013-2014) com um total de 44 mil hectares. Menos de 300 pessoas vivem no interior da área o que deverá facilitar a implementação da UC e programas socioambientais.  
Data de entrega da proposta ao ICMBio: 06/06/2014. Falta fazer as consultas públicas e a assinatura da Ministra, que já se comprometeru a aprovar a criação da  UC.
</t>
    </r>
    <r>
      <rPr>
        <sz val="11"/>
        <color indexed="10"/>
        <rFont val="Calibri"/>
        <family val="2"/>
      </rPr>
      <t xml:space="preserve">On April 14 and 15 SAVE Brasil's team had a meeting with ICMBio's Coordination of Conservation Units Creation team, as well as with consultants responsible for the studies and with the Spix's Macaw's Action Plan Coordinator. The purpose of the meeting was to discuss the best CU category and to establish its limits. It was clear to the group that limitation to land ownership and use is not essential for the conservation of the Spix's macaw. Therefore, the choice for a Conservation Unit of sustainable use is justified. The importance of the preservation of riparian woods and restrictions of land use in those environments would be highlighted in the CU's creation document. Analysing the Brazilian System of Conservation Units (SNUC), the group decided that the best CU category would be a "Relevant Ecological Interest Area" (ARIE). To establish the CU's limits the following criteria were used: 1. Exclusion of the most populous and growing communities; 2. Hydrography, including rivers’ and creeks’ springs  inside the CU’s limits; 3. The limits of the State Conservation Units in the area (to avoid overlapping); Inclusion of the Iço River, once there are lots of caraibeira trees along its banks; 5. Inclusion of all the records of the last Spix’s macaw in the wild; 6. Inclusion of areas whose inhabitants are committed to the Spix’s macaw conservation; 7. Inclusion of areas with no issues regarding land tenure that can be acquired by the Brazilian government, forming cores of private lands inside de CU. The first map of the future CU’s limits was created (attached to the annual report 2013-2014), with an area of 44 thousand hectares. Less than 300 people live inside the area, what should make the CU’s implementation easier. 
The proposal was submitted to ICMBio on 06/06/2014. The public consultations still have to be done. The Minister has already made a commitment to approve the creation of the CU.
</t>
    </r>
  </si>
  <si>
    <r>
      <t xml:space="preserve">Relatórios de Fauna, Flora, Meio Fisico e situação sócio-economica, mapas. Memorial descritivo da futura UC. </t>
    </r>
    <r>
      <rPr>
        <sz val="11"/>
        <color indexed="10"/>
        <rFont val="Calibri"/>
        <family val="2"/>
      </rPr>
      <t>Reports of the fauna, flora, physical environment and socio-economic situations, maps. The CU's descriptive report.</t>
    </r>
  </si>
  <si>
    <r>
      <t xml:space="preserve">Aguardando o ICMBio dar prosseguimento ao processo e agendar consultas publicas. </t>
    </r>
    <r>
      <rPr>
        <sz val="11"/>
        <color indexed="10"/>
        <rFont val="Calibri"/>
        <family val="2"/>
      </rPr>
      <t>Waiting for ICMBio to carry out the public consultations.</t>
    </r>
  </si>
  <si>
    <t>Kilma Manso (ECO), Camile Lugarini (CEMAVE)</t>
  </si>
  <si>
    <r>
      <t xml:space="preserve">Estabelecido acordo de conservação com proprietários da Fazenda Caraibeira. </t>
    </r>
    <r>
      <rPr>
        <sz val="11"/>
        <color indexed="10"/>
        <rFont val="Calibri"/>
        <family val="2"/>
      </rPr>
      <t>Conservation agreement established with the Caraibeira Farm owners.</t>
    </r>
  </si>
  <si>
    <r>
      <t xml:space="preserve">10 hectares de caatinga cercados e protegidos do sobrepastejo; acordo de conservação obtido. </t>
    </r>
    <r>
      <rPr>
        <sz val="11"/>
        <color indexed="10"/>
        <rFont val="Calibri"/>
        <family val="2"/>
      </rPr>
      <t>10 hectares of Caatinga were fenced and protected from over pasturing.</t>
    </r>
  </si>
  <si>
    <r>
      <t xml:space="preserve">Trabalhar com os proprietários locais técnicas agropecuárias adaptadas ao semi-árido, para aumentar a qualidade da produção e degradar áreas menores. </t>
    </r>
    <r>
      <rPr>
        <sz val="11"/>
        <color indexed="10"/>
        <rFont val="Calibri"/>
        <family val="2"/>
      </rPr>
      <t>Work together with the local land owners to use agricultural techniques adapted to the semi-arid, to enhance production quality, degrading smaller areas.</t>
    </r>
  </si>
  <si>
    <r>
      <t xml:space="preserve">Contactar os proprietários de áreas particulares na área de reintrodução e discutir a possibilidade do estabelecimento de acordos de conservação  da espécie, priorizando práticas sustentáveis. </t>
    </r>
    <r>
      <rPr>
        <sz val="11"/>
        <color indexed="10"/>
        <rFont val="Calibri"/>
        <family val="2"/>
      </rPr>
      <t>Contact the owners of private properties in the area of reintroduction and discuss the possibility of setting conservation agreements for the species, prioritizing sustainable practices.</t>
    </r>
  </si>
  <si>
    <t>Kilma Manso (EC0)</t>
  </si>
  <si>
    <r>
      <t xml:space="preserve">6 Perfis dos Agentes de Fiscalização Identificados (INEMA, Policia da Caatinga, IBAMA, Policia Rodoviária, Agentes Ambientais de Curaçá, Policia Militar).
O estudo de viabilidade foi finalizado em setembro de 2012 e os agentes ambientais que têm a região como área de atuação são os agentes ambientais da prefeitura (são 2 agentes em Curaçá), o IBAMA,  a Secretaria de Meio Ambiente  do Estado e a Polícia Militar. No estado da Bahia existe o Centro de Apoio Operacional às Promotorias de Justiça de Defesa do Meio Ambiente – CEAMA que é um órgão auxiliar do Ministério Público. O CEAMA promove junto com os órgãos de fiscalização ambiental a Fiscalização Preventiva Integrada diversas vezes ao ano e em várias regiões da Bahia. Será realizado o contato com o CEAMA a fim de identificar ações já ocorridas em Curaçá e os órgãos envolvidos para que seja identificado o perfil de atuação de cada um dos agentes.
</t>
    </r>
    <r>
      <rPr>
        <sz val="11"/>
        <color indexed="10"/>
        <rFont val="Calibri"/>
        <family val="2"/>
      </rPr>
      <t>6 Inspection Agents’ Profiles identified (INEMA, Police of the Caatinga, IBAMA, Road Police, Curaçá’s Environmental Agents, Military Police).</t>
    </r>
    <r>
      <rPr>
        <sz val="11"/>
        <color theme="1"/>
        <rFont val="Calibri"/>
        <family val="2"/>
        <scheme val="minor"/>
      </rPr>
      <t xml:space="preserve"> </t>
    </r>
    <r>
      <rPr>
        <sz val="11"/>
        <color indexed="10"/>
        <rFont val="Calibri"/>
        <family val="2"/>
      </rPr>
      <t>The viability study was finished in september 2012 and the agents that work in that region are from the municipal environmental agency (2 in Curaçá), IBAMA, Bahia State Environmental Secretary and Military Police. In Bahia there is the Center of Support to the Prosecution Office of Environment Protection – CEAMA, that is a Public Ministry’s auxiliary office. CEAMA performs, together with the inspection agencies, the Integrated Preventive Inspection, several times per year in many regions of Bahia. CEAMA will be contacted in order to identify inspections performed in Curaçá and the institutions involved, to establish each agent’s profile.</t>
    </r>
  </si>
  <si>
    <r>
      <t xml:space="preserve">26/11/2013 - 1 reunião de capacitação e informação sobre o projeto e a ararinha-azul. 3 ações de fiscalização ambiental na zonal rural de Curaçá (realizadas após a reunião).
Junho de 2013.
30/10/2013, 
Semana do dia 23 de Maio de 2014.
Em novembro de 2013, no dia 26, ocorreu o primeiro encontro com os agentes fiscais da região, com o intuito de uma primeira aproximação para posteriores parcerias com os mesmos, na mitigação do tráfico de animais silvestres e da caça na região de Curaçá. Participaram deste encontro 4 fiscais do Ibama de Juazeiro, incluindo o chefe de escritório, 1 major da Polícia Rodoviária e 1 agente do Inema. 
A pauta desta reunião foi apresentar o projeto a esses agentes e discutir sobre o tráfico e a caça de animais na região de Curaçá, visando a fiscalização, principalmente, das áreas destinadas à criação de UCs ,  que ainda possuem um número considerável de papagaios e maracanãs, muito visados por traficantes e caçadores. Neste encontro ficou definido que, na medida do possível, qualquer um dos agentes dos diferentes órgãos citados irá até a área do projeto uma vez por mês.
Em fevereiro de 2014 foi realizada uma reunião com o capitão da polícia militar de Curaçá, para apresentar a proposta do guia de aves silvestres provenientes do tráfico e verificar a sua viabilidade. O capitão teve interesse no assunto e propôs que fosse realizada uma apresentação da proposta nos próximos meses, para que fosse discutida a elaboração do guia.
</t>
    </r>
    <r>
      <rPr>
        <sz val="11"/>
        <color indexed="10"/>
        <rFont val="Calibri"/>
        <family val="2"/>
      </rPr>
      <t>Dates: June 2013; 26/11/2013;
30/10/2013; May 23, 2014.</t>
    </r>
    <r>
      <rPr>
        <sz val="11"/>
        <color theme="1"/>
        <rFont val="Calibri"/>
        <family val="2"/>
        <scheme val="minor"/>
      </rPr>
      <t xml:space="preserve">  </t>
    </r>
    <r>
      <rPr>
        <sz val="11"/>
        <color indexed="10"/>
        <rFont val="Calibri"/>
        <family val="2"/>
      </rPr>
      <t xml:space="preserve">On november 26, 2013 occurred the first meeting with the inspection agents in order to make contacts to establish partnerships in the future to fight wild animals’ illegal trade and hunting in Curaçá. Four IBAMA agents from Juazeiro, including the Office’s chief, one Road Police major and one INEMA agent attended the meeting. 
That meeting’s purpose was to present the project to those agents and discuss illegal trade in the Curaçá region, in order to promote inspection, mainly in the areas where CU’s will be created, that still have a large number of parrots and blue-winged-macaws, that are very pursued by traders and hunters.  In this meeting it was decided that any of the agents from the several institutions cited will perform an inspection in the area once a month.
In February 2014 there was a meeting with the captain of Curaçá’s Military Police to present the proposal for a guide of illegal traded birds and check if it was viable. The captain showed interest in the matter and suggested that a formal presentation was carried out in the following months to discuss the guide’s elaboration. </t>
    </r>
    <r>
      <rPr>
        <sz val="11"/>
        <color theme="1"/>
        <rFont val="Calibri"/>
        <family val="2"/>
        <scheme val="minor"/>
      </rPr>
      <t xml:space="preserve">
</t>
    </r>
  </si>
  <si>
    <t>Pedro Develey</t>
  </si>
  <si>
    <t xml:space="preserve">Falta de interesse dos agentes. Orientar eses agentes capacitados quanto à realização de solturas, realizando uma reunião para este fim. Intensificar as ações de fiscalização no período de reprodução, que é quando os traficantes mais atuam. Lack of interest from the agents. Have a meeting with the trained agents to give them instructions about releases. Carry out more inspections in the breeding season, that is when traders are more active. </t>
  </si>
  <si>
    <r>
      <t xml:space="preserve">Promover a contínua comunicação e capacitação  dos agentes de fiscalização da região de ocorrência da espécie,  de forma a permitir ações integradas com o trabalho de envolvimento da comunidade.  </t>
    </r>
    <r>
      <rPr>
        <sz val="11"/>
        <color indexed="10"/>
        <rFont val="Calibri"/>
        <family val="2"/>
      </rPr>
      <t>Promote continuous communication with and training of inspection agents in the region of occurrence of the species, in order to enable integrated actions by engagement of the community.</t>
    </r>
  </si>
  <si>
    <r>
      <t xml:space="preserve">Cursos, reuniões, ofícios enviados. </t>
    </r>
    <r>
      <rPr>
        <sz val="11"/>
        <color indexed="10"/>
        <rFont val="Calibri"/>
        <family val="2"/>
      </rPr>
      <t>Courses , meetings, notices sent.</t>
    </r>
  </si>
  <si>
    <t>Kilma Manso (CEMAVE), Pedro Develey (SAVE Brasil), Luciana Khoury (Ministério Público/BA)</t>
  </si>
  <si>
    <r>
      <rPr>
        <sz val="11"/>
        <rFont val="Calibri"/>
        <family val="2"/>
      </rPr>
      <t>A parceria com o MP/BA seria principalmente na realização de cursos.</t>
    </r>
    <r>
      <rPr>
        <sz val="11"/>
        <color indexed="12"/>
        <rFont val="Calibri"/>
        <family val="2"/>
      </rPr>
      <t xml:space="preserve"> </t>
    </r>
    <r>
      <rPr>
        <sz val="11"/>
        <color indexed="10"/>
        <rFont val="Calibri"/>
        <family val="2"/>
      </rPr>
      <t>The partnership with the Public Ministry of Bahia is mainly for performing the courses.</t>
    </r>
  </si>
  <si>
    <r>
      <t xml:space="preserve">CEMAVE está em contato permanente com o IBAMA, que comunica todo empreendimento em processo de licenciamento na área. Para a renovação da licença de operação da Hidrelétrica de Sobradinho e de Riacho Seco, o CEMAVE emitiu pareceres com recomendações. </t>
    </r>
    <r>
      <rPr>
        <sz val="11"/>
        <color indexed="10"/>
        <rFont val="Calibri"/>
        <family val="2"/>
      </rPr>
      <t xml:space="preserve">CEMAVE keeps contact with IBAMA, that informs about every enterprise in process of obtaining a license in the area. In the renewal process of the operating license of Sobradinho's and Riacho Seco's Hydroelectric Power Plants, CEMAVE has produced technical opinions with recommendations. </t>
    </r>
  </si>
  <si>
    <r>
      <t xml:space="preserve">Necessidade de contactar órgãos estaduais. O estado da Bahia está realizando o zoneamento ecológico econômico, portanto o CEMAVE deve contactá-los para obter informações. CEMAVE deve checar qual foi o desfecho do parecer, se as sugestões foram realmente incorporadas no licenciamento e estão sendo seguidas pelo empreendedor.  Contatar o INEMA, o órgão municipal de meio ambiente e o IBAMA. </t>
    </r>
    <r>
      <rPr>
        <sz val="11"/>
        <color indexed="10"/>
        <rFont val="Calibri"/>
        <family val="2"/>
      </rPr>
      <t xml:space="preserve">It is necessary to contact the state agencies. Bahia's government  is performing the ecological-economic zoning of the state and CEMAVE must contact them for more informations. CEMAVE must also check if the recommendations in the  technical opinions are being followed. </t>
    </r>
  </si>
  <si>
    <t>Pedro Develey (SAVE Brasil); Kilma Manso (ECO)</t>
  </si>
  <si>
    <r>
      <t xml:space="preserve">Pessoa responsável pelos trabalhos de manejo de cabras na caatinga dentro do MMA foi contatada e enviou uma série de materiais para o projeto e indicação de um consultor. Os proprietários da área de 10 hectares onde foi firmado acordo de conservação estão interessados em desenvolver programas pilotos de criação de cabras. O técnico do projeto está em contato com a EMBRAPA de Petrolina para buscar orientação. </t>
    </r>
    <r>
      <rPr>
        <sz val="11"/>
        <color indexed="10"/>
        <rFont val="Calibri"/>
        <family val="2"/>
      </rPr>
      <t xml:space="preserve">The responsible for goat management inside MMA (Environment Ministry) was contacted. That person sent material for the project and indicated a consultant. The owners of the 10 hectares area where a conservation agreement was celebrated, are interested in developing pilot goat raising programs. The project's technician is in contact with EMBRAPA's (Brazilian Company for Agropecuary Research) office in Petrolina for instructions. </t>
    </r>
  </si>
  <si>
    <r>
      <t xml:space="preserve">Estamos esperando a aprovação da nova fase do projeto para dar início a essa atividade. </t>
    </r>
    <r>
      <rPr>
        <sz val="11"/>
        <color indexed="10"/>
        <rFont val="Calibri"/>
        <family val="2"/>
      </rPr>
      <t>Waiting for the next phase of the project to be approved.</t>
    </r>
  </si>
  <si>
    <r>
      <t xml:space="preserve">Implementar experimentos demonstrativos de atividades agrosilvipastoris sustentáveis, visando reduzir seu impacto na Caatinga. </t>
    </r>
    <r>
      <rPr>
        <sz val="11"/>
        <color indexed="10"/>
        <rFont val="Calibri"/>
        <family val="2"/>
      </rPr>
      <t xml:space="preserve">Implement demonstrative experiments of sustainable agropecuary and silvicultural activities, aiming to reduce their impact on the Caatinga. </t>
    </r>
  </si>
  <si>
    <t xml:space="preserve">Kilma Manso (ECO); IRPA </t>
  </si>
  <si>
    <r>
      <t xml:space="preserve">Parcerias fortalecidas e informações necessárias à conscientização para a conservação da ararinha-azul divulgadas até 2017 - </t>
    </r>
    <r>
      <rPr>
        <b/>
        <sz val="11"/>
        <color indexed="10"/>
        <rFont val="Calibri"/>
        <family val="2"/>
      </rPr>
      <t>Strengthened partnerships and information necessary to raise awareness for the conservation of Spix's Macaw released until 2017</t>
    </r>
  </si>
  <si>
    <r>
      <t xml:space="preserve">5.1.Criar um Programa de Divulgação, usando a imagem da ararinha-azul como uma espécie bandeira para programas de educação ambiental e divulgando periodicamente informações sobre as ações implementadas deste Plano de Ação - </t>
    </r>
    <r>
      <rPr>
        <sz val="11"/>
        <color indexed="10"/>
        <rFont val="Calibri"/>
        <family val="2"/>
      </rPr>
      <t>Create a Disclosure Program, using the image of the Spix's macaw as a flagship species for environmental education programs and periodically disclosing information about the actions taken in this Action Plan</t>
    </r>
  </si>
  <si>
    <r>
      <t xml:space="preserve">Portifólio das informações divulgadas - </t>
    </r>
    <r>
      <rPr>
        <sz val="11"/>
        <color indexed="10"/>
        <rFont val="Calibri"/>
        <family val="2"/>
      </rPr>
      <t>Portfolio information disclosed</t>
    </r>
  </si>
  <si>
    <r>
      <t xml:space="preserve">5.2. Estabelecer mecanismos de captação de recurso para implementação das ações previstas neste PAN - </t>
    </r>
    <r>
      <rPr>
        <sz val="11"/>
        <color indexed="10"/>
        <rFont val="Calibri"/>
        <family val="2"/>
      </rPr>
      <t>Establish mechanisms for raising resource for implementation of the actions envisaged in this PAN</t>
    </r>
  </si>
  <si>
    <r>
      <t xml:space="preserve">Projetos financiados </t>
    </r>
    <r>
      <rPr>
        <sz val="11"/>
        <color indexed="60"/>
        <rFont val="Calibri"/>
        <family val="2"/>
      </rPr>
      <t xml:space="preserve">- </t>
    </r>
    <r>
      <rPr>
        <sz val="11"/>
        <color indexed="10"/>
        <rFont val="Calibri"/>
        <family val="2"/>
      </rPr>
      <t>projects funded</t>
    </r>
  </si>
  <si>
    <r>
      <t xml:space="preserve">5.3. Realizar reuniões periódicas de monitoria do PAN com o Grupo Assessor e colaboradores. - </t>
    </r>
    <r>
      <rPr>
        <sz val="11"/>
        <color indexed="10"/>
        <rFont val="Calibri"/>
        <family val="2"/>
      </rPr>
      <t>Meet periodically to monitor the PAN with the Advisory Group and collaborators.</t>
    </r>
  </si>
  <si>
    <r>
      <t xml:space="preserve">Uma reunião por ano presencial e reuniões on line - </t>
    </r>
    <r>
      <rPr>
        <sz val="11"/>
        <color indexed="10"/>
        <rFont val="Calibri"/>
        <family val="2"/>
      </rPr>
      <t xml:space="preserve">One meeting a year in person and online meetings </t>
    </r>
  </si>
  <si>
    <r>
      <t xml:space="preserve">44 meios de divulgação foram produzidos, incluindo artigos, programas de tv, workshops, feiras. SAVE não possui mais recursos para esta ação. ICMBio vai assumir a parte de comunicação do projeto; ainda é necessário definir como será feito, talvez em parceria com a VALE. A VALE ainda não deu uma resposta a respeito. A Azul foi contactada para patrocinar o projeto, porém não houve resultado. Foram produzidos dois curta metragem relacionados aos filmes Rio, falando do projeto ararinha na natureza. Os filmes passaram nas salas de cinema durante os traillers de Rio 2 e também nos canais de TV aberta brasileira, exceto a Globo. Agora não é mais possível exibir os filmes pois só poderia ser enquanto Rio 2 estivesses passando no cinema. </t>
    </r>
    <r>
      <rPr>
        <sz val="11"/>
        <color indexed="10"/>
        <rFont val="Calibri"/>
        <family val="2"/>
      </rPr>
      <t>44 media were produced, including articles, TV shows, workshops, fairs.</t>
    </r>
    <r>
      <rPr>
        <sz val="11"/>
        <rFont val="Calibri"/>
        <family val="2"/>
      </rPr>
      <t xml:space="preserve"> </t>
    </r>
    <r>
      <rPr>
        <sz val="11"/>
        <color indexed="10"/>
        <rFont val="Calibri"/>
        <family val="2"/>
      </rPr>
      <t xml:space="preserve">SAVE has no more financial resources for this action. ICMBio will assume part of the project´s communication activities. It is still necessary to determine how it will be done, maybe in partnership with VALE, which has not answered yet. The flying company Azul was also contacted, with no success. Two short movies were produced, related to both Rio movies and talking about the Spix’s Macaw Project. The movies were exhibited during the trailers of Rio 2 and on Brazilian TV channels, except for Globo. The movies are no longer in exhibition, for they could only be exhibited while Rio 2 was in the theaters. </t>
    </r>
  </si>
  <si>
    <r>
      <rPr>
        <sz val="11"/>
        <rFont val="Calibri"/>
        <family val="2"/>
      </rPr>
      <t>44 meios de divulgação. 2 curta-metragens.</t>
    </r>
    <r>
      <rPr>
        <sz val="11"/>
        <color indexed="10"/>
        <rFont val="Calibri"/>
        <family val="2"/>
      </rPr>
      <t xml:space="preserve"> 44 media; 2 short movies.</t>
    </r>
  </si>
  <si>
    <t>Pedro Develey (SAVE), Eduardo Barbosa (CEMAVE), Patricia Serafini (CEMAVE)</t>
  </si>
  <si>
    <r>
      <t xml:space="preserve">Retomar contato com a Azul, com foco no marketing e no que seria positivo para a imagem da empresa. Contactar a FOX para tentar colocar nos extras do DVD de Rio 2 o curta-metragem sobre o tráfico de araras. </t>
    </r>
    <r>
      <rPr>
        <sz val="11"/>
        <color indexed="10"/>
        <rFont val="Calibri"/>
        <family val="2"/>
      </rPr>
      <t xml:space="preserve">Contact Azul once more, focussing on marketing and on what would be positive to the Company's image. Contact FOX to add the short movie about illegal trade of macaws in the Rio 2 DVD extras. </t>
    </r>
  </si>
  <si>
    <r>
      <t xml:space="preserve">Grupo de Trabalho do Programa de Cativeiro e Grupo Assessor do PAN. </t>
    </r>
    <r>
      <rPr>
        <sz val="11"/>
        <color indexed="10"/>
        <rFont val="Calibri"/>
        <family val="2"/>
      </rPr>
      <t xml:space="preserve">The Captive Program's Working Group and Action Plan's Advisory Group. </t>
    </r>
  </si>
  <si>
    <r>
      <t xml:space="preserve">Foi excluída por já ser um processo natural do PAN. </t>
    </r>
    <r>
      <rPr>
        <sz val="11"/>
        <color indexed="10"/>
        <rFont val="Calibri"/>
        <family val="2"/>
      </rPr>
      <t xml:space="preserve">Excluded for it is already a natural process in the PAN. </t>
    </r>
  </si>
  <si>
    <r>
      <t>6. Iniciar o projeto de conservação in situ até 2017 -</t>
    </r>
    <r>
      <rPr>
        <b/>
        <sz val="11"/>
        <color indexed="60"/>
        <rFont val="Calibri"/>
        <family val="2"/>
      </rPr>
      <t xml:space="preserve"> </t>
    </r>
    <r>
      <rPr>
        <b/>
        <sz val="11"/>
        <color indexed="10"/>
        <rFont val="Calibri"/>
        <family val="2"/>
      </rPr>
      <t>Start the project in situ conservation before 2017</t>
    </r>
  </si>
  <si>
    <r>
      <t>6.1. Elaborar o projeto para reintrodução experimental de maracanãs -</t>
    </r>
    <r>
      <rPr>
        <sz val="11"/>
        <color indexed="60"/>
        <rFont val="Calibri"/>
        <family val="2"/>
      </rPr>
      <t xml:space="preserve"> </t>
    </r>
    <r>
      <rPr>
        <sz val="11"/>
        <color indexed="10"/>
        <rFont val="Calibri"/>
        <family val="2"/>
      </rPr>
      <t>Prepare the project for experimental reintroduction of blue-winged macaws</t>
    </r>
  </si>
  <si>
    <r>
      <t xml:space="preserve">Projeto elaborado - </t>
    </r>
    <r>
      <rPr>
        <sz val="11"/>
        <color indexed="10"/>
        <rFont val="Calibri"/>
        <family val="2"/>
      </rPr>
      <t>project elaborated</t>
    </r>
  </si>
  <si>
    <r>
      <t>6.2. Executar o projeto elaborado na ação 6.1, contemplando atividades de pesquisa, recuperação de hábitat e envolvimento da comunidade local.</t>
    </r>
    <r>
      <rPr>
        <sz val="11"/>
        <color indexed="60"/>
        <rFont val="Calibri"/>
        <family val="2"/>
      </rPr>
      <t xml:space="preserve"> </t>
    </r>
    <r>
      <rPr>
        <sz val="11"/>
        <color indexed="10"/>
        <rFont val="Calibri"/>
        <family val="2"/>
      </rPr>
      <t>Run the project prepared in action 6.1  in the reintroduction area, covering activities of research, habitat restoration and local community involvement.</t>
    </r>
  </si>
  <si>
    <r>
      <t xml:space="preserve">Artigos publicados e relatórios produzidos, Protocolos e método para a reintrodução da ararinha-azul elaborados - </t>
    </r>
    <r>
      <rPr>
        <sz val="11"/>
        <color indexed="10"/>
        <rFont val="Calibri"/>
        <family val="2"/>
      </rPr>
      <t>Articles published and reports produced; protocols and method for the reintroduction of Spix's Macaw prepared</t>
    </r>
  </si>
  <si>
    <r>
      <t>6.3 Construir e operacionalizar o Centro de Reintrodução para solturas experimentais de maracanãs e ararinhas-azuis e o Centro de Reprodução de ararinhas-azuis.</t>
    </r>
    <r>
      <rPr>
        <sz val="11"/>
        <color indexed="60"/>
        <rFont val="Calibri"/>
        <family val="2"/>
      </rPr>
      <t xml:space="preserve"> </t>
    </r>
    <r>
      <rPr>
        <sz val="11"/>
        <color indexed="10"/>
        <rFont val="Calibri"/>
        <family val="2"/>
      </rPr>
      <t>Construct and make functional the Reintroduction Center  to experimental releases of Blue-winged macaw and the Breeding Center to Spix's Macaw.</t>
    </r>
  </si>
  <si>
    <r>
      <t xml:space="preserve">Programa de Soltura em execução - </t>
    </r>
    <r>
      <rPr>
        <sz val="11"/>
        <color indexed="10"/>
        <rFont val="Calibri"/>
        <family val="2"/>
      </rPr>
      <t>Release program running</t>
    </r>
  </si>
  <si>
    <r>
      <t>6.4. Elaborar o projeto e realizar a soltura experimental de ararinhas-azuis -</t>
    </r>
    <r>
      <rPr>
        <sz val="11"/>
        <color indexed="60"/>
        <rFont val="Calibri"/>
        <family val="2"/>
      </rPr>
      <t xml:space="preserve"> </t>
    </r>
    <r>
      <rPr>
        <sz val="11"/>
        <color indexed="10"/>
        <rFont val="Calibri"/>
        <family val="2"/>
      </rPr>
      <t>Prepare the project and perform experimental releases of Spix's macaws</t>
    </r>
  </si>
  <si>
    <r>
      <t xml:space="preserve">Projeto elaborado, artigos publicados e relatórios produzidos, Protocolos e método para a reintrodução da ararinha-azul elaborados - </t>
    </r>
    <r>
      <rPr>
        <sz val="11"/>
        <color indexed="10"/>
        <rFont val="Calibri"/>
        <family val="2"/>
      </rPr>
      <t>P</t>
    </r>
    <r>
      <rPr>
        <sz val="11"/>
        <color indexed="10"/>
        <rFont val="Calibri"/>
        <family val="2"/>
      </rPr>
      <t>roject elaborated,  articles published and reports produced; protocols and method for the reintroduction of the Spix's Macaw prepared</t>
    </r>
  </si>
  <si>
    <r>
      <t>6.5. Iniciar o Programa de Soltura de ararinhas-azuis -</t>
    </r>
    <r>
      <rPr>
        <sz val="11"/>
        <color indexed="60"/>
        <rFont val="Calibri"/>
        <family val="2"/>
      </rPr>
      <t xml:space="preserve"> </t>
    </r>
    <r>
      <rPr>
        <sz val="11"/>
        <color indexed="10"/>
        <rFont val="Calibri"/>
        <family val="2"/>
      </rPr>
      <t>Start the Release Program of the Spix's macaws</t>
    </r>
  </si>
  <si>
    <r>
      <t xml:space="preserve">6.6. Proporcionar treinamento e intercâmbio com outros programas - </t>
    </r>
    <r>
      <rPr>
        <sz val="11"/>
        <color indexed="10"/>
        <rFont val="Calibri"/>
        <family val="2"/>
      </rPr>
      <t>Provide training and exchange with other conservation programs</t>
    </r>
  </si>
  <si>
    <r>
      <t xml:space="preserve">Treinamento de equipes de campo e cativeiro em centros internacionais realizado - </t>
    </r>
    <r>
      <rPr>
        <sz val="11"/>
        <color indexed="10"/>
        <rFont val="Calibri"/>
        <family val="2"/>
      </rPr>
      <t>Training of field and captivity teams on international centers</t>
    </r>
  </si>
  <si>
    <r>
      <rPr>
        <sz val="12"/>
        <rFont val="Calibri"/>
        <family val="2"/>
      </rPr>
      <t xml:space="preserve">O projeto foi finalizado no ano passado e enviado ao Grupo Assessor, pouco antes desta reunião. Produto: projeto elaborado e encaminhado. </t>
    </r>
    <r>
      <rPr>
        <sz val="12"/>
        <color indexed="10"/>
        <rFont val="Calibri"/>
        <family val="2"/>
      </rPr>
      <t xml:space="preserve">The project was completed last year and sent to the Advisory Group, just previous to this meeting. Product: Project elaborated an sent to the Group. </t>
    </r>
  </si>
  <si>
    <t>Ryan Watson</t>
  </si>
  <si>
    <r>
      <t xml:space="preserve">Mandar o projeto por email para todos os participantes da reunião. </t>
    </r>
    <r>
      <rPr>
        <sz val="11"/>
        <color indexed="10"/>
        <rFont val="Calibri"/>
        <family val="2"/>
      </rPr>
      <t>Send the project</t>
    </r>
    <r>
      <rPr>
        <sz val="11"/>
        <color theme="1"/>
        <rFont val="Calibri"/>
        <family val="2"/>
        <scheme val="minor"/>
      </rPr>
      <t xml:space="preserve"> </t>
    </r>
    <r>
      <rPr>
        <sz val="11"/>
        <color indexed="10"/>
        <rFont val="Calibri"/>
        <family val="2"/>
      </rPr>
      <t>to all the participants in the meeting.</t>
    </r>
  </si>
  <si>
    <r>
      <t xml:space="preserve">Não iniciada. </t>
    </r>
    <r>
      <rPr>
        <sz val="11"/>
        <color indexed="10"/>
        <rFont val="Calibri"/>
        <family val="2"/>
      </rPr>
      <t xml:space="preserve">This action has not started yet. </t>
    </r>
  </si>
  <si>
    <r>
      <t xml:space="preserve">Previamente à execução haverá a discussão do conteúdo do projeto. </t>
    </r>
    <r>
      <rPr>
        <sz val="11"/>
        <color indexed="10"/>
        <rFont val="Calibri"/>
        <family val="2"/>
      </rPr>
      <t xml:space="preserve">The project will be discussed before implementation. </t>
    </r>
  </si>
  <si>
    <r>
      <t xml:space="preserve"> Executar o projeto elaborado na ação 6.1.  </t>
    </r>
    <r>
      <rPr>
        <sz val="11"/>
        <color indexed="10"/>
        <rFont val="Calibri"/>
        <family val="2"/>
      </rPr>
      <t>Run the project prepared in action 6.1</t>
    </r>
  </si>
  <si>
    <t>Thomas White (USFWS), Eduardo Barbosa (CEMAVE), Patricia Serafini (CEMAVE), Kilma Manso (ECO), Timotheus Baptiste (ACTP), Marcus Romero (UFMG), José Selmi (NUTROPICA)</t>
  </si>
  <si>
    <t>Thomas White (USFWS), Eduardo Barbosa (CEMAVE), Patricia Serafini (CEMAVE), Kilma Manso (ECO), Tim Baptiste (ACTP)</t>
  </si>
  <si>
    <r>
      <t xml:space="preserve">Kilma Manso irá identificar na região as pessoas que serão a equipe desse centro de reintrodução. Contactar na Universidade em Petrolina um professor da área para indicar alunos. O grupo como um todo irá ajudar nessa tarefa de identificar pessoas, de todas as partes do Brasil, para trabalhar no Centro. Marcus Romero será o primeiro profissional treinado na ACTP e AWWP e que atuará como multiplicador. </t>
    </r>
    <r>
      <rPr>
        <sz val="11"/>
        <color indexed="10"/>
        <rFont val="Calibri"/>
        <family val="2"/>
      </rPr>
      <t>Kilma Manso will identify local people to form the Reintrodction Center’s team.  She will contact a Professor of a University in Petrolina who will designate students. The whole group will help with this task of identifying people in the whole country to work at the Center. Marcus Romero will be the first professional trained in ACTP and AWWP and will disseminate the training to others.</t>
    </r>
  </si>
  <si>
    <r>
      <rPr>
        <sz val="11"/>
        <rFont val="Calibri"/>
        <family val="2"/>
      </rPr>
      <t xml:space="preserve">Esta ação será iniciada após 2017 e está relacionada à ação 6.2. </t>
    </r>
    <r>
      <rPr>
        <sz val="11"/>
        <color indexed="10"/>
        <rFont val="Calibri"/>
        <family val="2"/>
      </rPr>
      <t>This action will start after 2017 and is related to the 6.2.</t>
    </r>
  </si>
  <si>
    <r>
      <t xml:space="preserve">This action will start after 2017 and is related to the 6.2. </t>
    </r>
    <r>
      <rPr>
        <sz val="11"/>
        <color indexed="10"/>
        <rFont val="Calibri"/>
        <family val="2"/>
      </rPr>
      <t>This action will start after 2017 and is related to the 6.2.</t>
    </r>
  </si>
  <si>
    <r>
      <rPr>
        <sz val="11"/>
        <rFont val="Calibri"/>
        <family val="2"/>
      </rPr>
      <t>Marcus Romero será o primeiro a ser treinado na ACTP e AWWP em incubação de ovos, criação de filhotes na mão e manejo de ninhegos. Ele será um multiplicador desse treinamento para outros profissionais. Técnicas específicas de soltura e expertise de campo a esse respeito também precisam ser consideradas nas necessidades de treinamento do programa. Dessa forma, é necessário mandar trainees para os seguintes projetos: Papagaio-de-porto-rico (Amazona vittata) – Jafet Valez aceitaria alunos (reintrodução, monitoramento e manejo em cativeiro). Outras opções seriam Glaucia Seixas (Amazona aestiva) e Vanessa Kanaan (Amazona vinacea). A ideia é também enviar servidores do ICMBio para participar destes treinamentos. Joe Moscanero reproduz araras-azuis-grandes e aceita alunos. Também existe a necessidade e a oportunidade de treinamento local no estado de São Paulo (manejo de ovos e filhotes). José Selmi sugere capacitar pessoas no estado de São Paulo em diversos criadores que têm vasta experiência em incubação e cuidado parental de filhotes de psitacídeos.</t>
    </r>
    <r>
      <rPr>
        <sz val="11"/>
        <color indexed="10"/>
        <rFont val="Calibri"/>
        <family val="2"/>
      </rPr>
      <t>Marcus Romero is going to be the first one to be trained at ACTP and AWWP in egg incubation, hand-rearing of chicks and management of nestlings. He will disseminate this training to others. Specific release techniques and field expertise on this subjetc also need to be considered on a training need for the program, so we need to send trainees to the following projects: Puerto Rican Parrot  (Amazona vittata) - Jafet Velez would accept trainees (reintroduction, monitoring and captive management).  Other options would be Glaucia Seixas (Amazona aestiva) and Vanessa Kanaan (Amazona vinacea). The idea is also to send ICMBio employees to these trainings. Joe Moscanero breeds Hyacinth macaws and accepts trainees. There is also the need and the opportunity of local training in São Paulo State (mamagement of eggs and chicks). José Selmi suggests to train people in São Paulo State, where there are several breeders with a vast experience on incubation and parental care of psitacid chicks.</t>
    </r>
  </si>
  <si>
    <t xml:space="preserve">José Selmi ajudará na identificação de criadores em Saõ Paulo para a capacitação de indicados do programa de cativeiro da ararinha-azul para treinamento no manejo de ovos e filhotes, e também o manejo de uma população reprodutivamente ativa. Marcus Romero foi indicado e nos próximos meses será treinado na ACTP e AWWP. Kilma será o ponto focal para identificar candidatos que tenham perfil para participar. Para o estado de São Paulo se faz a necessidade de criar um grupo de pessoas a serem treinadas e participarem ativamente do programa. Marcus retornando poderia multiplicar seu conhecimento para estas pessoas ao retornar da capacitação fora do Brasil, contudo as pessoas já estariam também sendo capacitadas no Brasil (criadores brasileiros). Este mesmo grupo pode participar da soltura de maracanãs da mesma maneira. </t>
  </si>
  <si>
    <r>
      <t xml:space="preserve">Treinamento de equipes de campo e cativeiro em centros locais e internacionais. </t>
    </r>
    <r>
      <rPr>
        <sz val="11"/>
        <color indexed="10"/>
        <rFont val="Calibri"/>
        <family val="2"/>
      </rPr>
      <t>Training of field and captivity management teams on domestic and international centers.</t>
    </r>
  </si>
  <si>
    <t>Cromwell Purchase (AWWP), Kilma Manso (AWWP), Ricardo Pereira (USP), Timotheus Jn Baptiste (ACTP), José Selmi (NUTROPICA), Rodrigo del Rio do Valle (UNIP), Eduardo Barbosa (CEMAVE)</t>
  </si>
  <si>
    <r>
      <t xml:space="preserve">3.7 Realizar estudos de fenologia reprodutiva focados nas espécies utilizadas como alimento pela guilda de psitacídeos da região de ocorrência da ararinha-azul. </t>
    </r>
    <r>
      <rPr>
        <b/>
        <sz val="12"/>
        <color indexed="10"/>
        <rFont val="Calibri"/>
        <family val="2"/>
      </rPr>
      <t xml:space="preserve">Conduct studies on reproductive phenology, focussing on the species used as food by the guild of psitacids in the region of occurance of the Spix macaw. </t>
    </r>
  </si>
  <si>
    <r>
      <t xml:space="preserve">Relatório com os resultados parciais com relação à fenologia das espécies. </t>
    </r>
    <r>
      <rPr>
        <b/>
        <sz val="12"/>
        <color indexed="10"/>
        <rFont val="Calibri"/>
        <family val="2"/>
      </rPr>
      <t xml:space="preserve">Report containing the partial results about the species' phenology. </t>
    </r>
  </si>
  <si>
    <t>Kilma Manso (ECO)</t>
  </si>
  <si>
    <t>Pedro Develey (SAVE Brasil), Camile Lugarini (CEMAVE), Eduardo Barbosa (CEMAVE)</t>
  </si>
  <si>
    <r>
      <t xml:space="preserve">3.8 Refazer </t>
    </r>
    <r>
      <rPr>
        <b/>
        <sz val="12"/>
        <rFont val="Calibri"/>
        <family val="2"/>
      </rPr>
      <t xml:space="preserve">a Análise </t>
    </r>
    <r>
      <rPr>
        <b/>
        <sz val="12"/>
        <color indexed="8"/>
        <rFont val="Calibri"/>
        <family val="2"/>
      </rPr>
      <t xml:space="preserve">de Viabilidade Populacional da ararinha-azul, utilizando outra metodologia, e validar em oficina. </t>
    </r>
    <r>
      <rPr>
        <b/>
        <sz val="12"/>
        <color indexed="10"/>
        <rFont val="Calibri"/>
        <family val="2"/>
      </rPr>
      <t xml:space="preserve">Repeat the PVA for the Spix macaw, using another methodology, and validate the results in a workshop. </t>
    </r>
  </si>
  <si>
    <r>
      <rPr>
        <b/>
        <sz val="12"/>
        <rFont val="Calibri"/>
        <family val="2"/>
      </rPr>
      <t>Análise realizada</t>
    </r>
    <r>
      <rPr>
        <b/>
        <sz val="12"/>
        <color indexed="8"/>
        <rFont val="Calibri"/>
        <family val="2"/>
      </rPr>
      <t xml:space="preserve">, artigo publicado. </t>
    </r>
    <r>
      <rPr>
        <b/>
        <sz val="12"/>
        <color indexed="10"/>
        <rFont val="Calibri"/>
        <family val="2"/>
      </rPr>
      <t>PVA conducted, article published</t>
    </r>
  </si>
  <si>
    <t>Timotheus Jn Baptiste (ACTP)</t>
  </si>
  <si>
    <t xml:space="preserve"> Cromwell Purchase (AWWP), Eduardo Barbosa (CEMAVE), Pedro Develey (SAVE Brasil)</t>
  </si>
  <si>
    <r>
      <t xml:space="preserve">Não estimado. </t>
    </r>
    <r>
      <rPr>
        <b/>
        <sz val="12"/>
        <color indexed="10"/>
        <rFont val="Calibri"/>
        <family val="2"/>
      </rPr>
      <t>Cost n</t>
    </r>
    <r>
      <rPr>
        <b/>
        <sz val="12"/>
        <color indexed="10"/>
        <rFont val="Calibri"/>
        <family val="2"/>
      </rPr>
      <t>ot estimated.</t>
    </r>
  </si>
  <si>
    <t>Estabilish a breeding center in Brazil to produce chicks to be released and a breeding and release center in Curaca</t>
  </si>
  <si>
    <t>2 breeding and 1 release center established</t>
  </si>
  <si>
    <t>Camile and Cromwell</t>
  </si>
  <si>
    <t>Marcus, Rogerio, Kilma, Martin</t>
  </si>
  <si>
    <t>2. Conhecimento científico necessário à reintrodução da espécie aprimorado até 2017 - Scientific knowledge required for reintrodution of the species enhanced before 2017</t>
  </si>
  <si>
    <t>reports with the bromatology analysis</t>
  </si>
  <si>
    <t>Pedro will check</t>
  </si>
  <si>
    <t>Aulus Carciofi</t>
  </si>
  <si>
    <t>INSERIR O NOME DO OBJETIVO</t>
  </si>
  <si>
    <r>
      <t xml:space="preserve">1.2 Fazer gestão junto à Polícia Federal,  INTERPOL, Agências Ambientais Internacionais e Autoridades CITES dos países envolvidos  para o levantamento de informações sobre possíveis aves em cativeiro de paradeiro desconhecido dentro e fora do país </t>
    </r>
    <r>
      <rPr>
        <sz val="11"/>
        <color indexed="60"/>
        <rFont val="Calibri"/>
        <family val="2"/>
      </rPr>
      <t xml:space="preserve">- </t>
    </r>
    <r>
      <rPr>
        <sz val="11"/>
        <color indexed="10"/>
        <rFont val="Calibri"/>
        <family val="2"/>
      </rPr>
      <t>Manage with the Federal Police, INTERPOL, International Environmental Agencies and  CITES Authorities of the concerned countries in order to gather information on possible birds in captivity at unknown places inside and outside the country</t>
    </r>
  </si>
  <si>
    <t>Ugo Vercillo (MMA)</t>
  </si>
  <si>
    <t xml:space="preserve">Camile Lugarini (CEMAVE),  Yara Barros (Parque das Aves) </t>
  </si>
  <si>
    <r>
      <t>1.3. Preparar a minuta de portaria do ICMBio, do Programa de Cativeiro da ararinha-azul -</t>
    </r>
    <r>
      <rPr>
        <sz val="11"/>
        <color indexed="10"/>
        <rFont val="Calibri"/>
        <family val="2"/>
      </rPr>
      <t xml:space="preserve"> Prepare draft of ICMBio's Ordinance of the Captive Program of Spix's Macaw </t>
    </r>
  </si>
  <si>
    <r>
      <t>1.4. Oficializar o Programa de Cativeiro da ararinha-azul, com o objetivo de elaborar, coordenar e implementar as estratégias de conservação a fim de manter populações genética e demograficamente viáveis em cativeiro -</t>
    </r>
    <r>
      <rPr>
        <sz val="11"/>
        <color indexed="60"/>
        <rFont val="Calibri"/>
        <family val="2"/>
      </rPr>
      <t xml:space="preserve"> </t>
    </r>
    <r>
      <rPr>
        <sz val="11"/>
        <color indexed="10"/>
        <rFont val="Calibri"/>
        <family val="2"/>
      </rPr>
      <t>Carry out the procedures to make the Captive Program official,  aiming to prepare, coordinate and implement the conservation strategies in order to keep genetically and demographically viable populations in captivity</t>
    </r>
  </si>
  <si>
    <r>
      <t xml:space="preserve">1.5. Revisar os protocolos de manutenção e manejo de animais em cativeiro - </t>
    </r>
    <r>
      <rPr>
        <sz val="11"/>
        <color indexed="10"/>
        <rFont val="Calibri"/>
        <family val="2"/>
      </rPr>
      <t xml:space="preserve">Review the protocols on maintenance and management of animals in captivity </t>
    </r>
  </si>
  <si>
    <r>
      <t xml:space="preserve">1.6.Realizar curso de qualificação para gerenciadores do livro de registros genealógicos de ararinha-azul e assegurar que os mantenedores (Studbook keepers) tenham à disposição as ferramentas necessárias para orientar o manejo da população de ararinhas-azuis em cativeiro - </t>
    </r>
    <r>
      <rPr>
        <sz val="11"/>
        <color indexed="10"/>
        <rFont val="Calibri"/>
        <family val="2"/>
      </rPr>
      <t>Carry out a qualification course for managers of the genealogical records of Spix's Macaw and assure that the studbook keepers have proper tools available to guide management of the population of Spix's macaws in captivity</t>
    </r>
  </si>
  <si>
    <r>
      <rPr>
        <sz val="11"/>
        <rFont val="Calibri"/>
        <family val="2"/>
      </rPr>
      <t>1.7. Completar e atualizar constantemente a análise genética de toda a população em cativeiro, dentro e fora do Programa de Cativeiro, se possível -</t>
    </r>
    <r>
      <rPr>
        <sz val="11"/>
        <color indexed="10"/>
        <rFont val="Calibri"/>
        <family val="2"/>
      </rPr>
      <t xml:space="preserve"> Complete and update the DNA analysis of the entire population in captivity, inside and outside the Captive Program, if possible</t>
    </r>
  </si>
  <si>
    <r>
      <rPr>
        <sz val="11"/>
        <rFont val="Calibri"/>
        <family val="2"/>
      </rPr>
      <t>1.8. Confirmar a identificação das aves, determinar o grau de similaridade genética construir e revisar o pedigree de toda a população conhecida da espécie -</t>
    </r>
    <r>
      <rPr>
        <sz val="11"/>
        <color indexed="10"/>
        <rFont val="Calibri"/>
        <family val="2"/>
      </rPr>
      <t xml:space="preserve"> </t>
    </r>
    <r>
      <rPr>
        <sz val="11"/>
        <color indexed="10"/>
        <rFont val="Calibri"/>
        <family val="2"/>
      </rPr>
      <t>Confirm the identification of birds, verify the kinship level, develop and review the pedigree of the whole known population of the species</t>
    </r>
  </si>
  <si>
    <r>
      <t xml:space="preserve">1.9. Estabelecer bancos de amostras viáveis de DNA (tecido ou amostras de sangue), de células vivas e de esperma de todas as aves do programa em locais diferentes, visando a conservação in vitro a longo prazo. - </t>
    </r>
    <r>
      <rPr>
        <sz val="11"/>
        <color indexed="10"/>
        <rFont val="Calibri"/>
        <family val="2"/>
      </rPr>
      <t>Stabilish collections of viable DNA bank samples (tissue or blood samples), of living cells and sperm for all the birds in the program at different sites, aiming in vitro conservation.</t>
    </r>
  </si>
  <si>
    <r>
      <t xml:space="preserve">1.10. Garantir que a avaliação sanitária no Programa de Cativeiro esteja sendo realizada de acordo com o protocolo estabelecido. </t>
    </r>
    <r>
      <rPr>
        <sz val="11"/>
        <color indexed="10"/>
        <rFont val="Calibri"/>
        <family val="2"/>
      </rPr>
      <t>Ensure that the health assessment is being conducted according to the established protocol.</t>
    </r>
  </si>
  <si>
    <r>
      <t xml:space="preserve">1.11. Acompanhar o desenvolvimento de doenças emergentes e reemergentes nos países que possuem mantenedores de ararinhas-azuis para estabelecer medidas de controle e prevenção, juntamente com as autoridades sanitárias, com a finalidade de proteger o plantel da espécie. </t>
    </r>
    <r>
      <rPr>
        <sz val="11"/>
        <color indexed="10"/>
        <rFont val="Calibri"/>
        <family val="2"/>
      </rPr>
      <t>Accompany the development of emerging and reemerging diseases in countries with facilities of Spix's macaws to establish control  and prevention measures together with sanitary authorities in order to protect the breeding of the species.</t>
    </r>
  </si>
  <si>
    <r>
      <t xml:space="preserve">1.12. Contactar laboratórios e instituições de pesquisa no Brasil para avaliar a viabilidade de realização  todos os exames laboratoriais que constam do protocolo sanitário do Programa de Cativeiro - </t>
    </r>
    <r>
      <rPr>
        <sz val="11"/>
        <color indexed="10"/>
        <rFont val="Calibri"/>
        <family val="2"/>
      </rPr>
      <t>Contact laboratories and research institutions in Brazil to assess the feasibility of carrying out all the laboratory tests listed in the health protocol in the Captive Program</t>
    </r>
  </si>
  <si>
    <r>
      <t>1.13.Implementar novas ferramentas de biotecnologias, visando o aumento do sucesso reprodutivo.</t>
    </r>
    <r>
      <rPr>
        <sz val="11"/>
        <color indexed="10"/>
        <rFont val="Calibri"/>
        <family val="2"/>
      </rPr>
      <t xml:space="preserve"> Implement new biotechnology tools, aiming to increase reproductive success.</t>
    </r>
  </si>
  <si>
    <r>
      <t>1.14. Ter nos centros de reprodução no Brasil 50% das araras do Programa de Cativeiro.</t>
    </r>
    <r>
      <rPr>
        <sz val="11"/>
        <color indexed="10"/>
        <rFont val="Calibri"/>
        <family val="2"/>
      </rPr>
      <t xml:space="preserve"> Having in breeding centers in Brazil 50% of macaws in the Captive Program.</t>
    </r>
  </si>
  <si>
    <r>
      <t xml:space="preserve">Renovar a portaria para a inclusão de novos membros. </t>
    </r>
    <r>
      <rPr>
        <sz val="11"/>
        <color indexed="10"/>
        <rFont val="Calibri"/>
        <family val="2"/>
      </rPr>
      <t>Republish new ordinance with new members.</t>
    </r>
  </si>
  <si>
    <r>
      <t xml:space="preserve">Criar um grupo de whatsapp para o grupo assessor. Proxima reuniao em Curaca, Petrolina ou Faz. Cachoeira. </t>
    </r>
    <r>
      <rPr>
        <sz val="11"/>
        <color indexed="10"/>
        <rFont val="Calibri"/>
        <family val="2"/>
      </rPr>
      <t xml:space="preserve">Create a whatsapp group of the advisory group. Next meeting in Curaca, Petrolina or Faz. Cachoeira. </t>
    </r>
  </si>
  <si>
    <t>João L. X. Nascimento (CEMAVE)</t>
  </si>
  <si>
    <r>
      <t xml:space="preserve">Nao foi considerada prioridade, pois os 17 animais na Suica nao sao tao importantes para o programa de cativeiro. Nenhum outro pais tem ararinha-azul. </t>
    </r>
    <r>
      <rPr>
        <sz val="11"/>
        <color indexed="10"/>
        <rFont val="Calibri"/>
        <family val="2"/>
      </rPr>
      <t xml:space="preserve">It is not priority because the 17 birds in Switzerland are not so important to the breeding program. No other coutry has Spix's Macaws. </t>
    </r>
  </si>
  <si>
    <r>
      <t xml:space="preserve">Protocolo fechado em out 2013. Modificações em ago 2014 (filhotes e ovos por Crowmell Purchase). </t>
    </r>
    <r>
      <rPr>
        <sz val="11"/>
        <color indexed="10"/>
        <rFont val="Calibri"/>
        <family val="2"/>
      </rPr>
      <t>Protocol closed in Oct 2013. Updates performed by Cromwell Purchase in Aug 2014 (chicks and eggs).</t>
    </r>
  </si>
  <si>
    <r>
      <t xml:space="preserve">Incluir protocolo de manejo comportamental em cativeiro (Vanessa Kanaan). Para mudar manejo nos mantenedores, consultar o consultor de manejo anteriormente. </t>
    </r>
    <r>
      <rPr>
        <sz val="11"/>
        <color indexed="10"/>
        <rFont val="Calibri"/>
        <family val="2"/>
      </rPr>
      <t>Include behavior management in the protocol (Vanessa Kanaan). Make sure that if the holders want to change the management the management consultant has to be consulted. before.</t>
    </r>
  </si>
  <si>
    <t>Cromwell Purchase (AWWP),  Cristina Yumi Myiaki (USP),  Martin Guth (ACTP),  Daniel Newmann (Parrot Reproduction Consulting), Patricia Serafini (CEMAVE), Vanessa Kanann (Instituto Espaco Silvestre) and Marcus Romero (UFMG/Faz. Cachoeira)</t>
  </si>
  <si>
    <t>Camile Lugarini (CEMAVE), Cromwell Purchase (AWWP), Patricia Serafini (CEMAVE)</t>
  </si>
  <si>
    <r>
      <t>O genotipo nao esta sendo compativel com o pedigree algumas vezes. Talvez quando a genotipagem estiver pronta, realizada pela Weill Cornell Medical College in Qatar, nos consigamos ter maior confiabilidade. A genotipagem e o estudo de microssatelites sao complementares. A Al Wabra faz analise da compatibilidade dos pais (existem duas linhagens) para produzir ovos ferteis com filhotes que se desenvolvem bem. A maioria dos machos sao compativeis com as femeas que chegaram do Brasil (#109 e #120). O mesmo vale para o macho #6.</t>
    </r>
    <r>
      <rPr>
        <sz val="11"/>
        <color indexed="10"/>
        <rFont val="Calibri"/>
        <family val="2"/>
      </rPr>
      <t xml:space="preserve"> Genotype doesn't fit with pedigree with some markers. When the genotyping is done by Weill Cornell Medical College in Qatar we are going to be more confident. Genomic and microssatelite are complementary. Al Wabra performed an analysis of the parents and they know who are the compatible parents (there are two linages) to produce fertilized eggs that will develop well. Most of the males are compatible with the females arrived from Brazil (#109 and #120). The same with number #6.  </t>
    </r>
  </si>
  <si>
    <r>
      <t xml:space="preserve">A similaridade genética entre os pares é encaminhada para o ICMBio cada vez que é requerida. O pedigree não é atualizado. </t>
    </r>
    <r>
      <rPr>
        <sz val="11"/>
        <color indexed="10"/>
        <rFont val="Calibri"/>
        <family val="2"/>
      </rPr>
      <t>Genetic similarity values between pairs of birds have been reported to ICMBio every time that they are requested. The  pedigree is not updated.</t>
    </r>
  </si>
  <si>
    <r>
      <t xml:space="preserve">Cristina Miyaki esta responsavel pelas amostras no Brasil. As amostras do Ricardo Pereira devem ser encaminhadas para ela.  No Setor de Doenças adas Aves da EV-UFMG, amostras de DNA (extraídas do sangue) armazenadas em -80o.C das ararinhas-azuis avaliadas em 2014 no Brasil. A Al Wabra armazena as suas amostras e armazenara tambem da ACTP. </t>
    </r>
    <r>
      <rPr>
        <sz val="11"/>
        <color indexed="10"/>
        <rFont val="Calibri"/>
        <family val="2"/>
      </rPr>
      <t>Cristina Miyaki is responsible to the Brazilian samples. Samples from Ricardo  Pereira will jion it. At EV-UFMG samples of Brazilian Spix´s Macaws of DNA (from blood) are stored in -80o.C evaluated in Brazil in 2014. Al Wabra stored their samples and will do the same for the ACTP samples.</t>
    </r>
  </si>
  <si>
    <r>
      <t xml:space="preserve">Cristina Miyaki e responsavel pelo estoque de amostras no Brasil (inclusive do professor Ricardo Pereira). A AWWP vai estacar as amostras deles e da ACTP em -80. </t>
    </r>
    <r>
      <rPr>
        <sz val="11"/>
        <color indexed="10"/>
        <rFont val="Calibri"/>
        <family val="2"/>
      </rPr>
      <t>Cristina Miyaki is the responsible to store all the tissues in Brazil (the samples with Ricardo Pereira) will be transfer to Cristina. AWWP will store their and ACTP samples in -80.</t>
    </r>
  </si>
  <si>
    <t>Cromwell Purchase (AWWP), Martin Guth (ACTP),   Marcus Romero (UFMG)</t>
  </si>
  <si>
    <r>
      <t xml:space="preserve">Todos os mantenedores realizando os exames previstos no protocolo. Foi realizada a avaliação sanitária das ararinhas-azuis mantidas no Nest e do Presley em 2014, da Carla e Tiago (ararinhas enviadas da ACTP para o Brasil). Falta realizar a avaliação sanitária das outras ararinhas presentes no Nest em 2015. </t>
    </r>
    <r>
      <rPr>
        <sz val="11"/>
        <color indexed="10"/>
        <rFont val="Calibri"/>
        <family val="2"/>
      </rPr>
      <t>All holders performing the tests of protocol. Sanitary evaluation was performed in Presley 2014, Carla and Tiago (2015). The evaluation of 2015 from Nest is missing.</t>
    </r>
  </si>
  <si>
    <r>
      <t xml:space="preserve">Nao tem necessidade de fazer os testes anualamente. Se a performance das aves nao esta boa, captura-se e encaminha-se para analise. Senao, somente a cada 3 anos ou quando ha movimentacao. Na AWWP somente existem tres aves VERMELHAS; algumas amarelas (3 anos negativas para bornavirus por soroloiga e PCR). Poliomavirus pode se tornar um problema. </t>
    </r>
    <r>
      <rPr>
        <sz val="11"/>
        <color indexed="10"/>
        <rFont val="Calibri"/>
        <family val="2"/>
      </rPr>
      <t>There is no need to perform the tests every year; if they are not performing as expected than catch it and perform the tests; otherwise every 3 years; when the birds are moving you make the tests. In Awwp there are only three birds RED; some YELLOW (3 years negative to bornavirus for serology and PCR); polyoma is the other pathogen but it is not a big issue.</t>
    </r>
  </si>
  <si>
    <t>Cromwell Purchase (AWWP), Patricia Serafini (CEMAVE),  Martin Guth (ACTP), Marcus Romero (UFMG)</t>
  </si>
  <si>
    <r>
      <t>Marcus Romero está acompanhado e fazendo um relatório para encaminhar aos mantenedores e órgãos responsáveis. Bem como apresentar na reunião do PAN e Programa de Cativeiro.</t>
    </r>
    <r>
      <rPr>
        <sz val="11"/>
        <color indexed="60"/>
        <rFont val="Calibri"/>
        <family val="2"/>
      </rPr>
      <t xml:space="preserve"> </t>
    </r>
    <r>
      <rPr>
        <sz val="11"/>
        <color indexed="10"/>
        <rFont val="Calibri"/>
        <family val="2"/>
      </rPr>
      <t>Marcus Romero is updating the knowledge and doing a report to holders and institutions. It will be present in the meeting.</t>
    </r>
  </si>
  <si>
    <r>
      <t>Todos os exames do protocolo no Brasil estão sendo realizados no Unigen, UFMG, São Camilo e UNESP/Botucatu. O Setor de Doenças das Aves da EV-UFMG está responsável por realizar os exames sanitários das ararinhas-azuis mantidas no Brasil pelo Projeto Ararinha na Natureza, patrocinado pela Vale.</t>
    </r>
    <r>
      <rPr>
        <sz val="11"/>
        <color indexed="10"/>
        <rFont val="Calibri"/>
        <family val="2"/>
      </rPr>
      <t xml:space="preserve"> </t>
    </r>
    <r>
      <rPr>
        <sz val="11"/>
        <color indexed="10"/>
        <rFont val="Calibri"/>
        <family val="2"/>
      </rPr>
      <t>All the tests of the protocol are being performed by Unigen, UFMG, São Camilo and UNESP/Botucatu. UFMG is responsible for the tests in the birds of Brazil with the support of Vale.</t>
    </r>
  </si>
  <si>
    <t>Marcus Romero (UFMG, Faz. Cachoeira)</t>
  </si>
  <si>
    <r>
      <t xml:space="preserve">36 inseminacoes foram realizadas em 2015 na AWWP, com 10 filhotes (mais dois ovos ferteis). No primeiro ano, 42 inseminacoes foram realizadas com dois filhotes. Agora a AWWP sabe quais pares sao compativeis. </t>
    </r>
    <r>
      <rPr>
        <sz val="11"/>
        <color indexed="10"/>
        <rFont val="Calibri"/>
        <family val="2"/>
      </rPr>
      <t>36 inseminations have been performed IN 2015 in AWWP, with 10 chicks (more 2 fertiles). In first year, it was performed 42 insemination with 2 chicks. Nowadays AWWP knows the compatilibity of pairs.</t>
    </r>
  </si>
  <si>
    <t>Daniel Newmann (AWWP),  Martin Guth (ACTP), Marcus Romero (UFMG)</t>
  </si>
  <si>
    <r>
      <t xml:space="preserve">2 ararinhas encaminhadas para o Brasil em março de 2015 e 2 em outubro. </t>
    </r>
    <r>
      <rPr>
        <sz val="11"/>
        <color indexed="10"/>
        <rFont val="Calibri"/>
        <family val="2"/>
      </rPr>
      <t>2 birds brought to Brazil in March 2015 and two in October.</t>
    </r>
  </si>
  <si>
    <r>
      <t xml:space="preserve">Apos o inicio das reintroucoes, 70% do plantel sera destinado ao programa de reintroducao e 30% para a manutencao da populacao em cativeiro. Nao tem necessidade de mandar 50% das aves para o Brasil, por questoes sanitarias (surto de doencas. Por isso, o Brasil precisa de suporte intenacional. O Brasil deve estabelecer pelo menos um mantenedor para produzir filhotes para a soltura. </t>
    </r>
    <r>
      <rPr>
        <sz val="11"/>
        <color indexed="10"/>
        <rFont val="Calibri"/>
        <family val="2"/>
      </rPr>
      <t>After the release start 70% of the chicks produced in all hoders will destinate to release program and 30% to renew the captive population. There is no need to send breeding pairs to Brazil. If there is an outbreak in the wild population we have to have backup population. Brazil needs the support of outside holders. Ensure that Brazil is receiving every year birds to release in the wild. Brazil has to stabilish at least on good breeding facility to breed to produce birds to release.</t>
    </r>
  </si>
  <si>
    <r>
      <t xml:space="preserve">2. Conhecimento científico necessário à reintrodução da espécie aprimorado até 2017 - </t>
    </r>
    <r>
      <rPr>
        <b/>
        <sz val="11"/>
        <color indexed="10"/>
        <rFont val="Calibri"/>
        <family val="2"/>
      </rPr>
      <t>Scientific knowledge required for reintrodution of the species enhanced before 2017</t>
    </r>
  </si>
  <si>
    <r>
      <t>2.1. Avaliar a área para reintrodução no município de Curaçá, de acordo com a Instrução Normativa 179/08 e especificidades para a espécie -</t>
    </r>
    <r>
      <rPr>
        <sz val="11"/>
        <color indexed="60"/>
        <rFont val="Calibri"/>
        <family val="2"/>
      </rPr>
      <t xml:space="preserve"> </t>
    </r>
    <r>
      <rPr>
        <sz val="11"/>
        <color indexed="10"/>
        <rFont val="Calibri"/>
        <family val="2"/>
      </rPr>
      <t>Evaluate the reintroduction areas in the municipality of Curaçá, according to Normative Instruction 179/08 and specificities for the species</t>
    </r>
  </si>
  <si>
    <r>
      <t xml:space="preserve">2.2.Realizar expedições para checar informações sobre a possível ocorrência de novas populações de ararinhas-azuis e integrar os resultados com as observações das equipes de campo anteriores, imagens de satélites e/ou fotos aéreas para subsequente mapeamento - </t>
    </r>
    <r>
      <rPr>
        <sz val="11"/>
        <color indexed="10"/>
        <rFont val="Calibri"/>
        <family val="2"/>
      </rPr>
      <t>Make expeditions to check information about the possible occurrence of new populations of Spix's macaws and integrate the results with the observations of  previous field expeditons, satellite imagery and/or aerial photos for subsequent mapping</t>
    </r>
  </si>
  <si>
    <r>
      <t>2.3.Realizar monitoramento da avifauna na área de soltura, com ênfase em psitacídeos e rapinantes -</t>
    </r>
    <r>
      <rPr>
        <sz val="11"/>
        <color indexed="60"/>
        <rFont val="Calibri"/>
        <family val="2"/>
      </rPr>
      <t xml:space="preserve"> </t>
    </r>
    <r>
      <rPr>
        <sz val="11"/>
        <color indexed="10"/>
        <rFont val="Calibri"/>
        <family val="2"/>
      </rPr>
      <t>Monitor birds in the area of ​​release, with emphasis on parrots and birds of prey</t>
    </r>
  </si>
  <si>
    <r>
      <t>2.4.Levantar a disponibilidade de cavidades naturais e sua utilização por diversas espécies -</t>
    </r>
    <r>
      <rPr>
        <sz val="11"/>
        <color indexed="10"/>
        <rFont val="Calibri"/>
        <family val="2"/>
      </rPr>
      <t xml:space="preserve"> Investigate  the availability of natural cavities and their use in various species</t>
    </r>
  </si>
  <si>
    <r>
      <rPr>
        <sz val="11"/>
        <rFont val="Calibri"/>
        <family val="2"/>
      </rPr>
      <t>2.5 Caracterizar o perfil sanitário de psitacídeos selvagens em vida livre e cativeiro nas potenciais áreas de reintrodução para identificar potenciais riscos de transmissão de patógenos.</t>
    </r>
    <r>
      <rPr>
        <sz val="11"/>
        <color indexed="60"/>
        <rFont val="Calibri"/>
        <family val="2"/>
      </rPr>
      <t xml:space="preserve"> </t>
    </r>
    <r>
      <rPr>
        <sz val="11"/>
        <color indexed="10"/>
        <rFont val="Calibri"/>
        <family val="2"/>
      </rPr>
      <t xml:space="preserve">Characterize the sanitary status of psittacine birds in wild and captive in potential area of reeintroduction to identify potential risks to the pathogen transmition. </t>
    </r>
  </si>
  <si>
    <r>
      <t xml:space="preserve">2.6.Realizar um Estudo de Viabilidade de Populacional da ararinha-azul e validar em oficina - </t>
    </r>
    <r>
      <rPr>
        <sz val="11"/>
        <color indexed="10"/>
        <rFont val="Calibri"/>
        <family val="2"/>
      </rPr>
      <t>Conduct a Viability Population Analysis of the Spix's Macaw and validate in workshop</t>
    </r>
  </si>
  <si>
    <r>
      <t xml:space="preserve">2.7 Realizar estudos de fenologia reprodutiva focados nas espécies utilizadas como alimento pela guilda de psitacídeos da região de ocorrência da ararinha-azul. </t>
    </r>
    <r>
      <rPr>
        <sz val="12"/>
        <color indexed="10"/>
        <rFont val="Calibri"/>
        <family val="2"/>
      </rPr>
      <t xml:space="preserve">Conduct studies on reproductive phenology, focussing on the species used as food by the guild of psitacids in the region of occurance of the Spix macaw. </t>
    </r>
  </si>
  <si>
    <r>
      <t xml:space="preserve">Relatório com os resultados parciais com relação à fenologia das espécies. </t>
    </r>
    <r>
      <rPr>
        <sz val="12"/>
        <color indexed="10"/>
        <rFont val="Calibri"/>
        <family val="2"/>
      </rPr>
      <t xml:space="preserve">Report containing the partial results about the species' phenology. </t>
    </r>
  </si>
  <si>
    <r>
      <t xml:space="preserve">2.8 Refazer </t>
    </r>
    <r>
      <rPr>
        <sz val="12"/>
        <rFont val="Calibri"/>
        <family val="2"/>
      </rPr>
      <t xml:space="preserve">a Análise </t>
    </r>
    <r>
      <rPr>
        <sz val="12"/>
        <color indexed="8"/>
        <rFont val="Calibri"/>
        <family val="2"/>
      </rPr>
      <t xml:space="preserve">de Viabilidade Populacional da ararinha-azul, utilizando outra metodologia, e validar em oficina. </t>
    </r>
    <r>
      <rPr>
        <sz val="12"/>
        <color indexed="10"/>
        <rFont val="Calibri"/>
        <family val="2"/>
      </rPr>
      <t xml:space="preserve">Repeat the PVA for the Spix macaw, using another methodology, and validate the results in a workshop. </t>
    </r>
  </si>
  <si>
    <r>
      <rPr>
        <sz val="12"/>
        <rFont val="Calibri"/>
        <family val="2"/>
      </rPr>
      <t>Análise realizada</t>
    </r>
    <r>
      <rPr>
        <sz val="12"/>
        <color indexed="8"/>
        <rFont val="Calibri"/>
        <family val="2"/>
      </rPr>
      <t xml:space="preserve">, artigo publicado. </t>
    </r>
    <r>
      <rPr>
        <sz val="12"/>
        <color indexed="10"/>
        <rFont val="Calibri"/>
        <family val="2"/>
      </rPr>
      <t>PVA conducted, article published</t>
    </r>
  </si>
  <si>
    <r>
      <t xml:space="preserve">Não estimado. </t>
    </r>
    <r>
      <rPr>
        <sz val="12"/>
        <color indexed="10"/>
        <rFont val="Calibri"/>
        <family val="2"/>
      </rPr>
      <t>Cost not estimated.</t>
    </r>
  </si>
  <si>
    <r>
      <t xml:space="preserve">3. Hábitats críticos para conservação da espécie protegidos e recuperados até 2017 - </t>
    </r>
    <r>
      <rPr>
        <b/>
        <sz val="11"/>
        <color indexed="10"/>
        <rFont val="Calibri"/>
        <family val="2"/>
      </rPr>
      <t>Critical habitats for conservation of the species protected and  recovered before 2017</t>
    </r>
  </si>
  <si>
    <r>
      <t>3.1.Articular junto à Coordenação de Criaçãode UC/ICMBio e Ministério do Meio Ambiente a criação de Unidades de Conservação, objetivando proteger legalmente áreas importantes de nidificação, pernoite e alimentação. -</t>
    </r>
    <r>
      <rPr>
        <sz val="11"/>
        <color indexed="60"/>
        <rFont val="Calibri"/>
        <family val="2"/>
      </rPr>
      <t xml:space="preserve"> </t>
    </r>
    <r>
      <rPr>
        <sz val="11"/>
        <color indexed="10"/>
        <rFont val="Calibri"/>
        <family val="2"/>
      </rPr>
      <t>Discuss with the Conservation Units Creation Coordination/ICMBio and Environment Ministry to prioritize areas of historical registration of the Spix's Macaw as conservation units, aiming to legally protect important nestling areas, overnight stay and feed areas.</t>
    </r>
  </si>
  <si>
    <r>
      <t xml:space="preserve">3.2. Contactar os proprietários de áreas particulares na área de reintrodução e discutir a possibilidade do estabelecimento de acordos de conservação  da espécie, priorizando práticas sustentáveis. </t>
    </r>
    <r>
      <rPr>
        <sz val="11"/>
        <color indexed="10"/>
        <rFont val="Calibri"/>
        <family val="2"/>
      </rPr>
      <t>Contact the owners of private properties in the area of reintroduction and discuss the possibility of setting conservation agreements for the species, prioritizing sustainable practices.</t>
    </r>
  </si>
  <si>
    <r>
      <t xml:space="preserve">3.3. Promover a contínua comunicação e capacitação  dos agentes de fiscalização da região de ocorrência da espécie,  de forma a permitir ações integradas com o trabalho de envolvimento da comunidade.  </t>
    </r>
    <r>
      <rPr>
        <sz val="11"/>
        <color indexed="10"/>
        <rFont val="Calibri"/>
        <family val="2"/>
      </rPr>
      <t>Promote continuous communication with and training of inspection agents in the region of occurrence of the species, in order to enable integrated actions by engagement of the community.</t>
    </r>
  </si>
  <si>
    <r>
      <t xml:space="preserve">3.4. Contactar IBAMA e agência de licenciamento  estadual da Bahia e efetuar articulações no sentido de assegurar que a análise, licenciamento e aprovação de empreendimentos econômicos desenvolvidos nas áreas onde será realizada a reintrodução da espécie contemplem as necessidades de conservação de </t>
    </r>
    <r>
      <rPr>
        <i/>
        <sz val="10"/>
        <rFont val="Arial"/>
        <family val="2"/>
      </rPr>
      <t>Cyanopsitta spixii</t>
    </r>
    <r>
      <rPr>
        <sz val="11"/>
        <color theme="1"/>
        <rFont val="Calibri"/>
        <family val="2"/>
        <scheme val="minor"/>
      </rPr>
      <t>, bem como proponham medidas mitigadoras e compensatórias que gerem benefícios para a conservação desta espécie e de seu hábitat -</t>
    </r>
    <r>
      <rPr>
        <sz val="11"/>
        <color indexed="60"/>
        <rFont val="Calibri"/>
        <family val="2"/>
      </rPr>
      <t xml:space="preserve"> </t>
    </r>
    <r>
      <rPr>
        <sz val="11"/>
        <color indexed="10"/>
        <rFont val="Calibri"/>
        <family val="2"/>
      </rPr>
      <t>Contact IBAMA and Bahia's state licensing agencies and establish discussions aiming to assure that the analysis, licensing and approval of economic venture projects developed in areas wherein the species will be reintroducted shall include the need to preserve the</t>
    </r>
    <r>
      <rPr>
        <i/>
        <sz val="11"/>
        <color indexed="10"/>
        <rFont val="Calibri"/>
        <family val="2"/>
      </rPr>
      <t xml:space="preserve"> Cyanopsitta spixii, </t>
    </r>
    <r>
      <rPr>
        <sz val="11"/>
        <color indexed="10"/>
        <rFont val="Calibri"/>
        <family val="2"/>
      </rPr>
      <t>as well as proposing mitigation and compensation measures that generate benefits for conservation of the species and its habitats.</t>
    </r>
  </si>
  <si>
    <r>
      <t xml:space="preserve">3.5.Contatar os responsáveis por empreendimentos potencialmente impactantes a serem desenvolvidos (ou em desenvolvimento) na área onde será realizada a reintrodução da espécie, especialmente responsáveis por hidrelétricas na área de Curaça, a fim de propor medidas mitigatórias e compensatórias.  </t>
    </r>
    <r>
      <rPr>
        <sz val="11"/>
        <color indexed="10"/>
        <rFont val="Calibri"/>
        <family val="2"/>
      </rPr>
      <t>Contact the people responsible for potentially impacting venture projects to be developed (or under development) in the areas wherein the reintroduction shall be carried out, especially responsible to hydroeletric projects, and seek for alternatives to mitigate the impacts</t>
    </r>
  </si>
  <si>
    <r>
      <t xml:space="preserve">3.6. Implementar experimentos demonstrativos de atividades agrosilvipastoris sustentáveis, visando reduzir seu impacto na Caatinga. </t>
    </r>
    <r>
      <rPr>
        <sz val="11"/>
        <color indexed="10"/>
        <rFont val="Calibri"/>
        <family val="2"/>
      </rPr>
      <t xml:space="preserve">Implement demonstrative experiments of sustainable agropecuary and silvicultural activities, aiming to reduce their impact on the Caatinga. </t>
    </r>
  </si>
  <si>
    <r>
      <t xml:space="preserve">4.1.Criar um Programa de Divulgação, usando a imagem da ararinha-azul como uma espécie bandeira para programas de educação ambiental e divulgando periodicamente informações sobre as ações implementadas deste Plano de Ação - </t>
    </r>
    <r>
      <rPr>
        <sz val="11"/>
        <color indexed="10"/>
        <rFont val="Calibri"/>
        <family val="2"/>
      </rPr>
      <t>Create a Disclosure Program, using the image of the Spix's macaw as a flagship species for environmental education programs and periodically disclosing information about the actions taken in this Action Plan</t>
    </r>
  </si>
  <si>
    <r>
      <t xml:space="preserve">4.2. Estabelecer mecanismos de captação de recurso para implementação das ações previstas neste PAN - </t>
    </r>
    <r>
      <rPr>
        <sz val="11"/>
        <color indexed="10"/>
        <rFont val="Calibri"/>
        <family val="2"/>
      </rPr>
      <t>Establish mechanisms for raising resource for implementation of the actions envisaged in this PAN</t>
    </r>
  </si>
  <si>
    <r>
      <t xml:space="preserve">4. Parcerias fortalecidas e informações necessárias à conscientização para a conservação da ararinha-azul divulgadas até 2017 - </t>
    </r>
    <r>
      <rPr>
        <b/>
        <sz val="11"/>
        <color indexed="10"/>
        <rFont val="Calibri"/>
        <family val="2"/>
      </rPr>
      <t>Strengthened partnerships and information necessary to raise awareness for the conservation of Spix's Macaw released until 2017</t>
    </r>
  </si>
  <si>
    <r>
      <t xml:space="preserve">5. Iniciar o projeto de conservação in situ até 2017 - </t>
    </r>
    <r>
      <rPr>
        <b/>
        <sz val="11"/>
        <color indexed="10"/>
        <rFont val="Calibri"/>
        <family val="2"/>
      </rPr>
      <t>Start the project in situ conservation before 2017</t>
    </r>
  </si>
  <si>
    <r>
      <t>5.1. Elaborar o projeto para reintrodução experimental de maracanãs -</t>
    </r>
    <r>
      <rPr>
        <sz val="11"/>
        <color indexed="60"/>
        <rFont val="Calibri"/>
        <family val="2"/>
      </rPr>
      <t xml:space="preserve"> </t>
    </r>
    <r>
      <rPr>
        <sz val="11"/>
        <color indexed="10"/>
        <rFont val="Calibri"/>
        <family val="2"/>
      </rPr>
      <t>Prepare the project for experimental reintroduction of blue-winged macaws</t>
    </r>
  </si>
  <si>
    <r>
      <t>5.4. Elaborar e executar o projeto e realizar a soltura experimental de ararinhas-azuis -</t>
    </r>
    <r>
      <rPr>
        <sz val="11"/>
        <color indexed="60"/>
        <rFont val="Calibri"/>
        <family val="2"/>
      </rPr>
      <t xml:space="preserve"> </t>
    </r>
    <r>
      <rPr>
        <sz val="11"/>
        <color indexed="10"/>
        <rFont val="Calibri"/>
        <family val="2"/>
      </rPr>
      <t>Prepare the project and perform experimental releases of Spix's macaws</t>
    </r>
  </si>
  <si>
    <r>
      <t xml:space="preserve">Projeto elaborado, artigos publicados e relatórios produzidos, Protocolos e método para a reintrodução da ararinha-azul elaborados. Programa de soltura em execução  - </t>
    </r>
    <r>
      <rPr>
        <sz val="11"/>
        <color indexed="10"/>
        <rFont val="Calibri"/>
        <family val="2"/>
      </rPr>
      <t>P</t>
    </r>
    <r>
      <rPr>
        <sz val="11"/>
        <color indexed="10"/>
        <rFont val="Calibri"/>
        <family val="2"/>
      </rPr>
      <t>roject elaborated,  articles published and reports produced; protocols and method for the reintroduction of the Spix's Macaw prepared</t>
    </r>
  </si>
  <si>
    <r>
      <t xml:space="preserve">5.5. Treinamento de equipes de campo e cativeiro em centros locais e internacionais. </t>
    </r>
    <r>
      <rPr>
        <sz val="11"/>
        <color indexed="10"/>
        <rFont val="Calibri"/>
        <family val="2"/>
      </rPr>
      <t>Training of field and captivity management teams on domestic and international centers.</t>
    </r>
  </si>
  <si>
    <r>
      <t xml:space="preserve">5.2. Executar o projeto elaborado na ação 5.1.  </t>
    </r>
    <r>
      <rPr>
        <sz val="11"/>
        <color indexed="10"/>
        <rFont val="Calibri"/>
        <family val="2"/>
      </rPr>
      <t>Run the project prepared in action 5.1</t>
    </r>
  </si>
  <si>
    <r>
      <t>5.3 Construir e operacionalizar o Centro de Reintrodução para solturas experimentais de maracanãs e ararinhas-azuis e o Centro de Reprodução de ararinhas-azuis.</t>
    </r>
    <r>
      <rPr>
        <sz val="11"/>
        <color indexed="60"/>
        <rFont val="Calibri"/>
        <family val="2"/>
      </rPr>
      <t xml:space="preserve"> </t>
    </r>
    <r>
      <rPr>
        <sz val="11"/>
        <color indexed="10"/>
        <rFont val="Calibri"/>
        <family val="2"/>
      </rPr>
      <t>Construct and make functional the Reintroduction Center  to experimental releases of Blue-winged macaw and the Breeding Center to Spix's Macaw.</t>
    </r>
  </si>
  <si>
    <r>
      <t>2.1. Avaliar a área para reintrodução no município de Curaçá, de acordo com a Instrução Normativa 23/2014 e especificidades para a espécie -</t>
    </r>
    <r>
      <rPr>
        <sz val="11"/>
        <color indexed="60"/>
        <rFont val="Calibri"/>
        <family val="2"/>
      </rPr>
      <t xml:space="preserve"> </t>
    </r>
    <r>
      <rPr>
        <sz val="11"/>
        <color indexed="10"/>
        <rFont val="Calibri"/>
        <family val="2"/>
      </rPr>
      <t>Evaluate the reintroduction areas in the municipality of Curaçá, according to Normative Instruction 23/2014 and specificities for the species</t>
    </r>
  </si>
  <si>
    <r>
      <t>Realizado projeto de pesquisa de Cayo Lima, com a determinação da densidade de E. aurea e rapinantes. Juntar os resultados dos trabalhos feitos pelo Caio e pela Al Wabra para gerar um produto único.</t>
    </r>
    <r>
      <rPr>
        <sz val="11"/>
        <color indexed="10"/>
        <rFont val="Calibri"/>
        <family val="2"/>
      </rPr>
      <t xml:space="preserve"> Project finished by Cayo Lima with the determination of E. aurea density and birds of prey. Gather all the results obtained by Caio and Al Wabra in only one report. </t>
    </r>
  </si>
  <si>
    <r>
      <t xml:space="preserve">Relatório encaminhado ao FUNBIO. </t>
    </r>
    <r>
      <rPr>
        <sz val="11"/>
        <color indexed="10"/>
        <rFont val="Calibri"/>
        <family val="2"/>
      </rPr>
      <t>Report sent to FUNBIO</t>
    </r>
  </si>
  <si>
    <r>
      <t xml:space="preserve">Fazer tambem com aves noturnas, pelo menos nas Faz. Concordia e Gangora. Pedro vai checar se as aves noturnas da area atacam psitacidoes nos domitorios. Kilma trouxe a informacao que no programa de reintroducao de Amazona aestiva feito na Chapada do Araripe com o CEMAFAUNA/PE o principal predador foi o Corujao. </t>
    </r>
    <r>
      <rPr>
        <sz val="11"/>
        <color indexed="10"/>
        <rFont val="Calibri"/>
        <family val="2"/>
      </rPr>
      <t>Do with the nocturnal birds of prey at least in Concordia and Gangorra Farms. Pedro will check if the nocturnal birds of prey can attack parrots on the roosting sites. Kilma will take information of the release program of Amazona aestiva in the Chapada do Araripe with CEMAFAUNA/PE about the predation of Corujao - the main predator.</t>
    </r>
  </si>
  <si>
    <r>
      <t>Levantamento realizado por Cayo Lima, na área de estudo de psitacídeos</t>
    </r>
    <r>
      <rPr>
        <sz val="11"/>
        <color indexed="10"/>
        <rFont val="Calibri"/>
        <family val="2"/>
      </rPr>
      <t xml:space="preserve">. </t>
    </r>
    <r>
      <rPr>
        <sz val="11"/>
        <color indexed="10"/>
        <rFont val="Calibri"/>
        <family val="2"/>
      </rPr>
      <t>Survey performed by Cayo Lima in the psittacine area of his project.</t>
    </r>
  </si>
  <si>
    <r>
      <t>Relatório encaminhado ao FUNBIO. 17 caraibeiras cavidades encontradas nos transectos, 1 ocupada por abelhas e 2 por morcegos.</t>
    </r>
    <r>
      <rPr>
        <sz val="11"/>
        <color indexed="10"/>
        <rFont val="Calibri"/>
        <family val="2"/>
      </rPr>
      <t xml:space="preserve"> Report sent to FUNBIO. 17 caraibeiras with cavities found in the transects analysed, 1 ocupied by bees and 2 by bats.</t>
    </r>
  </si>
  <si>
    <r>
      <t>E necessario realizar a mensuracao das cavidades internamente pois o Plano de Acao pode estar superestimando o numero de cavidades. Para predizer o numero de cavidades para ararinhas-azuis nos podemos utilizar uma equacao de regressao (Thomas White vai passar o artigo). Cromwell vai passar as informacoes que Monalisa coletou sobre cavidades na Faz. Concordia.</t>
    </r>
    <r>
      <rPr>
        <sz val="11"/>
        <color indexed="10"/>
        <rFont val="Calibri"/>
        <family val="2"/>
      </rPr>
      <t xml:space="preserve"> Mensuraments inside the nest cavities because the information of the Action Plan is overestimating the number of cavities. To predict the cavities for Spix's Macaws we can use the regression equation of the paper (Thomas will send us the paper).  Cromwell will give us the information collected by Monalisa about the potential nests in the Faz. Concordia.</t>
    </r>
  </si>
  <si>
    <r>
      <t xml:space="preserve">Encaminhado Ofício n. 88/2015 - CEMAFAUNA para saber a respeito de solturas na região de Curaça, Petrolina e Juazeiro. </t>
    </r>
    <r>
      <rPr>
        <sz val="11"/>
        <color indexed="10"/>
        <rFont val="Calibri"/>
        <family val="2"/>
      </rPr>
      <t>Oficio 88/2015 sent to CEMAFAUNA to know about the releases in the region of Curaça, Petrolina and Juazeiro.</t>
    </r>
  </si>
  <si>
    <r>
      <t xml:space="preserve">Estabelecer parceria para realização desta atividade com o Setor de Doenças das Aves da EV-UFMG. Marcus e Camile vao fazer o projeto ate dezembro de 2015. Fazer com aves de sub-bosque e psitacideos na Faz. Concordia. </t>
    </r>
    <r>
      <rPr>
        <sz val="11"/>
        <color indexed="10"/>
        <rFont val="Calibri"/>
        <family val="2"/>
      </rPr>
      <t>Establish partnership with EV-UFMG. Marcus and Camile will do the project by Dec 2015. Do with understory and psittacine birds in Faz Concordia</t>
    </r>
  </si>
  <si>
    <r>
      <rPr>
        <sz val="11"/>
        <rFont val="Calibri"/>
        <family val="2"/>
      </rPr>
      <t>2.5 Caracterizar o perfil sanitário de aves de sub-bosque e psitacídeos selvagens em vida livre e cativeiro nas potenciais áreas de reintrodução para identificar potenciais riscos de transmissão de patógenos.</t>
    </r>
    <r>
      <rPr>
        <sz val="11"/>
        <color indexed="60"/>
        <rFont val="Calibri"/>
        <family val="2"/>
      </rPr>
      <t xml:space="preserve"> </t>
    </r>
    <r>
      <rPr>
        <sz val="11"/>
        <color indexed="10"/>
        <rFont val="Calibri"/>
        <family val="2"/>
      </rPr>
      <t xml:space="preserve">Characterize the sanitary status of understore and psittacine birds in wild and captive in potential area of reeintroduction to identify potential risks to the pathogen transmition. </t>
    </r>
  </si>
  <si>
    <t>Kilma Manso (ECO), Marcus Romero (UFMG), Silvia Godoy (CENAP), Pedro Develey (SAVE Brasil), Luis Cesar (CEMAFAUNA - UNIVASF)</t>
  </si>
  <si>
    <r>
      <t xml:space="preserve">Kilma vai implementar esta acao no seu doutorado. </t>
    </r>
    <r>
      <rPr>
        <sz val="11"/>
        <color indexed="10"/>
        <rFont val="Calibri"/>
        <family val="2"/>
      </rPr>
      <t>Kilma will do next year as her doctors.</t>
    </r>
    <r>
      <rPr>
        <sz val="11"/>
        <color theme="1"/>
        <rFont val="Calibri"/>
        <family val="2"/>
        <scheme val="minor"/>
      </rPr>
      <t xml:space="preserve"> </t>
    </r>
  </si>
  <si>
    <t xml:space="preserve">Pedro Develey (SAVE Brasil), Camile Lugarini (CEMAVE) </t>
  </si>
  <si>
    <r>
      <t>Lembrar Cromwell a cada 2 semanas especialmente em julho de 2016.</t>
    </r>
    <r>
      <rPr>
        <sz val="11"/>
        <color indexed="10"/>
        <rFont val="Calibri"/>
        <family val="2"/>
      </rPr>
      <t>Remind Cromwell every 2 months especially in July 2016.</t>
    </r>
  </si>
  <si>
    <r>
      <t xml:space="preserve">2.8 Refazer </t>
    </r>
    <r>
      <rPr>
        <sz val="12"/>
        <rFont val="Calibri"/>
        <family val="2"/>
      </rPr>
      <t xml:space="preserve">a Análise </t>
    </r>
    <r>
      <rPr>
        <sz val="12"/>
        <color indexed="8"/>
        <rFont val="Calibri"/>
        <family val="2"/>
      </rPr>
      <t xml:space="preserve">de Viabilidade Populacional da ararinha-azul, utilizando outra metodologia. </t>
    </r>
    <r>
      <rPr>
        <sz val="12"/>
        <color indexed="10"/>
        <rFont val="Calibri"/>
        <family val="2"/>
      </rPr>
      <t xml:space="preserve">Repeat the PVA for the Spix macaw, using another methodology. </t>
    </r>
  </si>
  <si>
    <r>
      <rPr>
        <sz val="12"/>
        <rFont val="Calibri"/>
        <family val="2"/>
      </rPr>
      <t>Análise realizada</t>
    </r>
    <r>
      <rPr>
        <sz val="12"/>
        <color indexed="8"/>
        <rFont val="Calibri"/>
        <family val="2"/>
      </rPr>
      <t xml:space="preserve">. </t>
    </r>
    <r>
      <rPr>
        <sz val="12"/>
        <color indexed="10"/>
        <rFont val="Calibri"/>
        <family val="2"/>
      </rPr>
      <t>PVA conducted.</t>
    </r>
  </si>
  <si>
    <t xml:space="preserve">  Camile Lugarini (CEMAVE), Pedro Develey (SAVE Brasil)</t>
  </si>
  <si>
    <r>
      <t>Proposta não priorizada na COCUC. Articular a priorização dentro do ICMBio.</t>
    </r>
    <r>
      <rPr>
        <sz val="11"/>
        <color indexed="10"/>
        <rFont val="Calibri"/>
        <family val="2"/>
      </rPr>
      <t xml:space="preserve"> Proposal without priority at COCUC. Articulate inside ICMBIO.</t>
    </r>
  </si>
  <si>
    <r>
      <t xml:space="preserve">O grupo assessor vai assinar uma carta para mandar para o Ministerio do Meio Ambiente no final desta reuniao. Pedro pediu para a ACTP e AWWP tambem mandarem carta ao ministerio. </t>
    </r>
    <r>
      <rPr>
        <sz val="11"/>
        <color indexed="10"/>
        <rFont val="Calibri"/>
        <family val="2"/>
      </rPr>
      <t>The Advisory Group will sign a letter to send to the Environment Minister in the end of this meeting. Pedro asked the ACTP and AWWP to send the letter to Environment Minister.</t>
    </r>
  </si>
  <si>
    <r>
      <t xml:space="preserve">Fazenda Caraibeira com 30 ha cercados; outro proprietario com 100 ha interessado em fazer acordo de conservacao na area do riacho Melancia (perto da Faz. Concordia). Sueli, que trabalhou no Projeto Ararinha na Natureza, vai trabalhar na conservacao de uma fazenda com recurso da Fundacao O Boticario. Existem mais 8 proprietarios interessados em promover a conservacao da fazenda mas nao tem documentacao da terra. As praticas sustentaveis e o cercamento das fazendas devem ser priorizados. O cercamento de campos esta planejado. A ideia e levar o professor da UFRN para planejar a solucao para a area de Curaca. Curaca tem mais cabras que outras regioes. O estado tambem promove a criacao de caprinos na regiao. Entretanto, as pessoas tem perdido seu plantel nos anos recentes devido a seca. </t>
    </r>
    <r>
      <rPr>
        <sz val="11"/>
        <color indexed="10"/>
        <rFont val="Calibri"/>
        <family val="2"/>
      </rPr>
      <t>1 area signed (Fazenda Caraibeira - 30 ha fenced); another guy with 100 ha in the area of Melancia Creek (close to Faz. Concordia). Sueli used to work in the Projeto Ararinha na Natureza and will do it with the fund of Fundacao O Boticario. There was 8 owners of lands intended to promote consevation of their farms but they don't have the papers of property of the lands. Sustainable practices means sustainable goat creation and isolate with fences to avoid goats. Fences camps is the plan. Take the professor to Curaca and after start to think solutions. Curaca has more goats than other regions. The state promote the goat raise in Caatinga. However, the people lost lots because of the drought in the recent years.</t>
    </r>
  </si>
  <si>
    <r>
      <t xml:space="preserve">SAVE organizou a reuniao com o IBAMA, policia, etc. entretanto eles nao colocaram como prioridade a ararinha-azul porque nao tem recurso suficiente e outras demandas. O envolvimento da procuradora Luciana e importante para pressionar e colocar recurso. Kilma esta em contato com Luciana para treinamento da policia (no proximo semestre) - ECO e Promotoria ambiental. </t>
    </r>
    <r>
      <rPr>
        <sz val="11"/>
        <color indexed="10"/>
        <rFont val="Calibri"/>
        <family val="2"/>
      </rPr>
      <t>SAVE organized reunion with IBAMA, policy but they didn't care about especifically Spix's Macaw because they didn't have car, or resources or other priorities. The envolviment of Luciana is important to press them and put resource on it. Kilma is in contact with Luciana to train the police (in the next semestre) - ECO and Promotoria Ambiental</t>
    </r>
  </si>
  <si>
    <r>
      <t xml:space="preserve">3.3. Promover a contínua comunicação e capacitação  dos agentes de fiscalização da região de ocorrência da espécie,  de forma a permitir ações integradas com o trabalho de envolvimento da comunidade.  </t>
    </r>
    <r>
      <rPr>
        <sz val="11"/>
        <color indexed="10"/>
        <rFont val="Calibri"/>
        <family val="2"/>
      </rPr>
      <t>Promote continuous communication and training of inspection agents in the region of occurrence of the species, in order to enable integrated actions by engagement of the community.</t>
    </r>
  </si>
  <si>
    <t>Pedro Develey (SAVE Brasil), Luciana Khoury (Ministério Público/BA)</t>
  </si>
  <si>
    <r>
      <t xml:space="preserve">Contatar de novo INEMA para ter resposta quanto a novos e antigos empreendimentos e IBAMA para saber como esta o licenciamento de grandes hidreletricas no submedio do rio Sao Francisco. O conselho da cidade de Curaca foi restituido. Nao existem novas atividades na area (somente no municipio de Curaca). Checar novas areas com o INEMA. </t>
    </r>
    <r>
      <rPr>
        <sz val="11"/>
        <color indexed="10"/>
        <rFont val="Calibri"/>
        <family val="2"/>
      </rPr>
      <t>Contact again the INEMA to have the answers about the new enterprises and IBAMA to see what happen with the licenses of big enterprises in the submedian of Sao Fco River. The municipality consul of Curaca was reimplented. There is no new activities in the area  (only Curaca). Check new minering also in the area with INEMA.</t>
    </r>
  </si>
  <si>
    <r>
      <t xml:space="preserve">Antes deve-se contatar o INEMA. </t>
    </r>
    <r>
      <rPr>
        <sz val="11"/>
        <color indexed="10"/>
        <rFont val="Calibri"/>
        <family val="2"/>
      </rPr>
      <t>Before we have to contact INEMA</t>
    </r>
    <r>
      <rPr>
        <sz val="11"/>
        <color theme="1"/>
        <rFont val="Calibri"/>
        <family val="2"/>
        <scheme val="minor"/>
      </rPr>
      <t>.</t>
    </r>
  </si>
  <si>
    <r>
      <t xml:space="preserve">Primeiramente e necessaria a visita do professor da UFRN para fazer o planejamento (nos precisamos de financiamento para isso). Kilma falou com o secretario de desertificacao no ministerio do meio ambiente, Francisco Barreros, sobre editais especificos para a Caatinga naquela regiao. </t>
    </r>
    <r>
      <rPr>
        <sz val="11"/>
        <color indexed="10"/>
        <rFont val="Calibri"/>
        <family val="2"/>
      </rPr>
      <t>First survey with the professor of the Rio Grande do Norte to make a plan (we need fund raise for this). Kilma talked with the secretary of desertification in the environment minister, Francisco Barreros,  about  call for proposals in the Caatinga, especifically for this region.</t>
    </r>
  </si>
  <si>
    <r>
      <t>A acao 4.2. e nacional e internacional enquanto a acao 4.1. e local. Uma ave tera o nome dado por pessoas de Curaca.</t>
    </r>
    <r>
      <rPr>
        <sz val="11"/>
        <color indexed="10"/>
        <rFont val="Calibri"/>
        <family val="2"/>
      </rPr>
      <t xml:space="preserve"> Internattionaly is the action 4.2. while 4.1 is locally . One bird name will be chosen by the people of Curaca.</t>
    </r>
    <r>
      <rPr>
        <sz val="11"/>
        <color theme="1"/>
        <rFont val="Calibri"/>
        <family val="2"/>
        <scheme val="minor"/>
      </rPr>
      <t xml:space="preserve"> </t>
    </r>
  </si>
  <si>
    <t>Mark Sttaford (Parrots International)</t>
  </si>
  <si>
    <t>Pedro Develey (SAVE), Martin Guth (ACTP), Cromwell Purchase (AWWP), Vanessa Kanaan (Instituto Espaco Silvestre), Camile Lugarini (CEMAVE)</t>
  </si>
  <si>
    <r>
      <t xml:space="preserve">Esta acao deve ser prioritaria. Utilizar aves nao reprodutivas, RIO III em 2017. Mark vai mudar o apoio da A. hycintinus para C. spixii, dar nome para a 16 ararinhas da AWWP. 10000 dolares por nome.  Para adotar um nome (feedback - tirar fotos periodicamente). Se a pessoa quiser o nome por mais tempo tem que pagar mais. Se a pessoa quiser Adotar um ninho (5,000 por pessoa). Tirar fotos dno ninho, subir no ninho. </t>
    </r>
    <r>
      <rPr>
        <sz val="11"/>
        <color indexed="10"/>
        <rFont val="Calibri"/>
        <family val="2"/>
      </rPr>
      <t xml:space="preserve">This action has to be the priority. Use non breeding birds, RIO III release in 2017, Mark is going to change the fundings to Spixs macaw instead Hyacintinus; give spix's name for 16 to AWWP. 10,000 dollars for the names. If the people want to have the name for a long period he has to pay more. Mark will write it and send to Cromwell. Adopt a nest (5,000 per person). Take pictures on the nest, climb the nest. There is a committed. To adopt name (feed back - taking pictures periodically). </t>
    </r>
  </si>
  <si>
    <r>
      <t xml:space="preserve">Verificar recurso destinado para isso no Projeto para o Funbio. </t>
    </r>
    <r>
      <rPr>
        <sz val="11"/>
        <color indexed="10"/>
        <rFont val="Calibri"/>
        <family val="2"/>
      </rPr>
      <t>Verify the resources destinated for it in the Project to Funbio.</t>
    </r>
  </si>
  <si>
    <r>
      <t xml:space="preserve">1. Soltura de maracanas em 2016 (criadas na AWWP, ACTP e Faz. Cachoeira) - 15-20; 2. soltura de ararinhas e maracanas - 20; 3. soltura de ararinhas. Colocar maracanas e ararinhas para crescerem juntas em cativeiro para a reintroducao experimental. Faz. Concordia vai hospedar o centro de reproducao e reintroducao com financiamento externo. 1. Precisamos de uma equipe de monitoramento. </t>
    </r>
    <r>
      <rPr>
        <sz val="11"/>
        <color indexed="10"/>
        <rFont val="Calibri"/>
        <family val="2"/>
      </rPr>
      <t xml:space="preserve"> Release of Illiger in 2016 (raised in ACTP, AWWP, Faz. Cachoeira) - 15-20; 2. Release of Spixs with Illigers macaw - 20; 3. Spixs macaw. We need a team to monitor these birds after the release.  Put Illiger's and Spix's raising togher in captive to experimental release of Illiger and Spix's macaw. Farm Concordia make breeding center with external fund. </t>
    </r>
  </si>
  <si>
    <t>November 20th 2015</t>
  </si>
  <si>
    <t xml:space="preserve">Vanessa, Marcus, Camile, Ryan Watson, Kilma, Yara Barros (Parque da Aves), Monalyssa Camandaroba (AWWP),  Thomas White (USFWS) </t>
  </si>
  <si>
    <t>Nov 2018 (one year of monitoring)</t>
  </si>
  <si>
    <t>Camile Lugarini (CEMAVE), Vanessa Kanaan (Instituto Espaco Silvestre), Marcus Romero (UFMG), Thomas White (USFWS)</t>
  </si>
  <si>
    <r>
      <t>Na Fazenda Cachoeira, 5 casais de Primolius maracana estão sendo preparados para treinamento e reprodução, e assim subsidiar o Programa de Soltura. O mesmo protocolo sanitário utilizado para as ararinhas e Lears deverá ser aplicado para as Maracanãs a serem soltas e selecionadas</t>
    </r>
    <r>
      <rPr>
        <sz val="11"/>
        <color indexed="10"/>
        <rFont val="Calibri"/>
        <family val="2"/>
      </rPr>
      <t>. At Fazenda Cachoeira, 5 pairs of Primolius maracana are prepaired to breed. The same protocol is aplied for Spix´s and Lear´s Macaw as well the Primolius maracanas to be released.</t>
    </r>
  </si>
  <si>
    <r>
      <t xml:space="preserve">Pegar como base o projeto que a Patricia fez 2 anos atras. </t>
    </r>
    <r>
      <rPr>
        <sz val="11"/>
        <color indexed="10"/>
        <rFont val="Calibri"/>
        <family val="2"/>
      </rPr>
      <t>Take as model the project that Patricia made 2 years ago.</t>
    </r>
  </si>
  <si>
    <t>Patricia Serafini (CEMAVE), Pedro Develey (SAVE), Marcus Romero (UFMG), Vanessa Kanaan (Instituto Espaco Silvestre)</t>
  </si>
  <si>
    <t>Thomas White (USFWS), Camile Lugarini (CEMAVE), Patricia Serafini (CEMAVE), Kilma Manso (ECO), Tim Baptiste (ACTP)</t>
  </si>
  <si>
    <r>
      <t xml:space="preserve">O projeto sera elaborado juntamente com a acao 5.1. </t>
    </r>
    <r>
      <rPr>
        <sz val="11"/>
        <color indexed="10"/>
        <rFont val="Calibri"/>
        <family val="2"/>
      </rPr>
      <t>The project will be elaborated with the action 5.1.</t>
    </r>
  </si>
  <si>
    <r>
      <t>No período de 19 de janeiro a 31 de março de 2015,  Marcus Romero realizou o treinamento e capacitação no manejo, reprodução, incubação e cuidado de filhotes de ararinhas-azuis na ACTP – Alemanha. Ele está elaborando um relatório do treinamento, bem como uma apresentação para as pessoas envolvidas no manejo das ararinhas em cativeiro no Brasil. Camile, Marcus e Vanessa ficaram mais 2 semanas na Al Wabra para treinamento entre 16 a 30 de outubro de 2015.</t>
    </r>
    <r>
      <rPr>
        <sz val="11"/>
        <color indexed="10"/>
        <rFont val="Calibri"/>
        <family val="2"/>
      </rPr>
      <t xml:space="preserve"> Between Jan 19 to Mar 31 2015, Marcus Romero was trained in the managment, breed and incubation of eggs and chicks at ACTP - Germany. He is elaborating a report of the visit. Camile, Marcus and Vanessa stayed more 2 weeks at Al Wabra to be trained between Oct 16 to 30,  2015.</t>
    </r>
  </si>
  <si>
    <r>
      <t xml:space="preserve">5.5. Treinamento de equipes de campo e cativeiro em centros locais e internacionais. </t>
    </r>
    <r>
      <rPr>
        <sz val="11"/>
        <color indexed="10"/>
        <rFont val="Calibri"/>
        <family val="2"/>
      </rPr>
      <t>Training of field and captivity management teams on local and international centers.</t>
    </r>
  </si>
  <si>
    <t>Cromwell Purchase (AWWP), Kilma Manso (AWWP), Martin Guth (ACTP), Camile Lugarini (CEMAVE)</t>
  </si>
  <si>
    <r>
      <t>1. População de cativeiro adequadamente manejada, com aumento de 10% ao ano, visando um mínimo de 150 indivíduos em 2021 -</t>
    </r>
    <r>
      <rPr>
        <sz val="11"/>
        <color indexed="10"/>
        <rFont val="Calibri"/>
        <family val="2"/>
      </rPr>
      <t xml:space="preserve"> Captivity population properly managed, with an increase of 10%, aiming a minimum of 150 individuals in 2021.</t>
    </r>
  </si>
  <si>
    <r>
      <t>Publicar a portaria do ICMBio do Programa de Cativeiro da ararinha-azul com o novo grupo de trabalho -</t>
    </r>
    <r>
      <rPr>
        <sz val="11"/>
        <color indexed="10"/>
        <rFont val="Calibri"/>
        <family val="2"/>
      </rPr>
      <t xml:space="preserve"> Publish the ICMBio's Ordinance of the Captive Program of Spix's Macaw with the new working group. </t>
    </r>
  </si>
  <si>
    <t xml:space="preserve">Perform the bromatology analysis of the seeds of the natural food of Spix's Macaw to see if its good to use in the captive. </t>
  </si>
  <si>
    <t>Kilma Manso (ECO), Camile Lugarini (CEMAVE), Cayo L. G. da Silva (CEMAVE), Luciano Naka (UFPE)</t>
  </si>
  <si>
    <t>Cristine Prates e Helder Araújo (UFPB)</t>
  </si>
  <si>
    <t>Camile Lugarini (CEMAVE), Rosana Subirá (CGESP)</t>
  </si>
  <si>
    <t>Kilma Manso (Eco), Sueli Damasceno (Projeto Ararinha na Natureza)</t>
  </si>
  <si>
    <t>Camile Lugarini e Patricia Serafini (CEMAVE), Pedro Develey (SAVE), Marcus Romero (UFMG), Vanessa Kanaan (Instituto Espaco Silvestre)</t>
  </si>
  <si>
    <r>
      <t xml:space="preserve">Camile e equipe do Projeto Ararinha está identificando pessoas para compor a equipe do centro. UNIVASF foi contatada. </t>
    </r>
    <r>
      <rPr>
        <sz val="11"/>
        <color indexed="10"/>
        <rFont val="Calibri"/>
        <family val="2"/>
      </rPr>
      <t>Camile e Projeto Ararinha na Natureza are identifying people to work to compose the Center's team. UNIVASF has been contacted.</t>
    </r>
  </si>
  <si>
    <r>
      <t xml:space="preserve">Relatório com a análise bromatológica. </t>
    </r>
    <r>
      <rPr>
        <sz val="11"/>
        <color indexed="10"/>
        <rFont val="Calibri"/>
        <family val="2"/>
      </rPr>
      <t>Reports with the bromatology analysis.</t>
    </r>
  </si>
  <si>
    <r>
      <t xml:space="preserve">2.9. Realizar a análise bromatológica das sementes do alimento natural da ararinha-azul para adequar a nutrição em cativeiro. </t>
    </r>
    <r>
      <rPr>
        <sz val="11"/>
        <color indexed="10"/>
        <rFont val="Calibri"/>
        <family val="2"/>
      </rPr>
      <t xml:space="preserve">Perform the bromatology analysis of the seeds of the natural food of Spix's Macaw to see if its good to use in the captive. </t>
    </r>
  </si>
  <si>
    <r>
      <t xml:space="preserve">Revisar portaria com a entrada do Jurong Bird Park - </t>
    </r>
    <r>
      <rPr>
        <sz val="11"/>
        <color indexed="10"/>
        <rFont val="Calibri"/>
        <family val="2"/>
      </rPr>
      <t>Review the ordinance with the Jurong Bird Park entrance</t>
    </r>
  </si>
  <si>
    <r>
      <t xml:space="preserve">Curso coordenado pelo Parque das Aves cancelado; ação não irá contribuir decisivamente para alcance do objetivo 1. </t>
    </r>
    <r>
      <rPr>
        <sz val="11"/>
        <color indexed="10"/>
        <rFont val="Calibri"/>
        <family val="2"/>
      </rPr>
      <t>Course coordinated by Parque das Aves was canceled. This action will not contribute tho reach the objective 1.</t>
    </r>
  </si>
  <si>
    <r>
      <t xml:space="preserve">Não foi considerada prioridade porque a chance de encontrar novas populações é remota. </t>
    </r>
    <r>
      <rPr>
        <sz val="11"/>
        <color indexed="10"/>
        <rFont val="Calibri"/>
        <family val="2"/>
      </rPr>
      <t>It was not considered priority because the chance to find new populations is low.</t>
    </r>
  </si>
  <si>
    <t xml:space="preserve">Vanessa Kanaan, Marcus Romero, Camile Lugarini, Ryan Watson, Kilma Manso, Yara Barros (Parque da Aves), Monalyssa Camandaroba (AWWP),  Thomas White (USFWS) </t>
  </si>
  <si>
    <r>
      <t xml:space="preserve">Treinamento de equipes de campo e cativeiro em centros internacionais realizados. - </t>
    </r>
    <r>
      <rPr>
        <sz val="11"/>
        <color indexed="10"/>
        <rFont val="Calibri"/>
        <family val="2"/>
      </rPr>
      <t>Training of field and captivity teams on international centers</t>
    </r>
  </si>
  <si>
    <r>
      <t xml:space="preserve">3.2. Contatar os proprietários de áreas particulares na área de reintrodução e discutir a possibilidade do estabelecimento de acordos de conservação  da espécie, priorizando práticas sustentáveis. </t>
    </r>
    <r>
      <rPr>
        <sz val="11"/>
        <color indexed="10"/>
        <rFont val="Calibri"/>
        <family val="2"/>
      </rPr>
      <t>Contact the owners of private properties in the area of reintroduction and discuss the possibility of setting conservation agreements for the species, prioritizing sustainable practices.</t>
    </r>
  </si>
  <si>
    <r>
      <rPr>
        <sz val="12"/>
        <rFont val="Calibri"/>
        <family val="2"/>
      </rPr>
      <t>Análise realizada</t>
    </r>
    <r>
      <rPr>
        <sz val="12"/>
        <color indexed="8"/>
        <rFont val="Calibri"/>
        <family val="2"/>
      </rPr>
      <t xml:space="preserve">. </t>
    </r>
    <r>
      <rPr>
        <sz val="12"/>
        <color indexed="10"/>
        <rFont val="Calibri"/>
        <family val="2"/>
      </rPr>
      <t>PVA</t>
    </r>
    <r>
      <rPr>
        <sz val="12"/>
        <color indexed="10"/>
        <rFont val="Calibri"/>
        <family val="2"/>
      </rPr>
      <t xml:space="preserve"> conducted.</t>
    </r>
  </si>
  <si>
    <t>Processo 02070.001740-2013.</t>
  </si>
  <si>
    <t>Camile Lugarini</t>
  </si>
  <si>
    <r>
      <t>Relatório do studbook 2016 elaborado por Cromwell Purchase.</t>
    </r>
    <r>
      <rPr>
        <sz val="11"/>
        <color indexed="10"/>
        <rFont val="Calibri"/>
        <family val="2"/>
      </rPr>
      <t xml:space="preserve"> Studbook report 2016, by Cromwell Purchase.</t>
    </r>
  </si>
  <si>
    <r>
      <t xml:space="preserve">Marcus Romero está acompanhado e encaminhou relatório OIE e artigos relacionados. </t>
    </r>
    <r>
      <rPr>
        <sz val="11"/>
        <color indexed="60"/>
        <rFont val="Calibri"/>
        <family val="2"/>
      </rPr>
      <t xml:space="preserve"> </t>
    </r>
    <r>
      <rPr>
        <sz val="11"/>
        <color indexed="10"/>
        <rFont val="Calibri"/>
        <family val="2"/>
      </rPr>
      <t xml:space="preserve">Marcus Romero is updating the knowledge and sent OIE and related articles. </t>
    </r>
  </si>
  <si>
    <r>
      <rPr>
        <sz val="11"/>
        <rFont val="Calibri"/>
        <family val="2"/>
      </rPr>
      <t>O studbook recebe anualmente todas as informações dos matenendores e realiza as análises da população em cativeiro com PMx</t>
    </r>
    <r>
      <rPr>
        <sz val="11"/>
        <color indexed="10"/>
        <rFont val="Calibri"/>
        <family val="2"/>
      </rPr>
      <t xml:space="preserve">. </t>
    </r>
    <r>
      <rPr>
        <sz val="11"/>
        <color indexed="10"/>
        <rFont val="Calibri"/>
        <family val="2"/>
      </rPr>
      <t>The studbook receive annually all the information to perform the analysis of the captive population with PMx.</t>
    </r>
  </si>
  <si>
    <r>
      <t xml:space="preserve">Realizar curso de PMx e PHVA. </t>
    </r>
    <r>
      <rPr>
        <sz val="11"/>
        <color indexed="10"/>
        <rFont val="Calibri"/>
        <family val="2"/>
      </rPr>
      <t>Do courses of PMx and PHVA.</t>
    </r>
  </si>
  <si>
    <r>
      <t xml:space="preserve">Relatórios OIE e artigos publicados </t>
    </r>
    <r>
      <rPr>
        <sz val="11"/>
        <color indexed="10"/>
        <rFont val="Calibri"/>
        <family val="2"/>
      </rPr>
      <t>OIE reports and published articles.</t>
    </r>
  </si>
  <si>
    <r>
      <t xml:space="preserve">As pesquisas reprodutivas resultaram em um grande sucesso e a população pode crescer mais que 5% em 5 anos. </t>
    </r>
    <r>
      <rPr>
        <sz val="11"/>
        <color indexed="10"/>
        <rFont val="Calibri"/>
        <family val="2"/>
      </rPr>
      <t>This reproductive research has been a huge success, and the significant results can be seen in the population increase in the last 5 years, much more than 5%.</t>
    </r>
  </si>
  <si>
    <r>
      <t xml:space="preserve">A área foi amplamente estudada: Save Brasil de 2012-2014; Mosaico Ambiental (2013); Monalysa Camandaroba e Ryan Watson (2013) e Projeto Maracanãs (2016 até o presente). </t>
    </r>
    <r>
      <rPr>
        <sz val="11"/>
        <color indexed="10"/>
        <rFont val="Calibri"/>
        <family val="2"/>
      </rPr>
      <t>The area was wide studied:  Save Brasil de 2012-2014; Mosaico Ambiental (2013); Monalysa Camandaroba and Ryan Watson (2013) and Projeto Maracanãs (2016 till now).</t>
    </r>
  </si>
  <si>
    <t>Marcus Romero</t>
  </si>
  <si>
    <t>Cristina Myiaki</t>
  </si>
  <si>
    <r>
      <t xml:space="preserve">Oficina realizada em 2012. </t>
    </r>
    <r>
      <rPr>
        <sz val="11"/>
        <color indexed="10"/>
        <rFont val="Calibri"/>
        <family val="2"/>
      </rPr>
      <t>Workshop performed in 2012.</t>
    </r>
  </si>
  <si>
    <r>
      <t xml:space="preserve">Nenhuma análise realizada. </t>
    </r>
    <r>
      <rPr>
        <sz val="11"/>
        <color indexed="10"/>
        <rFont val="Calibri"/>
        <family val="2"/>
      </rPr>
      <t>No further analysis has been performed.</t>
    </r>
  </si>
  <si>
    <t>Camile Lugarini e Pedro Develey</t>
  </si>
  <si>
    <t>Camile Lugarini e Marcus Romero</t>
  </si>
  <si>
    <t>Cromwell Purchase</t>
  </si>
  <si>
    <r>
      <t xml:space="preserve">Somente após a construção do Centro de Reproduão e Manejo no local de soltura. </t>
    </r>
    <r>
      <rPr>
        <sz val="11"/>
        <color indexed="10"/>
        <rFont val="Calibri"/>
        <family val="2"/>
      </rPr>
      <t>Can only be done once facilities are built in habitat.</t>
    </r>
  </si>
  <si>
    <t>Mark Sttaford</t>
  </si>
  <si>
    <r>
      <t xml:space="preserve">No período de 19 de janeiro a 31 de março de 2015,  Marcus Romero realizou o treinamento e capacitação no manejo, reprodução, incubação e cuidado de filhotes de ararinhas-azuis na ACTP – Alemanha.  Camile, Marcus e Vanessa ficaram mais 2 semanas na Al Wabra para treinamento entre 16 a 30 de outubro de 2015. Eduardo Barbosa foi treinado em março de 2016 na AWWP. A equipe do Projeto Maracanãs foi treinada em ascensão vertical e monitoramento reprodutivo pelo Projeto Arara-azul e Arara-azul-de-lear; telemetria pelo INPE e produção audiovisual pela UFRJ. </t>
    </r>
    <r>
      <rPr>
        <sz val="11"/>
        <color indexed="10"/>
        <rFont val="Calibri"/>
        <family val="2"/>
      </rPr>
      <t xml:space="preserve"> Between Jan 19 to Mar 31 2015, Marcus Romero was trained in the managment, breed and incubation of eggs and chicks at ACTP - Germany. Camile, Marcus and Vanessa stayed more 2 weeks at Al Wabra to be trained between Oct 16 to 30,  2015. Eduardo Barbosa was trained at AWWP in March 2016. The Illiger´s Macaw Project was trained for vertical ascention and breeding monitorign by Projeto Arara-azul and Arara-azul-de-lear; telemetry by INPE and audiovisual production by UFRJ.</t>
    </r>
  </si>
  <si>
    <r>
      <t xml:space="preserve">Captação de recurso; taxas para envio de recurso ao Brasil; definição de doação ou aluguel da Faz. Concórdia. </t>
    </r>
    <r>
      <rPr>
        <sz val="11"/>
        <color indexed="10"/>
        <rFont val="Calibri"/>
        <family val="2"/>
      </rPr>
      <t>Fundraising; tax for sending funds to Brazil; definition of donation or leasing of Faz. Concórdia.</t>
    </r>
  </si>
  <si>
    <t>13 de novembro de 2017</t>
  </si>
  <si>
    <t>ver Processos 02061.010054/2016-60 e 02070.001740-2013. Análise SWOT (White et al. 2015)</t>
  </si>
  <si>
    <r>
      <t xml:space="preserve">Expedições realizadas pela Save no âmbito do Projeto Ararinha na Natureza (2012-2014) e Monalysa Camandaroba e Ryan Watson. Expedições realizadas em junho de 2016 para verificar possível ocorrência de uma ararinha nos dias 18 e 19 na Fazenda Caraibeira. </t>
    </r>
    <r>
      <rPr>
        <sz val="11"/>
        <color rgb="FFFF0000"/>
        <rFont val="Calibri"/>
        <family val="2"/>
        <scheme val="minor"/>
      </rPr>
      <t>Projeto Maracanãs (2016 até presente).</t>
    </r>
    <r>
      <rPr>
        <sz val="11"/>
        <color theme="1"/>
        <rFont val="Calibri"/>
        <family val="2"/>
        <scheme val="minor"/>
      </rPr>
      <t xml:space="preserve"> </t>
    </r>
    <r>
      <rPr>
        <sz val="11"/>
        <color indexed="10"/>
        <rFont val="Calibri"/>
        <family val="2"/>
      </rPr>
      <t>Field expeditions performed by SAve in the Projeto Ararinha na Natureza (2012-2014) and Monalysa Camandaroba and Ryan Watson. Expedition performed in June to verify the possible occurence of one Spix´s Macaw in 18 and 19 at Fazenda Caraibeira.</t>
    </r>
  </si>
  <si>
    <r>
      <t xml:space="preserve">Estabelecimento de  parceria para realização desta atividade com o Setor de Doenças das Aves da EV-UFMG. Para psitacídeos está sendo realizado por Marcus e Camile dentro do Projeto Ararinha na Natureza; também com auxílio do Parque das Aves. COLOCAR SUBPRODUTO DA NAYANE ETNO. </t>
    </r>
    <r>
      <rPr>
        <sz val="11"/>
        <color indexed="10"/>
        <rFont val="Calibri"/>
        <family val="2"/>
      </rPr>
      <t>Partnership with EV-UFMG established. Marcus and Camile are doing it for the psitacines with the help of the Parque da Aves. Do with understory birds in Faz Concordia.</t>
    </r>
  </si>
  <si>
    <t>21 a 24 de outubro de 2015</t>
  </si>
  <si>
    <r>
      <t xml:space="preserve">Portarias Nº 80 e 468, de 8 de agosto de 2016 publicada. </t>
    </r>
    <r>
      <rPr>
        <sz val="11"/>
        <color indexed="10"/>
        <rFont val="Calibri"/>
        <family val="2"/>
      </rPr>
      <t>Ordinance N. 80 and 468, from Aug 08th, 2016 published.</t>
    </r>
  </si>
  <si>
    <r>
      <t xml:space="preserve">Reunião de 2017 realizada  em Petrolina, de acordo com recomendação da monitoria anterior. </t>
    </r>
    <r>
      <rPr>
        <sz val="11"/>
        <color indexed="10"/>
        <rFont val="Calibri"/>
        <family val="2"/>
      </rPr>
      <t xml:space="preserve"> Meeting in 2017 held in Petrolina, according to the recommendation of last monitoring meeting. </t>
    </r>
  </si>
  <si>
    <r>
      <t xml:space="preserve">Articulações com CITES e WAZA desde 2012. Realização de reunião "Looking for Spix´s Macaw" no COP-16, em Bangkok. Ugo solicitou informações sobre a existência de ararinhas-azuis na Suição e Filipinas (somente a CITES suiça confirmou a existência de ararinhas-azuis fora do Programa de cativeiro). Em 2016 Ugo realizou reunião com representante da Polícia Federal. Não encontramos outras ararinhas-azuis a não ser os 17 indivíduos (em 2015) da Suiça. 
</t>
    </r>
    <r>
      <rPr>
        <sz val="11"/>
        <color rgb="FFFF0000"/>
        <rFont val="Calibri"/>
        <family val="2"/>
        <scheme val="minor"/>
      </rPr>
      <t>Joints with CITES and WAZA since 2012. Meeting "Looking for Spix Macaw" at COP-16 in Bangkok. Ugo requested information on Spix´s Macaw existence in the Switzerland and Philippines (only one Swiss CITES has confirmed the existence of Spix´s Macaws outside the Captivity Program). In 2016, Ugo held a meeting with a representative of the Brazilian Federal Police. We did not find any other Spix´s Macaws than 17 (in 2015) from Switzerland.</t>
    </r>
  </si>
  <si>
    <r>
      <t xml:space="preserve">Em 2015, não foi considerada prioridade, pois os 17 animais na Suiça não são tão importantes para o programa de cativeiro. Nenhum outro país tem ararinha-azul. </t>
    </r>
    <r>
      <rPr>
        <sz val="11"/>
        <color indexed="10"/>
        <rFont val="Calibri"/>
        <family val="2"/>
      </rPr>
      <t xml:space="preserve">In 2015, it was not priority because the 17 birds in Switzerland are not so important to the captive program. No other coutry has Spix's Macaws. </t>
    </r>
  </si>
  <si>
    <r>
      <t>Portarias ICMBio nº 212/2013 e 248/2016. </t>
    </r>
    <r>
      <rPr>
        <sz val="11"/>
        <color indexed="10"/>
        <rFont val="Calibri"/>
        <family val="2"/>
      </rPr>
      <t>Ordinances ICMBio nº. 212/2013 and 248/2016. </t>
    </r>
  </si>
  <si>
    <t>Ugo Vercillo</t>
  </si>
  <si>
    <r>
      <t xml:space="preserve">Incluir protocolo de manejo comportamental em cativeiro (Vanessa Kanaan encaminhará até o começo de dezembro). Rever protocolo de transferências e sanitário (até o inicio de dezembro). Para mudar manejo nos mantenedores, consultar o consultor de manejo anteriormente. </t>
    </r>
    <r>
      <rPr>
        <sz val="11"/>
        <color indexed="10"/>
        <rFont val="Calibri"/>
        <family val="2"/>
      </rPr>
      <t xml:space="preserve">Include behavior management in the protocol (Vanessa Kanaan will send by begining of Dec). Review the transfers and healthy protocols. Make sure that if the holders want to change the management the management consultant has to be consulted. before. </t>
    </r>
  </si>
  <si>
    <t>Camile Lugarini, Vanessa Kanaan e Marcus Romero</t>
  </si>
  <si>
    <r>
      <rPr>
        <sz val="11"/>
        <rFont val="Calibri"/>
        <family val="2"/>
      </rPr>
      <t xml:space="preserve">O grupo do laboratório da Cristina Miyaki (USP, Brasil) produz dados genéticos das aves do programa de cativeiro. Considerando a frequência alélica de 12 microssatélites em intervalos de décadas em cativeiro, foi possível notar que sete microssatélites perderam algum alelo, sendo que dois se tornaram monomórficos, ou seja, não apresentam variabilidade (Spx07 e Spx12). Isso ocorreu devido a o fato de que indivíduos portadores de alelos variantes em relação ao restante da população não terem deixado descendentes (Stb#2, #3, #10 e #76). Essa perda de diversidade genética observada pode vir a ter consequências negativas para a espécie. As genotipagens de novos indivíduos ainda está em andamento. O Núcleo de Genômica do Cornel Medical College (Prof. Joel Malek) do Catar sequenciou os genomas de todos os indivíduos da população. Com esta informação deverá ser possível realizar análises mais precisas para auxiliar nas decisões de pareamentos e na identificação de potenciais estratégias para auxiliar na reprodução das aves.
</t>
    </r>
    <r>
      <rPr>
        <sz val="11"/>
        <color indexed="10"/>
        <rFont val="Calibri"/>
        <family val="2"/>
      </rPr>
      <t>Prof Cristina Miyaki's lab (USP, Brazil) provides genetic data of the birds in the captive program. An analysis of allele frequency in intervals of decades showed that seven (from 12) microsatellites lost alleles and two of them became monomorphic, i.e., do not have variability (Spx07 and Spx12). This occurred because individuals that had these allele variants did not produce offspring (Stb#2, #3, #10 e #76). This loss of genetic variability is potentially negative for the species. New individuals are still being genotyped. The Genomics laboratory from Cornel Medical College (Prof. Joel Malek) in Qatar sequenced the genomes of all birds. This information will provide more precise data to help to establish pairings and to increase reproduction success.</t>
    </r>
  </si>
  <si>
    <r>
      <rPr>
        <sz val="11"/>
        <rFont val="Calibri"/>
        <family val="2"/>
      </rPr>
      <t xml:space="preserve">Relatório do studobook 2016; Rafaella Monteiro´s master dissertation. </t>
    </r>
    <r>
      <rPr>
        <sz val="11"/>
        <color rgb="FFFF0000"/>
        <rFont val="Calibri"/>
        <family val="2"/>
      </rPr>
      <t>Studbook report 2016; dissertação Rafaella Monteiro.</t>
    </r>
  </si>
  <si>
    <t>Studbook Report 2016, Cristina Myiaki, Rafaella Monteiro</t>
  </si>
  <si>
    <r>
      <t xml:space="preserve">Ação contínua. Deve ter continuidade no segundo ciclo. Falta encaminhar amostras para C. Myiaki. </t>
    </r>
    <r>
      <rPr>
        <sz val="11"/>
        <color rgb="FFFF0000"/>
        <rFont val="Calibri"/>
        <family val="2"/>
        <scheme val="minor"/>
      </rPr>
      <t xml:space="preserve">Continuous action to second cycle of the Action Plan. </t>
    </r>
    <r>
      <rPr>
        <sz val="11"/>
        <color rgb="FFFF0000"/>
        <rFont val="Calibri"/>
        <family val="2"/>
      </rPr>
      <t xml:space="preserve">Some samples have </t>
    </r>
    <r>
      <rPr>
        <sz val="11"/>
        <color indexed="10"/>
        <rFont val="Calibri"/>
        <family val="2"/>
      </rPr>
      <t xml:space="preserve">to be sent to C. Myiaki. </t>
    </r>
  </si>
  <si>
    <r>
      <t xml:space="preserve">Pedir detalhes de animais de 2017 e rodar o PMx com a variabilidade genética. </t>
    </r>
    <r>
      <rPr>
        <sz val="11"/>
        <color rgb="FFFF0000"/>
        <rFont val="Calibri"/>
        <family val="2"/>
        <scheme val="minor"/>
      </rPr>
      <t>Request details of the animals in 2017 and run PMx with genetic variability.</t>
    </r>
  </si>
  <si>
    <r>
      <t>Cr</t>
    </r>
    <r>
      <rPr>
        <sz val="11"/>
        <rFont val="Calibri"/>
        <family val="2"/>
      </rPr>
      <t xml:space="preserve">istina Miyaki está responsavel pelas amostras de sangue e DNA no Brasil. Amostras de testículo dos machos #5 e #76 estão armazenadas  no Laboratório do Professor Ricardo Pereira. Foi decidido deixá-las neste local devido as condições de armazenamento. Ver instrumento para regularização do depositário. No Setor de Doenças das Aves da EV-UFMG, amostras de DNA (extraídas do sangue) armazenadas em -80o.C das ararinhas-azuis avaliadas em 2014 e 2017 no Brasil. A Al Wabra armazena as suas amostras e armazenara tambem da ACTP.  </t>
    </r>
    <r>
      <rPr>
        <sz val="11"/>
        <color indexed="8"/>
        <rFont val="Calibri"/>
        <family val="2"/>
      </rPr>
      <t xml:space="preserve">
</t>
    </r>
    <r>
      <rPr>
        <sz val="11"/>
        <color indexed="10"/>
        <rFont val="Calibri"/>
        <family val="2"/>
      </rPr>
      <t>Cristina Miyaki is responsible to keep blood and DNA samples in Brazil. Samples of the testis of the males #5 and #76 are stored in the Ricardo Pereira´s lab. It was decided to keep the samples there because of the conditions of storage. At EV-UFMG DNA samples of Spix´s Macaws checked in Brazil in 2014 and 2017 are stored at -80oC. Al Wabra stores their samples and will do the same for the ACTP samples.</t>
    </r>
  </si>
  <si>
    <r>
      <t xml:space="preserve">Ação contínua. Falta ainda saber se todas as amostras estão duplicadas e viáveis na AWWP e Brasil. </t>
    </r>
    <r>
      <rPr>
        <sz val="11"/>
        <color rgb="FFFF0000"/>
        <rFont val="Calibri"/>
        <family val="2"/>
      </rPr>
      <t>Continuous action. We do not know if all the samples are duplicated and viables at AWWP and Brazil.</t>
    </r>
  </si>
  <si>
    <r>
      <rPr>
        <sz val="11"/>
        <rFont val="Calibri"/>
        <family val="2"/>
        <scheme val="minor"/>
      </rPr>
      <t>Segundo os mantenedores eles estão realizando os exames previstos no protocolo. Foi realizada a avaliação sanitária das ararinhas-azuis mant</t>
    </r>
    <r>
      <rPr>
        <sz val="11"/>
        <color theme="1"/>
        <rFont val="Calibri"/>
        <family val="2"/>
        <scheme val="minor"/>
      </rPr>
      <t xml:space="preserve">idas no Nest e do Presley em 2014, na Fazenda Cachoeira em 2017 e exames relativos à transferências em 2013, 2015, 2016 e 2017. </t>
    </r>
    <r>
      <rPr>
        <sz val="11"/>
        <color indexed="10"/>
        <rFont val="Calibri"/>
        <family val="2"/>
      </rPr>
      <t>According to the holders they are performing the tests of protocol. Sanitary evaluation was performed at Nest and Presley in 2014, at Fazenda Cachoeira in 2017 and also in transfered birds (2013, 2015, 2016 and 2017).</t>
    </r>
  </si>
  <si>
    <r>
      <t xml:space="preserve">Relatórios Vale mensais do Nest e Fazenda Cachoeira. Questionário encaminhado para todos os mantenedores em outubro 2017. </t>
    </r>
    <r>
      <rPr>
        <sz val="11"/>
        <color indexed="10"/>
        <rFont val="Calibri"/>
        <family val="2"/>
      </rPr>
      <t>Monthly reports to Vale of Nest and Faz. Cachoeira. Questionary sent to all holders in Oct 2017.</t>
    </r>
  </si>
  <si>
    <r>
      <t xml:space="preserve">Não tem necessidade de fazer os testes anualmente. Se a performance das aves não está boa, captura-se e encaminha-se para análise. Senão, somente a cada 3 anos ou quando há transferências. Na AWWP somente existiam três aves VERMELHAS e algumas amarelas (3 anos negativas para bornavírus por soroloiga e PCR) em 2015. Poliomaviíus é outro patógeno existente, mas não é tão importante. </t>
    </r>
    <r>
      <rPr>
        <sz val="11"/>
        <color indexed="10"/>
        <rFont val="Calibri"/>
        <family val="2"/>
      </rPr>
      <t>There is no need to perform the tests every year; if they are not performing as expected then catch it and perform the tests; otherwise every 3 years or when the birds are being transfered. In Awwp there were only three birds RED; some YELLOW (3 years negative to bornavirus for serology and PCR) in 2015; polyoma is the other pathogen but it is not a big issue.</t>
    </r>
  </si>
  <si>
    <r>
      <t>Todos os exames do protocolo no Brasil foram realizados no Unigen, UFMG, São Camilo e UNESP/Botucatu. Atualmente, o Setor de Doenças das Aves da EV-UFMG está responsável por realizar os exames sanitários das ararinhas-azuis mantidas no Brasil e psitacídeos da região de Curaçá pelo Projeto Ararinha na Natureza, patrocinado pela Vale.</t>
    </r>
    <r>
      <rPr>
        <sz val="11"/>
        <color indexed="10"/>
        <rFont val="Calibri"/>
        <family val="2"/>
      </rPr>
      <t xml:space="preserve"> All the tests of the protocol are being performed by Unigen, UFMG, São Camilo and UNESP/Botucatu. Nowadays, UFMG is responsible for the tests in the Spix´s Macaws of Brazil as well the psittacines of Curaçá with the support of Vale.</t>
    </r>
  </si>
  <si>
    <r>
      <t xml:space="preserve">Até recentemente, o baixo sucesso reprodutivo era preocupante para este programa de cativeiro. A reprodução estava perto do que deveria ser: a produção de ovos era muito alta, mas a pesquisa microscópica dos ovos não desenvolvidos realizada pela AWWP em colaboração com a Universidade de Sheffield (Reino Unido) revelou que aproximadamente 50% dos ovos postos na AWWP durante a temporada de 2010 eram efetivamente férteis, apenas em torno de 10% (6 de 51) foram viáveis. A pesquisa também indicou que os machos da população apresentam uma baixa contagem global de espermatozóides. Esses resultados, juntamente com outros dados de suporte, indicaram um provável problema genético e hormonal. Em 2012, Daniel Neumann e Dominik Fischer chegaram da Universidade de Giessen para coletar sêmen dos machos da AWWP para analisar quantitativa e qualitativamente sua produção e testar uma técnica de inseminação artificial. Os resultados mostraram que esses machos tinham muito pouco sêmen, com muito menos espermatozóides em comparação com outros psitacídeos de tamanho similar. Em 2013, a AWWP assinou um contrato de 3 anos com Parrots Reproduction Consulting (Daniel Neumann e Heiner Müller) e começou a inseminar as ararinhas-azuis. Na temporada reprodutiva de 2013, 2 filhotes foram produzidos com inseminação artificial (42 inseminações foram realizadas). Os resultados foram repetidos em 2014. Depois de muita pesquisa nos anos anteriores e novas pesquisas e análise dos dados, os resultados começaram a se mostrar (36 inseminações foram realizadas em 2015 na AWWP, com 10 filhotes produzidos mais 2 ovos férteis). No total foram 19 filhotes produzidos entre 2013 e 2017 por inseminação artificial. Usando a análise hormonal, pesquisa na dieta, análise de ovos, sequenciamento do genoma, genética combinada, indícios comportamentais, monitoramento constante de vídeo, bem como a coleta de sêmen e a inseminação artificial, conseguimos afinar a ciência necessária para ajudar esta população a crescer da melhor maneira possível caminho. Em 2015, a AWWP produziu um recorde de 16 filhotes em uma temporada, e este recorde foi quebrado novamente em 2016 com 18 filhotes produzidos. Mais importante ainda, há filhotes produzidos a partir de inseminação artificial, que compreende a genética de aves que nunca produziram descendentes. No total, de todos os mantenedores em 2015 foram produzidos 20 filhotes, em  2016, 23 e em 2017, 26. A inseminação artificial foi uma ferramenta extremamente bem sucedida no programa de cativeiro na AWWP, permitindo-nos criar com excesso de fêmeas, bem como misturar a genética e usar sêmen de machos que nunca produziram naturalmente. Baseada em informações genéticas, a AWWP conhece a compatibilidade de pares. Outro problema era o viés sexual feminino visto na população de ararinhas-azuis. No entanto, nos últimos 5 anos, a prole produziu uma proporção de 50:50 (32 machos e 32 fêmeas) em relação a uma proporção de 35:65 (6 do sexo masculino e 17 do sexo feminino) nos últimos 6 anos. Esta é uma mudança notável de eventos e esta proporção de sexo de 50:50 nos jovens, combinada com o maior número produzido, deve melhorar a pirâmide da população em grande medida nos próximos anos. </t>
    </r>
    <r>
      <rPr>
        <sz val="11"/>
        <color indexed="10"/>
        <rFont val="Calibri"/>
        <family val="2"/>
      </rPr>
      <t>Until recently the poor rate of reproductive success was of concern to this captive program. Breeding output was nowhere close to the level at which it should be: egg production was very high, microscopic research on non-developing eggs conducted by AWWP in collaboration with the University of Sheffield (UK), revealed that approximately 50% of the eggs laid at AWWP during the 2010 season were actually fertile microscopically, but only around 10% (6 of 51) of the total number of eggs laid during that season were viable. The research also indicated that the males within the population have an overall low sperm count. These results, along with other supporting data indicate that there is most likely a genetic and hormonal problem adversely effecting reproduction. In 2012 Daniel Neumann and Dominik Fischer arrived from Giessen University to collect semen from the males at AWWP to quantitatively and qualitatively analyse their production and test an artificial insemination technique. The results showed that these birds had very little semen, with vastly fewer spermatozoa compared to other parrots of similar size. In 2013 AWWP signed a 3 year contract with Parrots Reproduction Consulting (Daniel Neumann and Heiner Müller) and started to inseminate Spix’s macaws. In the 2013 breeding season 2 chicks were produced using artificial insemination (42 inseminations were performed). The results were repeated in 2014 and then after much research input over the previous years and new research and analysing the data we were collecting, the results started to show (36 inseminations have been performed IN 2015 in AWWP, with 10 chicks more 2 fertile eggs). In the total, 19 chicks were produced by artificial insmination. Using hormone analysis, dietary research, egg analysis, genome sequencing, pairing genetics, behavioural cues, constant video monitoring, as well as semen collection and artificial insemination we have been able to fine tune the science needed to help this population grow in the best possible way. In 2015 AWWP produced a record 16 chicks in one season, and this record was broken again in 2016 with 18 chicks produced. Most importantly there are chicks produced from artificial insemination gaining genetics from birds that had never produced offspring before. In total from all holders in 2015; 20 chicks were bred, in 2016, 23 chicks and in 2017, 26 chicks. Artifitial insemination was a hugely successful tool in the Spix’s program perfomed in AWWP, allowing us to breed with excess females as well as mix genetics and use semen from males that have never produced naturally. Based on genetic information, AWWP knows the compatilibity of pairs. Another problem is the female sex bias seen in the Spix’s population, this is often the case with small genetically strained populations. However, over the last 5 years the offspring produced at a 50:50 ratio (32 males and 32 females) compared to a 35:65 ratio (6 males and 17 females) in the previous 6 years. This is a remarkable turn of events and this 50:50 sex ratio in the young birds combined with the larger numbers been produced should improve the population pyramid greatly over the coming years.</t>
    </r>
  </si>
  <si>
    <t>Studbook Report 2016, Crowmell Purchase</t>
  </si>
  <si>
    <r>
      <rPr>
        <sz val="11"/>
        <rFont val="Calibri"/>
        <family val="2"/>
      </rPr>
      <t xml:space="preserve">As tabelas de similaridade produzidas em 2012 e 2013 basearam o pareamento de indivíduos do programa, posteriormente o genoma da população em cativeiro foi conhecido. Baseado nos dados de microsatélites, foi testada a hipótese na qual a fêmea STB #7 poderia ser a mãe de outros indivíduos fundadores provenientes da natureza (Stb #10, #2, #3, #76, #5, #6, #20) e apenas Stb #5 e #6 poderiam ser seus filhos.
Baseado na análise genética foi observado que os indivíduos fundadores em geral são proximamente aparentados, o que não é possível deduzir da análise do pedigree. Por isso a importância de integrar dados genéticos e de pedigree. </t>
    </r>
    <r>
      <rPr>
        <sz val="11"/>
        <color indexed="10"/>
        <rFont val="Calibri"/>
        <family val="2"/>
      </rPr>
      <t xml:space="preserve">
The similarity tables produced in 2012 and 2013 based the pairing of individuals in the captive program, later the genome of the captive population was known. Based on microsatellite data, the hypothesis that female STB # 7 could be the mother of other founders from the wild (Stb #10, #2, #3, #76, #5, #6 and #20) was tested and only Stb #5 and #6 could be her sons. 
Based on the genetic data, in general the founders are closely related and this information cannot be infered from the pedigree. Thus, it is important to integrate genetic and pedigree data. </t>
    </r>
  </si>
  <si>
    <r>
      <t xml:space="preserve">Falta ainda integrar base de dados. Áreas em PE não acessadas devido a falta de segurança e rumores na Serra das Confusões. We still mising the integration of the data. </t>
    </r>
    <r>
      <rPr>
        <sz val="11"/>
        <color rgb="FFFF0000"/>
        <rFont val="Calibri"/>
        <family val="2"/>
        <scheme val="minor"/>
      </rPr>
      <t>Areas in PE state not accessed because of lack of safety and rumors at Serra das Confusões.</t>
    </r>
  </si>
  <si>
    <t>Incluir relatórios Save no Processo do PAN (02070.002591/2009-06) e 2016 estão no Processo do PAN ararinha-azul 1o. ciclo.</t>
  </si>
  <si>
    <r>
      <t>Realizado projeto de pesquisa de Cayo Lima, com a determinação da densidade de psitacídeos e rapinantes. Subprojetos em execução do Projeto Maracanãs: probabilidade de ocupação de maracanãs; probabilidade de ocupação de predadores e fauna ameaçada; monitoramento reprodutivo de maracanãs.</t>
    </r>
    <r>
      <rPr>
        <sz val="11"/>
        <color indexed="10"/>
        <rFont val="Calibri"/>
        <family val="2"/>
      </rPr>
      <t xml:space="preserve"> Project finished by Cayo Lima with the determination of psittacine and birds of prey density. Subprojects of Illiger´s Macaw Project: occupancy probability of Illiger Macaw´s; ocuppancy of predators and threatened animals; Illiger´s Macaw breeding monitoring.</t>
    </r>
  </si>
  <si>
    <r>
      <t>Lista de espécies de Curaçá em Mazar et al. 2014, no ebird e Relatório do levantamento de fauna (02070.001740-2013). Lista de aves da região do PBA do CEMAFAUNA. Relatórios Anuais encaminhados ao FUNBIO. Incluir dissertação de Cayo Lima. Ver Processos 02061.010054/2016-60 e 02070.001740-2013.</t>
    </r>
    <r>
      <rPr>
        <sz val="11"/>
        <color rgb="FFFF0000"/>
        <rFont val="Calibri"/>
        <family val="2"/>
      </rPr>
      <t xml:space="preserve"> Species list from Curaçá in Mazar et al. 2014, ebird and survey of fauna (02070.001740-2013). Species list from PBA/CEMAFAUNA. Annual reports sent to Funbio/Vale. Include dissertation of Cayo Lima. See Process 02061.010054/2016-60 and 02070.001740-2013 </t>
    </r>
  </si>
  <si>
    <r>
      <t xml:space="preserve">Fazer tambem com aves noturnas, pelo menos nas Faz. Concordia e Gangora. Pedro vai checar se as aves noturnas da area atacam psitacidoes nos domitorios. Kilma trouxe a informacao que no programa de reintroducao de Amazona aestiva feito na Chapada do Araripe com o CEMAFAUNA/PE o principal predador foi o Corujão. Juntar os resultados dos trabalhos feitos pelo Cayo e pela Al Wabra para gerar um produto único. </t>
    </r>
    <r>
      <rPr>
        <sz val="11"/>
        <color indexed="10"/>
        <rFont val="Calibri"/>
        <family val="2"/>
      </rPr>
      <t xml:space="preserve">Do with the nocturnal birds of prey at least in Concordia and Gangorra Farms. Pedro will check if the nocturnal birds of prey can attack parrots on the roosting sites. Kilma will take information of the release program of Amazona aestiva in the Chapada do Araripe with CEMAFAUNA/PE about the predation of Corujao - the main predator.Gather all the results obtained by Caio and Al Wabra in only one report. </t>
    </r>
  </si>
  <si>
    <r>
      <t>Levantamento realizado por Cayo Lima, na área de es</t>
    </r>
    <r>
      <rPr>
        <sz val="11"/>
        <rFont val="Calibri"/>
        <family val="2"/>
      </rPr>
      <t xml:space="preserve">tudo de psitacídeos. Projeto Maracanãs: Biologia Reprodutiva da Maracanã na região de Curaçá, por Cristine Prates. </t>
    </r>
    <r>
      <rPr>
        <sz val="11"/>
        <color indexed="10"/>
        <rFont val="Calibri"/>
        <family val="2"/>
      </rPr>
      <t xml:space="preserve">Survey performed by Cayo Lima in the psittacine area of his project. Illiger´s Macaw Project: Biology of the Illiger´s Macaw in the region of Curaçá, by Cristine Prates. </t>
    </r>
  </si>
  <si>
    <r>
      <t xml:space="preserve"> Incluir dissertação de Cayo Lima. Ver Processo 02061.010054/2016-60. </t>
    </r>
    <r>
      <rPr>
        <sz val="11"/>
        <color rgb="FFFF0000"/>
        <rFont val="Calibri"/>
        <family val="2"/>
        <scheme val="minor"/>
      </rPr>
      <t>Include dissertation of Cayo Lima. See Process 02061.010054/2016-60.</t>
    </r>
  </si>
  <si>
    <r>
      <t xml:space="preserve">É necessario realizar a mensuração das cavidades internamente, pois  pode estar superestimando o número de cavidades. Para predizer o número de cavidades para ararinhas-azuis nós podemos utilizar uma equação de regressão (Renton et al. 2015). </t>
    </r>
    <r>
      <rPr>
        <sz val="11"/>
        <color indexed="10"/>
        <rFont val="Calibri"/>
        <family val="2"/>
      </rPr>
      <t xml:space="preserve">Mensuraments inside the nest cavities are needed because we might overestimating the number of cavities. To predict the cavities for Spix's Macaws we can use the regression equation of the paper (Renton et al. 2015).  </t>
    </r>
  </si>
  <si>
    <r>
      <t xml:space="preserve">Não é prioridade fazer com aves de sub-bosque. </t>
    </r>
    <r>
      <rPr>
        <sz val="11"/>
        <color rgb="FFFF0000"/>
        <rFont val="Calibri"/>
        <family val="2"/>
        <scheme val="minor"/>
      </rPr>
      <t>It is not priority with understory birds.</t>
    </r>
  </si>
  <si>
    <r>
      <t xml:space="preserve">Ver processo 02070.002591/2009-06. </t>
    </r>
    <r>
      <rPr>
        <sz val="11"/>
        <color rgb="FFFF0000"/>
        <rFont val="Calibri"/>
        <family val="2"/>
        <scheme val="minor"/>
      </rPr>
      <t xml:space="preserve">See process 02070.002591/2009-06. </t>
    </r>
  </si>
  <si>
    <r>
      <t xml:space="preserve">Relatório com os resultados parciais com relação à fenologia das espécies - </t>
    </r>
    <r>
      <rPr>
        <sz val="12"/>
        <color indexed="10"/>
        <rFont val="Calibri"/>
        <family val="2"/>
      </rPr>
      <t xml:space="preserve">Report containing the partial results about the species' phenology </t>
    </r>
  </si>
  <si>
    <r>
      <t xml:space="preserve">2.6.Realizar um Estudo de Viabilidade  Populacional da ararinha-azul e validar em oficina.  </t>
    </r>
    <r>
      <rPr>
        <sz val="11"/>
        <color indexed="10"/>
        <rFont val="Calibri"/>
        <family val="2"/>
      </rPr>
      <t>Conduct a Viability Population Analysis of the Spix's Macaw and validate in workshop.</t>
    </r>
  </si>
  <si>
    <r>
      <t>2.4.Levantar a disponibilidade de cavidades naturais e sua utilização por diversas espécies.</t>
    </r>
    <r>
      <rPr>
        <sz val="11"/>
        <color indexed="10"/>
        <rFont val="Calibri"/>
        <family val="2"/>
      </rPr>
      <t xml:space="preserve"> Investigate  the availability of natural cavities and their use in various species.</t>
    </r>
  </si>
  <si>
    <r>
      <t xml:space="preserve">2.3.Realizar monitoramento da avifauna na área de soltura, com ênfase em psitacídeos e rapinantes. </t>
    </r>
    <r>
      <rPr>
        <sz val="11"/>
        <color indexed="60"/>
        <rFont val="Calibri"/>
        <family val="2"/>
      </rPr>
      <t xml:space="preserve"> </t>
    </r>
    <r>
      <rPr>
        <sz val="11"/>
        <color indexed="10"/>
        <rFont val="Calibri"/>
        <family val="2"/>
      </rPr>
      <t>Monitor birds in the area of ​​release, with emphasis on parrots and birds of prey.</t>
    </r>
  </si>
  <si>
    <r>
      <t xml:space="preserve">2.2.Realizar expedições para checar informações sobre a possível ocorrência de novas populações de ararinhas-azuis e integrar os resultados com as observações das equipes de campo anteriores, imagens de satélites e/ou fotos aéreas para subsequente mapeamento. </t>
    </r>
    <r>
      <rPr>
        <sz val="11"/>
        <color indexed="10"/>
        <rFont val="Calibri"/>
        <family val="2"/>
      </rPr>
      <t>Make expeditions to check information about the possible occurrence of new populations of Spix's macaws and integrate the results with the observations of  previous field expeditons, satellite imagery and/or aerial photos for subsequent mapping.</t>
    </r>
  </si>
  <si>
    <r>
      <t>2.1. Avaliar a área para reintrodução no município de Curaçá, de acordo com a Instrução Normativa 23/2014 e especificidades para a espécie.</t>
    </r>
    <r>
      <rPr>
        <sz val="11"/>
        <color indexed="60"/>
        <rFont val="Calibri"/>
        <family val="2"/>
      </rPr>
      <t xml:space="preserve"> </t>
    </r>
    <r>
      <rPr>
        <sz val="11"/>
        <color indexed="10"/>
        <rFont val="Calibri"/>
        <family val="2"/>
      </rPr>
      <t>Evaluate the reintroduction areas in the municipality of Curaçá, according to Normative Instruction 23/2014 and specificities for the species.</t>
    </r>
  </si>
  <si>
    <r>
      <t xml:space="preserve">1.12. Contatar laboratórios e instituições de pesquisa no Brasil para avaliar a viabilidade de realização  todos os exames laboratoriais que constam do protocolo sanitário do Programa de Cativeiro. </t>
    </r>
    <r>
      <rPr>
        <sz val="11"/>
        <color indexed="10"/>
        <rFont val="Calibri"/>
        <family val="2"/>
      </rPr>
      <t>Contact laboratories and research institutions in Brazil to assess the feasibility of carrying out all the laboratory tests listed in the health protocol in the Captive Program.</t>
    </r>
  </si>
  <si>
    <r>
      <t xml:space="preserve">1.9. Estabelecer bancos de amostras viáveis de DNA (tecido ou amostras de sangue), de células vivas e de esperma de todas as aves do programa em locais diferentes, visando a conservação in vitro a longo prazo. </t>
    </r>
    <r>
      <rPr>
        <sz val="11"/>
        <color indexed="10"/>
        <rFont val="Calibri"/>
        <family val="2"/>
      </rPr>
      <t>Stabilish collections of viable DNA bank samples (tissue or blood samples), of living cells and sperm for all the birds in the program at different sites, aiming in vitro conservation.</t>
    </r>
  </si>
  <si>
    <r>
      <rPr>
        <sz val="11"/>
        <rFont val="Calibri"/>
        <family val="2"/>
      </rPr>
      <t>1.8. Confirmar a identificação das aves, determinar o grau de similaridade genética, construir e revisar o pedigree de toda a população conhecida da espécie.</t>
    </r>
    <r>
      <rPr>
        <sz val="11"/>
        <color indexed="10"/>
        <rFont val="Calibri"/>
        <family val="2"/>
      </rPr>
      <t xml:space="preserve"> Confirm the identification of birds, verify the kinship level, develop and review the pedigree of the whole known population of the species.</t>
    </r>
  </si>
  <si>
    <r>
      <rPr>
        <sz val="11"/>
        <rFont val="Calibri"/>
        <family val="2"/>
      </rPr>
      <t>1.7. Completar e atualizar constantemente a análise genética de toda a população em cativeiro, dentro e fora do Programa de Cativeiro, se possível.</t>
    </r>
    <r>
      <rPr>
        <sz val="11"/>
        <color indexed="10"/>
        <rFont val="Calibri"/>
        <family val="2"/>
      </rPr>
      <t xml:space="preserve"> Complete and update the DNA analysis of the entire population in captivity, inside and outside the Captive Program, if possible.</t>
    </r>
  </si>
  <si>
    <r>
      <t xml:space="preserve">1.6.Realizar curso de qualificação para gerenciadores do livro de registros genealógicos de ararinha-azul e assegurar que os mantenedores (Studbook keepers) tenham à disposição as ferramentas necessárias para orientar o manejo da população de ararinhas-azuis em cativeiro. </t>
    </r>
    <r>
      <rPr>
        <sz val="11"/>
        <color indexed="10"/>
        <rFont val="Calibri"/>
        <family val="2"/>
      </rPr>
      <t>Carry out a qualification course for managers of the genealogical records of Spix's Macaw and assure that the studbook keepers have proper tools available to guide management of the population of Spix's macaws in captivity.</t>
    </r>
  </si>
  <si>
    <r>
      <t xml:space="preserve">1.5. Revisar os protocolos de manutenção e manejo de animais em cativeiro. </t>
    </r>
    <r>
      <rPr>
        <sz val="11"/>
        <color indexed="10"/>
        <rFont val="Calibri"/>
        <family val="2"/>
      </rPr>
      <t xml:space="preserve">Review the protocols on maintenance and management of animals in captivity. </t>
    </r>
  </si>
  <si>
    <r>
      <t>1.4. Oficializar o Programa de Cativeiro da ararinha-azul, com o objetivo de elaborar, coordenar e implementar as estratégias de conservação a fim de manter populações genética e demograficamente viáveis em cativeiro.</t>
    </r>
    <r>
      <rPr>
        <sz val="11"/>
        <color indexed="60"/>
        <rFont val="Calibri"/>
        <family val="2"/>
      </rPr>
      <t xml:space="preserve"> </t>
    </r>
    <r>
      <rPr>
        <sz val="11"/>
        <color indexed="10"/>
        <rFont val="Calibri"/>
        <family val="2"/>
      </rPr>
      <t>Carry out the procedures to make the Captive Program official,  aiming to prepare, coordinate and implement the conservation strategies in order to keep genetically and demographically viable populations in captivity.</t>
    </r>
  </si>
  <si>
    <r>
      <t>1.3. Preparar a minuta de portaria do ICMBio, do Programa de Cativeiro da ararinha-azul.</t>
    </r>
    <r>
      <rPr>
        <sz val="11"/>
        <color indexed="10"/>
        <rFont val="Calibri"/>
        <family val="2"/>
      </rPr>
      <t xml:space="preserve"> Prepare draft of ICMBio's Ordinance of the Captive Program of Spix's Macaw.</t>
    </r>
  </si>
  <si>
    <r>
      <t>1.2 Fazer gestão junto à Polícia Federal,  INTERPOL, Agências Ambientais Internacionais e Autoridades CITES dos países envolvidos  para o levantamento de informações sobre possíveis aves em cativeiro de paradeiro desconhecido dentro e fora do país.</t>
    </r>
    <r>
      <rPr>
        <sz val="11"/>
        <color indexed="60"/>
        <rFont val="Calibri"/>
        <family val="2"/>
      </rPr>
      <t xml:space="preserve"> </t>
    </r>
    <r>
      <rPr>
        <sz val="11"/>
        <color indexed="10"/>
        <rFont val="Calibri"/>
        <family val="2"/>
      </rPr>
      <t>Manage with the Federal Police, INTERPOL, International Environmental Agencies and  CITES Authorities of the concerned countries in order to gather information on possible birds in captivity at unknown places inside and outside the country.</t>
    </r>
  </si>
  <si>
    <r>
      <t xml:space="preserve">1.1. Criar o Grupo Assessor para implementação, monitoria e avalição do Plano de Ação da ararinha-azul. </t>
    </r>
    <r>
      <rPr>
        <sz val="11"/>
        <color indexed="10"/>
        <rFont val="Calibri"/>
        <family val="2"/>
      </rPr>
      <t xml:space="preserve">Create the Advisory Group for implementation, monitoring and evaluation of Spix's Macaw Action Plan. 
</t>
    </r>
    <r>
      <rPr>
        <sz val="11"/>
        <color theme="1"/>
        <rFont val="Calibri"/>
        <family val="2"/>
        <scheme val="minor"/>
      </rPr>
      <t/>
    </r>
  </si>
  <si>
    <r>
      <rPr>
        <sz val="11"/>
        <rFont val="Calibri"/>
        <family val="2"/>
        <scheme val="minor"/>
      </rPr>
      <t xml:space="preserve">Não foi considerada prioritária, pois a regeneração da paisagem é mais importante. Pode entrar se juntar à ação 2.1. </t>
    </r>
    <r>
      <rPr>
        <sz val="11"/>
        <color rgb="FFFF0000"/>
        <rFont val="Calibri"/>
        <family val="2"/>
        <scheme val="minor"/>
      </rPr>
      <t>It was not considered priority, because the regeneration of the habitat is most important. This action can join the action 2.1.</t>
    </r>
  </si>
  <si>
    <r>
      <rPr>
        <sz val="11"/>
        <rFont val="Calibri"/>
        <family val="2"/>
        <scheme val="minor"/>
      </rPr>
      <t xml:space="preserve">Necessário obter dados para alimentar o programa Vórtex primeiramente.  </t>
    </r>
    <r>
      <rPr>
        <sz val="11"/>
        <color rgb="FFFF0000"/>
        <rFont val="Calibri"/>
        <family val="2"/>
        <scheme val="minor"/>
      </rPr>
      <t>It is needed to obtain data to run Vortex program.</t>
    </r>
  </si>
  <si>
    <r>
      <rPr>
        <sz val="11"/>
        <rFont val="Calibri"/>
        <family val="2"/>
        <scheme val="minor"/>
      </rPr>
      <t xml:space="preserve">O protocolo segue a nutrição da AWWP. </t>
    </r>
    <r>
      <rPr>
        <sz val="11"/>
        <color rgb="FFFF0000"/>
        <rFont val="Calibri"/>
        <family val="2"/>
        <scheme val="minor"/>
      </rPr>
      <t>The protocol follow the diet of AWWP.</t>
    </r>
  </si>
  <si>
    <r>
      <t xml:space="preserve">A ação não foi considerada prioritária. </t>
    </r>
    <r>
      <rPr>
        <sz val="11"/>
        <color rgb="FFFF0000"/>
        <rFont val="Calibri"/>
        <family val="2"/>
        <scheme val="minor"/>
      </rPr>
      <t xml:space="preserve"> The action was not considered priority.</t>
    </r>
  </si>
  <si>
    <r>
      <t xml:space="preserve">Estudo e proposta apresentados pela Save e Mosaico Ambiental em 2014. Duas vistorias em 2016. Consulta pública realizada em julho de 2017. Temos que fechar o polígono e apresentar para o governo da Bahia, e outras instituições (DNPM e INCRA) e mandar a proposta para o MMA. Studies and proposal presented by Save and Mosaico Ambiental in 2014. </t>
    </r>
    <r>
      <rPr>
        <sz val="11"/>
        <color indexed="10"/>
        <rFont val="Calibri"/>
        <family val="2"/>
      </rPr>
      <t xml:space="preserve">We performed two inspection of the area in 2016; the public consultant was performed in July 2017. After this, we are going to make the new polygon and present to the the government of Bahia, and other governmental institutions; after send the process with the final proposal to Enviroment Minister.
</t>
    </r>
  </si>
  <si>
    <r>
      <t xml:space="preserve">Ação Prioritária. </t>
    </r>
    <r>
      <rPr>
        <sz val="11"/>
        <color rgb="FFFF0000"/>
        <rFont val="Calibri"/>
        <family val="2"/>
        <scheme val="minor"/>
      </rPr>
      <t>Priority action.</t>
    </r>
  </si>
  <si>
    <t>Incluir no processo memória de reunião de fev de 2016. Colocar dados e resposta do Emerson da Fundação Boticário.</t>
  </si>
  <si>
    <r>
      <t xml:space="preserve">Realizar integração de políticas públicas para promover a criação de caprinos sustentável na região. </t>
    </r>
    <r>
      <rPr>
        <sz val="11"/>
        <color rgb="FFFF0000"/>
        <rFont val="Calibri"/>
        <family val="2"/>
        <scheme val="minor"/>
      </rPr>
      <t xml:space="preserve">Integration of the public politics in the are to promote the sustenable goat production. </t>
    </r>
  </si>
  <si>
    <r>
      <rPr>
        <sz val="11"/>
        <color rgb="FFFF0000"/>
        <rFont val="Calibri"/>
        <family val="2"/>
        <scheme val="minor"/>
      </rPr>
      <t>E</t>
    </r>
    <r>
      <rPr>
        <sz val="11"/>
        <rFont val="Calibri"/>
        <family val="2"/>
        <scheme val="minor"/>
      </rPr>
      <t xml:space="preserve">m 2013 existiam 8 proprietários querendo fazer RPPN em suas propriedades, mas não tinham a documentação necessária. A Fazenda Caraibeira tem 30 ha cercados (acordo de conservação); outro proprietário com 100 ha estava interessado em fazer acordo de conservação, em área do riacho Melancia (perto da Faz. Concórdia). Instituto Mata Branca (Edimilson e Josenice Alves da Silva Soares Lucas - RT) com projeto de criação de RPPN financiado pela Fundação Boticário, primeiramente na fazenda Malhada de Pedra e posteriormente alterado para a Fazenda Novo Acordo. Duas áreas experimentais de caprinocultura sustentável implantadas pela Save (Faz. Caraibeira e Faz. do Seu Gilberto). </t>
    </r>
    <r>
      <rPr>
        <sz val="11"/>
        <color rgb="FFFF0000"/>
        <rFont val="Calibri"/>
        <family val="2"/>
        <scheme val="minor"/>
      </rPr>
      <t xml:space="preserve">In 2013 there was 8 onwers interested in making RPPN in their properties, but they did not have the documents of the farms. The </t>
    </r>
    <r>
      <rPr>
        <sz val="11"/>
        <color rgb="FFFF0000"/>
        <rFont val="Calibri"/>
        <family val="2"/>
      </rPr>
      <t xml:space="preserve">Fazenda Caraibeira has 30 ha fenced with conservation agreement; another guy with 100 ha in the area of Melancia Creek (close to Faz. Concordia). Instituto Mata Branca (Edimilson and Josenice Alves da Silva Soares Lucas - RT) is working with the fund of Fundação Boticario to create a RPPN, first at Malhada de Pedra farm and after altered for Novo Acordo farm. Two experimental areas of sustenailble goat implemented by Save (Faz. Caraibeira and Faz. of Mr. Gilberto). </t>
    </r>
  </si>
  <si>
    <r>
      <t xml:space="preserve">A SAVE organizou a reunião com o IBAMA e polícia, entretanto eles não colocaram como prioridade a ararinha-azul, porque não tem recurso suficiente e outras demandas. O envolvimento da procuradora Luciana Loury é a articuladora das ações de fiscalização entre instituições (IBAMA, INEMA, etc). Houve reunião em Curaçá em fevereiro de 2016 em que o INEMA se comprometeu a realizar operações de fiscalização na região. Houveram operações de fiscalização com foco em tráfico de filhotes de psitacídeos em 2016 e 2017.  O INEMA tem trabalhado juntamente o Projeto Ararinha na Natureza e auxiliou no aparecimento da ararinha-azul em 2016. O INEMA mapeou as áreas importantes de coleta e rotas. Sabe-se que Patamuté, Serra da Borracha e Uauá são importantes neste contexto. Kilma Manso esta em contato com Luciana Koury para treinamento da polícia, mas não houve capacitação em si. </t>
    </r>
    <r>
      <rPr>
        <sz val="11"/>
        <color indexed="10"/>
        <rFont val="Calibri"/>
        <family val="2"/>
      </rPr>
      <t>SAVE organized reunion with IBAMA, policy but they didn't care about especifically Spix's Macaw because they didn't have car, or resources or other priorities. The envolviment of Luciana Koury is the articulator between institutions (IBAMA, INEMA, etc). There was a meeting in Curaçá in Feb 2016, which INEMA kept responsible to realize the fiscalization in the region. There were fiscalization with target of psittacine traffic in 2016 and 2017. The INEMA is working with the Projeto Ararinha na Natureza and helped in the appearance of the Spix´s Macaw in 2016. The INEMA also maped the important areas of capture and rotes of traffic. They know that Patamuté, Serra da Borracha and Uauá are important in this context. Kilma Manso is in contact with Luciana Koury to provide the training the police, but there was no training at all.</t>
    </r>
  </si>
  <si>
    <r>
      <t xml:space="preserve">Ação contínua. </t>
    </r>
    <r>
      <rPr>
        <sz val="11"/>
        <color rgb="FFFF0000"/>
        <rFont val="Calibri"/>
        <family val="2"/>
        <scheme val="minor"/>
      </rPr>
      <t>Continuous action.</t>
    </r>
  </si>
  <si>
    <r>
      <t xml:space="preserve">Parecer para o IBAMA da UHE Riacho Seco (2012), entretanto CHESF tem investido em energia eólica e possivelmente o projeto não saiu. Save fez articulação com INEMA em 2012 (eólicas não era problema na região, entretanto já tem instalação de aerogeradores na Serra da Borracha). Reunião do Projeto Ararinha na Natureza com a Secretaria de Meio Ambiente de Juazeiro em 2016. Cadeira no Conselho Municipal do Meio Ambiente de Curaçá (Save e Sueli), resgatado em 2017. </t>
    </r>
    <r>
      <rPr>
        <sz val="11"/>
        <color rgb="FFFF0000"/>
        <rFont val="Calibri"/>
        <family val="2"/>
        <scheme val="minor"/>
      </rPr>
      <t xml:space="preserve">Recommendations to IBAMA - UHE Riacho Seco (2012), however CHESF is investing in eolic power, and the project did not go on. Save have done contact with INEMA in 2012 (eolic power was not priority in Curaçá, however it was installed at Serra da Borracha). </t>
    </r>
    <r>
      <rPr>
        <sz val="11"/>
        <color indexed="10"/>
        <rFont val="Calibri"/>
        <family val="2"/>
      </rPr>
      <t>Meeting of Projeto Ararinha na Natureza with Juazeiro Environmental Secretary in 2016. Chair in the Enviroment Council of Curaçá, recovery in 2017 (Save and Sueli).</t>
    </r>
  </si>
  <si>
    <r>
      <t xml:space="preserve">Save fez muitas reuniões com a Mineradora Caraiba (2012-2014). Projeto Ararinha na Natureza realizou integração com a Mineradora Caraibeira em 2017 e está participando das reuniões da Associação dos Vermelhos (Projeto Vermelhos da Mineradora Caraíbas irá afetar a região dos Vermelhos dos Costas, próxima a Faz. Caraibeira). Acordo com a fazenda Caraibeira foi renovado em 2016. Sueli participa das reuniões na Assoc. dos Vermelhos. </t>
    </r>
    <r>
      <rPr>
        <sz val="11"/>
        <color indexed="10"/>
        <rFont val="Calibri"/>
        <family val="2"/>
      </rPr>
      <t xml:space="preserve"> Save have done several meetings with Caraiba mining (2012-2014).  The agreement with Caraibeira farm was renewed in 2016. Projeto Ararinha na Natureza held a integration with the same mining in 2017. Sueli is participating of the 'Vermelhos' Association meetings (Projet Vermelhos of Caraiba Mining will afect the region of Vermelho dos Costas and Faz. Caraibeira.</t>
    </r>
  </si>
  <si>
    <r>
      <t xml:space="preserve">Reunião de monitoria 2017. </t>
    </r>
    <r>
      <rPr>
        <sz val="11"/>
        <color rgb="FFFF0000"/>
        <rFont val="Calibri"/>
        <family val="2"/>
        <scheme val="minor"/>
      </rPr>
      <t>Monitoring meeting 2017.</t>
    </r>
  </si>
  <si>
    <r>
      <t xml:space="preserve">Contatar de novo INEMA para ter resposta quanto a novos e antigos empreendimentos (mineradoras) e IBAMA para saber como esta o licenciamento de grandes hidrelétricas no submedio do rio São Francisco. O conselho da cidade de Curaçá foi restituido em 2017. Existem novas atividades na área (mineração).  </t>
    </r>
    <r>
      <rPr>
        <sz val="11"/>
        <color indexed="10"/>
        <rFont val="Calibri"/>
        <family val="2"/>
      </rPr>
      <t>Contact again the INEMA to have the answers about the new enterprises and IBAMA to see what happen with the licenses of big enterprises in the submedian of Sao Fco River. The municipality consul of Curaca was reimplented. There is new activities in the area (mining).</t>
    </r>
  </si>
  <si>
    <r>
      <t>Projeto "Implementação de experimentos demonstrativos de caprinocultura sustentável visando reduzir o impacto da atividade na Caatinga" em 2017.</t>
    </r>
    <r>
      <rPr>
        <sz val="11"/>
        <color rgb="FFFF0000"/>
        <rFont val="Calibri"/>
        <family val="2"/>
        <scheme val="minor"/>
      </rPr>
      <t xml:space="preserve"> Project 'Implementation of experiments on goat production aiming to reduce the impact in the Caatinga' in 2017 by Save.</t>
    </r>
  </si>
  <si>
    <r>
      <t xml:space="preserve">Projeto de Combate à Desertificação (Redeser) do MMA foi assinado e está em andamento. Bolsa Verde não entrará no recurso do MMA em 2018. Pronatec é somente para a Amazônia. João Arthur estará na reunião. GEF-Terrestre terá recurso para esta atividade em 2018. </t>
    </r>
    <r>
      <rPr>
        <sz val="11"/>
        <color rgb="FFFF0000"/>
        <rFont val="Calibri"/>
        <family val="2"/>
        <scheme val="minor"/>
      </rPr>
      <t>Project 'Combate à Desertificação' (Redeser) from Brazilian Enviroment Minister was signed and is going on. 'Bolsa Verde' will not have resources from Minister in 2018. Pronatec is only for Amazon. João Arthur will be in the meeting. GEF-Terrestre will have resource in 2018 for it.</t>
    </r>
  </si>
  <si>
    <r>
      <t xml:space="preserve">3.4. Contactar IBAMA e agência de licenciamento  estadual da Bahia e efetuar articulações no sentido de assegurar que a análise, licenciamento e aprovação de empreendimentos econômicos desenvolvidos nas áreas onde será realizada a reintrodução da espécie contemplem as necessidades de conservação de </t>
    </r>
    <r>
      <rPr>
        <i/>
        <sz val="10"/>
        <rFont val="Arial"/>
        <family val="2"/>
      </rPr>
      <t>Cyanopsitta spixii</t>
    </r>
    <r>
      <rPr>
        <sz val="11"/>
        <color theme="1"/>
        <rFont val="Calibri"/>
        <family val="2"/>
        <scheme val="minor"/>
      </rPr>
      <t>, bem como proponham medidas mitigadoras e compensatórias que gerem benefícios para a conservação desta espécie e de seu hábitat.</t>
    </r>
    <r>
      <rPr>
        <sz val="11"/>
        <color indexed="60"/>
        <rFont val="Calibri"/>
        <family val="2"/>
      </rPr>
      <t xml:space="preserve"> </t>
    </r>
    <r>
      <rPr>
        <sz val="11"/>
        <color indexed="10"/>
        <rFont val="Calibri"/>
        <family val="2"/>
      </rPr>
      <t>Contact IBAMA and Bahia's state licensing agencies and establish discussions aiming to assure that the analysis, licensing and approval of economic venture projects developed in areas wherein the species will be reintroducted shall include the need to preserve the</t>
    </r>
    <r>
      <rPr>
        <i/>
        <sz val="11"/>
        <color indexed="10"/>
        <rFont val="Calibri"/>
        <family val="2"/>
      </rPr>
      <t xml:space="preserve"> Cyanopsitta spixii, </t>
    </r>
    <r>
      <rPr>
        <sz val="11"/>
        <color indexed="10"/>
        <rFont val="Calibri"/>
        <family val="2"/>
      </rPr>
      <t>as well as proposing mitigation and compensation measures that generate benefits for conservation of the species and its habitats.</t>
    </r>
  </si>
  <si>
    <r>
      <t xml:space="preserve">3.1.Criar Unidades de Conservação, objetivando proteger legalmente áreas importantes de nidificação, pernoite e alimentação. </t>
    </r>
    <r>
      <rPr>
        <sz val="11"/>
        <color indexed="10"/>
        <rFont val="Calibri"/>
        <family val="2"/>
      </rPr>
      <t>Create protected areas to prioritize areas of historical registration of the Spix's Macaw , aiming to legally protect important nestling areas, overnight stay and feed areas.</t>
    </r>
  </si>
  <si>
    <r>
      <t xml:space="preserve">4.1.Criar um Programa de Divulgação, usando a imagem da ararinha-azul como uma espécie bandeira para programas de educação ambiental e divulgando periodicamente informações sobre as ações implementadas deste Plano de Ação. </t>
    </r>
    <r>
      <rPr>
        <sz val="11"/>
        <color indexed="10"/>
        <rFont val="Calibri"/>
        <family val="2"/>
      </rPr>
      <t>Create a Disclosure Program, using the image of the Spix's macaw as a flagship species for environmental education programs and periodically disclosing information about the actions taken in this Action Plan.</t>
    </r>
  </si>
  <si>
    <r>
      <t xml:space="preserve">4.2. Estabelecer mecanismos de captação de recurso para implementação das ações previstas neste PAN. </t>
    </r>
    <r>
      <rPr>
        <sz val="11"/>
        <color indexed="10"/>
        <rFont val="Calibri"/>
        <family val="2"/>
      </rPr>
      <t>Establish mechanisms for raising resource for implementation of the actions envisaged in this PAN.</t>
    </r>
  </si>
  <si>
    <r>
      <t>OBJETIVOS ESPECÍFICOS -</t>
    </r>
    <r>
      <rPr>
        <sz val="12"/>
        <color rgb="FFFF0000"/>
        <rFont val="Calibri"/>
        <family val="2"/>
        <scheme val="minor"/>
      </rPr>
      <t xml:space="preserve"> SPECIFIC OBJECTIVES</t>
    </r>
  </si>
  <si>
    <r>
      <t xml:space="preserve">AÇÕES - </t>
    </r>
    <r>
      <rPr>
        <sz val="12"/>
        <color rgb="FFFF0000"/>
        <rFont val="Calibri"/>
        <family val="2"/>
        <scheme val="minor"/>
      </rPr>
      <t>ACTIONS</t>
    </r>
  </si>
  <si>
    <r>
      <t xml:space="preserve">PRODUTOS - </t>
    </r>
    <r>
      <rPr>
        <sz val="12"/>
        <color rgb="FFFF0000"/>
        <rFont val="Calibri"/>
        <family val="2"/>
        <scheme val="minor"/>
      </rPr>
      <t>PRODUCTS</t>
    </r>
  </si>
  <si>
    <r>
      <t xml:space="preserve">DATA INÍCIO </t>
    </r>
    <r>
      <rPr>
        <sz val="12"/>
        <color rgb="FFFF0000"/>
        <rFont val="Calibri"/>
        <family val="2"/>
        <scheme val="minor"/>
      </rPr>
      <t>- START</t>
    </r>
  </si>
  <si>
    <r>
      <t xml:space="preserve">DATA TÉRMINO - </t>
    </r>
    <r>
      <rPr>
        <sz val="12"/>
        <color rgb="FFFF0000"/>
        <rFont val="Calibri"/>
        <family val="2"/>
        <scheme val="minor"/>
      </rPr>
      <t>FINISH</t>
    </r>
  </si>
  <si>
    <r>
      <t xml:space="preserve">ARTICULADOR - </t>
    </r>
    <r>
      <rPr>
        <sz val="12"/>
        <color rgb="FFFF0000"/>
        <rFont val="Calibri"/>
        <family val="2"/>
        <scheme val="minor"/>
      </rPr>
      <t>RESPONSIBLE</t>
    </r>
  </si>
  <si>
    <r>
      <t xml:space="preserve">COLABORADORES - </t>
    </r>
    <r>
      <rPr>
        <sz val="12"/>
        <color rgb="FFFF0000"/>
        <rFont val="Calibri"/>
        <family val="2"/>
        <scheme val="minor"/>
      </rPr>
      <t>CONTRIBUTORS</t>
    </r>
  </si>
  <si>
    <r>
      <t xml:space="preserve">CUSTO ESTIMADO - </t>
    </r>
    <r>
      <rPr>
        <sz val="12"/>
        <color rgb="FFFF0000"/>
        <rFont val="Calibri"/>
        <family val="2"/>
        <scheme val="minor"/>
      </rPr>
      <t>COST</t>
    </r>
  </si>
  <si>
    <t>Ação não concluída no prazo previsto ou ainda não iniciada conforme planejado - NOT DONE</t>
  </si>
  <si>
    <r>
      <t xml:space="preserve">Protocolo de comunicação Projeto Ararinha na Natureza (2012-2014). Facebook e Instagram do Projeto Ararinha na Natureza, Parrots Internationa, ACTP, AWWP e Fazenda Cachoeira. Martin Guth foi fundamental na criação da exposição "ARA" no Museu de História Natural de Berlim. Esta exposição centra-se nas pressões de extinção e nos esforços de conservação de araras, incluindo a ararinha-azul. Cromwell Purchase fez apresentações internacionais sobre os esforços de conservação da ararinha-azul. Martin (ACTP) e Cromwell (AWWP) foram instrumentais no fornecimento de duas ararinhas-azuis fêmeas inférteis (têm capacidade zero para contribuir com os esforços de reprodução da espécie) para Jurong Bird Park para uma exposição educacional especial das araras-azuis. Portanto, estas fêmeas contribuem para a educação e captação de recursos. Jurong Bird Park lançou Bluezilian Carnival em 22 de novembro de 2017. </t>
    </r>
    <r>
      <rPr>
        <sz val="11"/>
        <color rgb="FFFF0000"/>
        <rFont val="Calibri"/>
        <family val="2"/>
        <scheme val="minor"/>
      </rPr>
      <t>Disclosure protocol for Projeto Ararinha na Natureza (2012-2014); facebook and Instagram of Ararinha na Natureza, Parrots International, ACTP, AWPP and Fazenda Cachoeira.</t>
    </r>
    <r>
      <rPr>
        <sz val="11"/>
        <color indexed="10"/>
        <rFont val="Calibri"/>
        <family val="2"/>
      </rPr>
      <t xml:space="preserve"> Martin Guth was instrumental in the creation of the “ARA” exhibit at the Berlin Natural History Museum. This exhibit focuses on the extinction pressures and conservation efforts of macaws, including the Spix’s Macaw. Cromwell Purchase has given international presentations regarding the Spix’s Macaw conservation efforts.  Martin (ACTP) and Cromwell (AWWP) have been instrumental in providing two infertile female Spix's (these two birds have zero ability to contribute to the breeding efforts of their species)  to Jurong Bird Park for a special educational exhibit of the Blue Macaws. Therefore, these two sterile females have been given the opportunity to make a major contribution to education and fundraising for their species. Jurong Bird Park released Bluezilian Carnival in Nov 22, 2017.</t>
    </r>
  </si>
  <si>
    <r>
      <t xml:space="preserve">Falta articulação e divulgação de eventos no GTA. Uso da imagem da ararinha-azul foi fator de discussão no GTA. Protocolo de comunicação antigo do Projeto Ararinha na Natureza não funcionou. </t>
    </r>
    <r>
      <rPr>
        <sz val="11"/>
        <color rgb="FFFF0000"/>
        <rFont val="Calibri"/>
        <family val="2"/>
        <scheme val="minor"/>
      </rPr>
      <t>Lack of articulation and disclosure of events in the GTA. Use of the Spix´s Macaw image was disagreed in the GTA. Projeto Ararinha na Natureza's communication protocol did not work.</t>
    </r>
  </si>
  <si>
    <r>
      <t xml:space="preserve">Retomar contato com a Azul, com foco no marketing e no que seria positivo para a imagem da empresa. </t>
    </r>
    <r>
      <rPr>
        <sz val="11"/>
        <color indexed="10"/>
        <rFont val="Calibri"/>
        <family val="2"/>
      </rPr>
      <t xml:space="preserve">Contact Azul once more, focussing on marketing and on what would be positive to the Company's image. </t>
    </r>
  </si>
  <si>
    <r>
      <t xml:space="preserve">Esta ação deve ser prioritaria. </t>
    </r>
    <r>
      <rPr>
        <sz val="11"/>
        <color indexed="10"/>
        <rFont val="Calibri"/>
        <family val="2"/>
      </rPr>
      <t xml:space="preserve">This action has to be the priority. </t>
    </r>
  </si>
  <si>
    <r>
      <t xml:space="preserve"> Projeto Ararinha na Natureza financiado pela Vale. Assinatura do MdE e captação de recurso a partir do Jurong Bird Park e Rain Forest Trust. Bluezilian Carnival em 22 de novembro de 2017. </t>
    </r>
    <r>
      <rPr>
        <sz val="11"/>
        <color rgb="FFFF0000"/>
        <rFont val="Calibri"/>
        <family val="2"/>
        <scheme val="minor"/>
      </rPr>
      <t>Projeto Ararinha na Natureza funded by Vale. MoU signed and fund of Jurong Bird Park and Rain Forest Trust. Bluezilian Carnival in Nov 22th 2017.</t>
    </r>
    <r>
      <rPr>
        <sz val="11"/>
        <color theme="1"/>
        <rFont val="Calibri"/>
        <family val="2"/>
        <scheme val="minor"/>
      </rPr>
      <t xml:space="preserve"> </t>
    </r>
  </si>
  <si>
    <r>
      <rPr>
        <sz val="11"/>
        <rFont val="Calibri"/>
        <family val="2"/>
      </rPr>
      <t xml:space="preserve">Parrots International realiza a captação de fundos internacional desde 2015: 1. Criação de uma ONG internacional sem fins lucrativos com a tarefa de captação de recursos (Spix´s Macaw Associaton) e promoção internacional da instalação do Centro de Reprodução e Reintrodução da ararinha-azul: SMA (The Spix's Macaw Association). 2. Criação de um portifólio para a promoção e captação de recursos para a instalação do Centro de Reprodução e Reintrodução em Curaçá (Faz. Concórdia), que foi fundamental para despertar o interesse da RainForest Trust e receber a aprovação de U$ 833.000. 3. Criação de um site dedicado para promoção e captação de recursos para a instalação do Centro de Reprodução e Reintrodução. Este site exibirá um botão "Doar agora" na versão final da web. 4. Durante um período contínuo de seis meses, de dezembro de 2016 a maio de 2017, Mark trabalhou para criar uma proposta detalhada para o RainForest Trust para a concessão de recurso para a compra de terras no habitat histórico da ararinha-azul. A subvenção recebeu uma aprovação preliminar em junho de 2017 de U$ 833.000. 5. Entre julho e agosto de 2017, Mark trabalhou com o Instituto Arara-Azul para criar um acordo pelo qual o Instituto Arara-Azul se envolveria na supervisão de um funcionário "coordenador de compras de habitat", supervisão da compra de habitat, obtenção de títulos legais para compras de habitat e criação da RPPN. 6. Entre julho e setembro de 2017, Mark trabalhou com a RainForest Trust e com o Instituto Arara-Azul para criar um orçamento final detalhado, que incluiu todos os serviços de contabilidade, supervisão aérea e custos legais para o Instituto Arara-Azul para supervisionar o "Coordenador de Compra de Habitat", para aceitar títulos legais para adquirir e registrar adequadamente o habitat adquirido como RPPN perante as autoridades brasileiras. 7. Até o final de outubro de 2017, a RainForest aceitou todos os itens acima e emitirá o contrato formal de outorga por U$ 833,000 por todos os custos relacionados à compra do habitat histórico da ararinha-azul. 8. Atualmente, Mark está em contato com maiores doadores em relação ao Projeto Ararinha na Natureza, compra de hábitat e o Mecanismo de Reprodução e Reintrodução. 9. Mark ciou uma apresentação detalhada em PowerPoint de duas horas para uso em promoção e captação de recursos para a instalação do Centro de Reprodução e Reintrodução da ararinha-azul e para a compra de áreas no habitat histórico da ararinha-azul. 10. Martin (ACTP) e Cromwell (AWWP) foram instrumentais no fornecimento de duas ararinhas-azuis fêmeas inférteis (têm capacidade zero para contribuir com os esforços de reprodução da espécie) para Jurong Bird Park para uma exposição educacional especial das araras-azuis. Jurong se concentrará em esforços de arrecadação de fundos para a ararinha-azul, proporcionando a doações de visitas para a conservação da ararinha-azul. Embora cada doação "individual" seja provavelmente pequena, o montante acumulado promete ser substancial. Portanto, estas fêmeas contribuem para a educação e captação de recursos. </t>
    </r>
    <r>
      <rPr>
        <sz val="11"/>
        <color indexed="10"/>
        <rFont val="Calibri"/>
        <family val="2"/>
      </rPr>
      <t xml:space="preserve">Parrots International does the international fundraising sinze 2015: 1.  Creation of an international non-profit NGO with the task of international fundraising and promotion of the Spix’s Macaw Breeding and Reintroduction Facility and Program: SMA (The Spix’s Macaw Association).  2. Creation of a brochure for promotion and fundraising for the Breeding and Reintroduction Facility in Curaca (Concordia). This brochure has been instrumental in receiving the interest of RainForest Trust and receiving the grant approval of U$833,000. 3. Creation of a dedicated web site for promotion and fundraising for the Breeding and Reintroduction Facility. This web site will display a “Donate Now” button in the final web version. 4. Over a continuous six month period, from December 2016 to May 2017, Mark worked to create a detailed proposal to RainForest Trust for a Spix’s Macaw Historical Habitat Purchase Grant. The grant received a preliminary approval in June 2017 for U$833,000. 5. Between July and August 2017 Mark worked with Instituto Arara Azul to create an agreement by which Instituto Arara Azul would become involved in oversight of a “habitat purchase coordinator” employee, oversight of habitat purchase, obtaining legal title to habitat purchases, and executing PRRN status for purchased Spix’s Habitat.  6. Between July 2017 and September 2017 Mark worked with RainForest Trust and Instituto Arara Azul to create a final detailed budget that included all accounting, overhead supervision, and legal costs to Instituto Arara-Azul to oversee the Habitat Purchase Coordinator, to accept legal title to purchased habitat, and to properly register purchased habitat into RPPN status with the Brazilian Authorities. 7. By the end of October 2017 RainForest has accepted all of the above and will issue the formal grant contract for U$833,000 for all costs related to the purchase of Spix’s Macaw historical habitat. 8. I am presently in contact with additional major donors regarding the Spix’s Macaw Project, Habitat Purchase, and the Breeding and Reintroduction Facility. 9. Mark has created a detailed two hour PowerPoint presentation for use in promotion and fundraising for the Spix’s Macaw Reintroduction Facility and for Purchase of historical Spix’s Macaw habitat.  10. Martin (ACTP) and Cromwell (AWWP) have been instrumental in providing two infertile females (these two birds have zero ability to contribute to the breeding efforts of their species)  to Jurong Bird Park for a special exhibit of the Blue Macaws. Jurong will focus on fundraising efforts for the Spix’s Macaw, providing the ability for each visitor to Jurong to make donations to Spix’s conservation. Although each “individual” donation is likely to be small, the cumulative amount promises to be substantial.  Therefore, these two sterile females have been given the opportunity to make a major contribution to education and fundraising for their species. </t>
    </r>
  </si>
  <si>
    <r>
      <t xml:space="preserve">Projeto encaminhado em 2015. </t>
    </r>
    <r>
      <rPr>
        <sz val="11"/>
        <color rgb="FFFF0000"/>
        <rFont val="Calibri"/>
        <family val="2"/>
      </rPr>
      <t>Project sent in 2015.</t>
    </r>
  </si>
  <si>
    <r>
      <t xml:space="preserve">1. Soltura de maracanãs - 15-20; 2. soltura de ararinhas e maracanãs - 20; 3. soltura de ararinhas. Colocar maracanãs e ararinhas para crescerem juntas em cativeiro para a reintrodução experimental. Faz. Concórdia vai hospedar o Centro de Reprodução e Reintrodução com financiamento externo. 1. Precisamos de uma equipe de monitoramento. </t>
    </r>
    <r>
      <rPr>
        <sz val="11"/>
        <color indexed="10"/>
        <rFont val="Calibri"/>
        <family val="2"/>
      </rPr>
      <t xml:space="preserve"> Release of Illiger - 15-20; 2. Release of Spixs with Illigers macaw - 20; 3. Spixs macaw. We need a team to monitor these birds after the release.  Put Illiger's and Spix's raising togher in captive to experimental release of Illiger and Spix's macaw. Farm Concordia make breeding center with external fund. </t>
    </r>
  </si>
  <si>
    <r>
      <t xml:space="preserve">Centro de Reprodução e Reintrodução não construído. </t>
    </r>
    <r>
      <rPr>
        <sz val="11"/>
        <color rgb="FFFF0000"/>
        <rFont val="Calibri"/>
        <family val="2"/>
        <scheme val="minor"/>
      </rPr>
      <t xml:space="preserve">Breending and Release Center did not build. </t>
    </r>
  </si>
  <si>
    <r>
      <t xml:space="preserve">Somente após a construção do Centro de Reprodução e Manejo no local de soltura. </t>
    </r>
    <r>
      <rPr>
        <sz val="11"/>
        <color indexed="10"/>
        <rFont val="Calibri"/>
        <family val="2"/>
      </rPr>
      <t>Can only be done once facilities are built in habitat.</t>
    </r>
  </si>
  <si>
    <r>
      <rPr>
        <sz val="11"/>
        <rFont val="Calibri"/>
        <family val="2"/>
        <scheme val="minor"/>
      </rPr>
      <t xml:space="preserve">
Muito alinhado, mas nenhum compromisso pode ser colocado nesta etapa até que as instalações sejam construídas.</t>
    </r>
    <r>
      <rPr>
        <sz val="11"/>
        <color rgb="FFFF0000"/>
        <rFont val="Calibri"/>
        <family val="2"/>
        <scheme val="minor"/>
      </rPr>
      <t xml:space="preserve"> Much has been lined up, but no commitment can be placed in this step till facilities are built in habitat.</t>
    </r>
  </si>
  <si>
    <r>
      <t>5.4. Elaborar e executar o projeto e realizar a soltura experimental de ararinhas-azuis.</t>
    </r>
    <r>
      <rPr>
        <sz val="11"/>
        <color indexed="60"/>
        <rFont val="Calibri"/>
        <family val="2"/>
      </rPr>
      <t xml:space="preserve"> </t>
    </r>
    <r>
      <rPr>
        <sz val="11"/>
        <color indexed="10"/>
        <rFont val="Calibri"/>
        <family val="2"/>
      </rPr>
      <t>Prepare the project and perform experimental releases of Spix's macaws</t>
    </r>
  </si>
  <si>
    <r>
      <t>Talvez seja melhor estabelecer um centro de soltura com estrutura mais simples e rever as opções de instalação do centro de reprodução fora da Faz. Concórdia (custo de manutenção alto, não tem luz elétrica). Realizar solturas experimentais e captar mais recurso a partir delas.</t>
    </r>
    <r>
      <rPr>
        <sz val="11"/>
        <color rgb="FFFF0000"/>
        <rFont val="Calibri"/>
        <family val="2"/>
      </rPr>
      <t xml:space="preserve"> May be it will be better to stablish a Release Center with a simple structure and review the options of Breeding Center out Concórdia farm (high maitainament costs, without eletric power). Perform experimental releases and fudraise more money with it. </t>
    </r>
  </si>
  <si>
    <t>Objective of the Action Plan</t>
  </si>
  <si>
    <r>
      <t xml:space="preserve">Descrição do andamento da ação - </t>
    </r>
    <r>
      <rPr>
        <sz val="12"/>
        <color rgb="FFFF0000"/>
        <rFont val="Calibri"/>
        <family val="2"/>
        <scheme val="minor"/>
      </rPr>
      <t>Description of the implementation of the action</t>
    </r>
  </si>
  <si>
    <r>
      <t>Produto obtido -</t>
    </r>
    <r>
      <rPr>
        <sz val="12"/>
        <color rgb="FFFF0000"/>
        <rFont val="Calibri"/>
        <family val="2"/>
        <scheme val="minor"/>
      </rPr>
      <t xml:space="preserve"> Product obtained</t>
    </r>
  </si>
  <si>
    <r>
      <t xml:space="preserve">Problemas enfrentados que justificam a não execução, a execução parcial da ação, a exclusão ou o agrupamento - </t>
    </r>
    <r>
      <rPr>
        <sz val="12"/>
        <color rgb="FFFF0000"/>
        <rFont val="Calibri"/>
        <family val="2"/>
        <scheme val="minor"/>
      </rPr>
      <t>Faced problems</t>
    </r>
  </si>
  <si>
    <r>
      <t xml:space="preserve">Responsável pela informação sobre o andamento da ação - </t>
    </r>
    <r>
      <rPr>
        <sz val="12"/>
        <color rgb="FFFF0000"/>
        <rFont val="Calibri"/>
        <family val="2"/>
        <scheme val="minor"/>
      </rPr>
      <t>Responsible for the information</t>
    </r>
  </si>
  <si>
    <r>
      <t xml:space="preserve">Recomendações ou Observações - </t>
    </r>
    <r>
      <rPr>
        <sz val="12"/>
        <color rgb="FFFF0000"/>
        <rFont val="Calibri"/>
        <family val="2"/>
        <scheme val="minor"/>
      </rPr>
      <t>Recommendations or Observations</t>
    </r>
  </si>
  <si>
    <t>Final monitoring</t>
  </si>
  <si>
    <t>Monitoria Final</t>
  </si>
  <si>
    <r>
      <t xml:space="preserve">Ação concluída - </t>
    </r>
    <r>
      <rPr>
        <b/>
        <sz val="12"/>
        <color rgb="FFFF0000"/>
        <rFont val="Calibri"/>
        <family val="2"/>
        <scheme val="minor"/>
      </rPr>
      <t>CONCLUDED</t>
    </r>
  </si>
  <si>
    <r>
      <t>Ação iniciada e não concluída no período previsto -</t>
    </r>
    <r>
      <rPr>
        <b/>
        <sz val="12"/>
        <color rgb="FFFF0000"/>
        <rFont val="Calibri"/>
        <family val="2"/>
        <scheme val="minor"/>
      </rPr>
      <t xml:space="preserve"> IMPLEMENTATION WITH PROBLEMS </t>
    </r>
  </si>
  <si>
    <t>Ação iniciada e não concluída no período previsto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</si>
</sst>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yy"/>
    <numFmt numFmtId="165" formatCode="&quot;R$ &quot;#,##0_);[Red]&quot;(R$ &quot;#,##0\)"/>
    <numFmt numFmtId="166" formatCode="&quot;R$ &quot;#,##0.00;[Red]&quot;-R$ &quot;#,##0.00"/>
    <numFmt numFmtId="167" formatCode="&quot;R$ &quot;#,##0.00"/>
  </numFmts>
  <fonts count="74" x14ac:knownFonts="1">
    <font>
      <sz val="11"/>
      <color theme="1"/>
      <name val="Calibri"/>
      <family val="2"/>
      <scheme val="minor"/>
    </font>
    <font>
      <sz val="11"/>
      <color indexed="8"/>
      <name val="Calibri"/>
      <family val="2"/>
    </font>
    <font>
      <sz val="11"/>
      <color indexed="60"/>
      <name val="Calibri"/>
      <family val="2"/>
    </font>
    <font>
      <b/>
      <sz val="12"/>
      <color indexed="8"/>
      <name val="Calibri"/>
      <family val="2"/>
    </font>
    <font>
      <sz val="9"/>
      <color indexed="81"/>
      <name val="Tahoma"/>
      <family val="2"/>
    </font>
    <font>
      <b/>
      <sz val="9"/>
      <color indexed="81"/>
      <name val="Tahoma"/>
      <family val="2"/>
    </font>
    <font>
      <b/>
      <sz val="12"/>
      <color indexed="60"/>
      <name val="Calibri"/>
      <family val="2"/>
    </font>
    <font>
      <b/>
      <sz val="14"/>
      <name val="Calibri"/>
      <family val="2"/>
    </font>
    <font>
      <b/>
      <sz val="11"/>
      <color indexed="8"/>
      <name val="Calibri"/>
      <family val="2"/>
    </font>
    <font>
      <i/>
      <sz val="10"/>
      <name val="Arial"/>
      <family val="2"/>
    </font>
    <font>
      <sz val="10"/>
      <name val="Calibri"/>
      <family val="2"/>
    </font>
    <font>
      <sz val="12"/>
      <color indexed="8"/>
      <name val="Calibri"/>
      <family val="2"/>
    </font>
    <font>
      <sz val="11"/>
      <name val="Calibri"/>
      <family val="2"/>
    </font>
    <font>
      <sz val="10"/>
      <name val="Arial"/>
      <family val="2"/>
    </font>
    <font>
      <sz val="11"/>
      <name val="Arial"/>
      <family val="2"/>
    </font>
    <font>
      <sz val="11"/>
      <color indexed="10"/>
      <name val="Arial"/>
      <family val="2"/>
    </font>
    <font>
      <b/>
      <sz val="10"/>
      <name val="Calibri"/>
      <family val="2"/>
    </font>
    <font>
      <sz val="11"/>
      <color indexed="60"/>
      <name val="Calibri"/>
      <family val="2"/>
    </font>
    <font>
      <i/>
      <sz val="11"/>
      <color indexed="60"/>
      <name val="Calibri"/>
      <family val="2"/>
    </font>
    <font>
      <b/>
      <sz val="14"/>
      <color indexed="10"/>
      <name val="Calibri"/>
      <family val="2"/>
    </font>
    <font>
      <sz val="11"/>
      <color indexed="10"/>
      <name val="Calibri"/>
      <family val="2"/>
    </font>
    <font>
      <sz val="11"/>
      <color indexed="62"/>
      <name val="Calibri"/>
      <family val="2"/>
    </font>
    <font>
      <b/>
      <sz val="12"/>
      <color indexed="8"/>
      <name val="Calibri"/>
      <family val="2"/>
    </font>
    <font>
      <sz val="11"/>
      <color indexed="38"/>
      <name val="Calibri"/>
      <family val="2"/>
    </font>
    <font>
      <b/>
      <sz val="11"/>
      <color indexed="60"/>
      <name val="Calibri"/>
      <family val="2"/>
    </font>
    <font>
      <sz val="11"/>
      <color indexed="17"/>
      <name val="Calibri"/>
      <family val="2"/>
    </font>
    <font>
      <sz val="11"/>
      <color indexed="8"/>
      <name val="Calibri"/>
      <family val="2"/>
    </font>
    <font>
      <sz val="12"/>
      <color indexed="8"/>
      <name val="Times New Roman"/>
      <family val="1"/>
    </font>
    <font>
      <sz val="12"/>
      <name val="Times New Roman"/>
      <family val="1"/>
    </font>
    <font>
      <sz val="12"/>
      <color indexed="60"/>
      <name val="Times New Roman"/>
      <family val="1"/>
    </font>
    <font>
      <sz val="11"/>
      <color indexed="12"/>
      <name val="Calibri"/>
      <family val="2"/>
    </font>
    <font>
      <b/>
      <sz val="16"/>
      <color indexed="8"/>
      <name val="Calibri"/>
      <family val="2"/>
    </font>
    <font>
      <b/>
      <sz val="11"/>
      <color indexed="10"/>
      <name val="Calibri"/>
      <family val="2"/>
    </font>
    <font>
      <sz val="12"/>
      <color indexed="10"/>
      <name val="Calibri"/>
      <family val="2"/>
    </font>
    <font>
      <sz val="12"/>
      <name val="Calibri"/>
      <family val="2"/>
    </font>
    <font>
      <b/>
      <sz val="12"/>
      <color indexed="30"/>
      <name val="Calibri"/>
      <family val="2"/>
    </font>
    <font>
      <b/>
      <sz val="11"/>
      <name val="Calibri"/>
      <family val="2"/>
    </font>
    <font>
      <i/>
      <sz val="11"/>
      <color indexed="10"/>
      <name val="Calibri"/>
      <family val="2"/>
    </font>
    <font>
      <b/>
      <sz val="12"/>
      <color indexed="10"/>
      <name val="Calibri"/>
      <family val="2"/>
    </font>
    <font>
      <b/>
      <sz val="12"/>
      <name val="Calibri"/>
      <family val="2"/>
    </font>
    <font>
      <sz val="10"/>
      <color indexed="8"/>
      <name val="Calibri"/>
      <family val="2"/>
    </font>
    <font>
      <sz val="14"/>
      <color indexed="10"/>
      <name val="Calibri"/>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sz val="11"/>
      <color rgb="FFFF0000"/>
      <name val="Calibri"/>
      <family val="2"/>
      <scheme val="minor"/>
    </font>
    <font>
      <b/>
      <sz val="11"/>
      <color theme="1"/>
      <name val="Calibri"/>
      <family val="2"/>
      <scheme val="minor"/>
    </font>
    <font>
      <b/>
      <sz val="12"/>
      <name val="Calibri"/>
      <family val="2"/>
      <scheme val="minor"/>
    </font>
    <font>
      <sz val="12"/>
      <color theme="1"/>
      <name val="Calibri"/>
      <family val="2"/>
      <scheme val="minor"/>
    </font>
    <font>
      <i/>
      <sz val="11"/>
      <color theme="1"/>
      <name val="Calibri"/>
      <family val="2"/>
      <scheme val="minor"/>
    </font>
    <font>
      <b/>
      <sz val="14"/>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b/>
      <sz val="12"/>
      <color theme="0"/>
      <name val="Calibri"/>
      <family val="2"/>
      <scheme val="minor"/>
    </font>
    <font>
      <sz val="11"/>
      <color rgb="FFC00000"/>
      <name val="Calibri"/>
      <family val="2"/>
      <scheme val="minor"/>
    </font>
    <font>
      <b/>
      <sz val="12"/>
      <color theme="1"/>
      <name val="Calibri"/>
      <family val="2"/>
      <scheme val="minor"/>
    </font>
    <font>
      <sz val="11"/>
      <name val="Calibri"/>
      <family val="2"/>
      <scheme val="minor"/>
    </font>
    <font>
      <sz val="12"/>
      <color rgb="FF000000"/>
      <name val="Calibri"/>
      <family val="2"/>
      <scheme val="minor"/>
    </font>
    <font>
      <sz val="11"/>
      <color rgb="FF000000"/>
      <name val="Calibri"/>
      <family val="2"/>
      <scheme val="minor"/>
    </font>
    <font>
      <sz val="12"/>
      <color rgb="FFFF0000"/>
      <name val="Calibri"/>
      <family val="2"/>
    </font>
    <font>
      <sz val="12"/>
      <color rgb="FFFF0000"/>
      <name val="Calibri"/>
      <family val="2"/>
      <scheme val="minor"/>
    </font>
    <font>
      <sz val="11"/>
      <color indexed="8"/>
      <name val="Calibri"/>
      <family val="2"/>
      <scheme val="minor"/>
    </font>
    <font>
      <sz val="10"/>
      <color theme="1"/>
      <name val="Calibri"/>
      <family val="2"/>
      <scheme val="minor"/>
    </font>
    <font>
      <sz val="14"/>
      <color rgb="FFFF0000"/>
      <name val="Calibri"/>
      <family val="2"/>
    </font>
    <font>
      <b/>
      <sz val="12"/>
      <color theme="1"/>
      <name val="Calibri"/>
      <family val="2"/>
    </font>
    <font>
      <sz val="12"/>
      <color theme="1"/>
      <name val="Calibri"/>
      <family val="2"/>
    </font>
    <font>
      <sz val="11"/>
      <color rgb="FFFF0000"/>
      <name val="Calibri"/>
      <family val="2"/>
    </font>
    <font>
      <b/>
      <sz val="11"/>
      <color rgb="FFFF0000"/>
      <name val="Calibri"/>
      <family val="2"/>
      <scheme val="minor"/>
    </font>
    <font>
      <sz val="14"/>
      <name val="Calibri"/>
      <family val="2"/>
      <scheme val="minor"/>
    </font>
    <font>
      <b/>
      <sz val="12"/>
      <color rgb="FFFF0000"/>
      <name val="Calibri"/>
      <family val="2"/>
      <scheme val="minor"/>
    </font>
  </fonts>
  <fills count="3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indexed="9"/>
        <bgColor indexed="27"/>
      </patternFill>
    </fill>
    <fill>
      <patternFill patternType="solid">
        <fgColor indexed="9"/>
        <bgColor indexed="31"/>
      </patternFill>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B15407"/>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99CC"/>
        <bgColor indexed="64"/>
      </patternFill>
    </fill>
    <fill>
      <patternFill patternType="solid">
        <fgColor theme="6" tint="0.79998168889431442"/>
        <bgColor indexed="31"/>
      </patternFill>
    </fill>
    <fill>
      <patternFill patternType="solid">
        <fgColor theme="6" tint="0.79998168889431442"/>
        <bgColor indexed="27"/>
      </patternFill>
    </fill>
    <fill>
      <patternFill patternType="solid">
        <fgColor theme="6" tint="0.79998168889431442"/>
        <bgColor indexed="52"/>
      </patternFill>
    </fill>
    <fill>
      <patternFill patternType="solid">
        <fgColor theme="6" tint="0.79998168889431442"/>
        <bgColor indexed="41"/>
      </patternFill>
    </fill>
    <fill>
      <patternFill patternType="solid">
        <fgColor rgb="FFFFFF00"/>
        <bgColor indexed="64"/>
      </patternFill>
    </fill>
    <fill>
      <patternFill patternType="solid">
        <fgColor theme="9" tint="0.59999389629810485"/>
        <bgColor indexed="64"/>
      </patternFill>
    </fill>
    <fill>
      <patternFill patternType="solid">
        <fgColor theme="6" tint="0.79998168889431442"/>
        <bgColor rgb="FF000000"/>
      </patternFill>
    </fill>
    <fill>
      <patternFill patternType="solid">
        <fgColor rgb="FF7030A0"/>
        <bgColor indexed="64"/>
      </patternFill>
    </fill>
  </fills>
  <borders count="85">
    <border>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double">
        <color indexed="64"/>
      </left>
      <right style="double">
        <color indexed="64"/>
      </right>
      <top/>
      <bottom style="hair">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double">
        <color indexed="64"/>
      </top>
      <bottom style="thin">
        <color indexed="64"/>
      </bottom>
      <diagonal/>
    </border>
    <border>
      <left/>
      <right/>
      <top style="thin">
        <color indexed="8"/>
      </top>
      <bottom/>
      <diagonal/>
    </border>
    <border>
      <left style="thin">
        <color indexed="8"/>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double">
        <color indexed="64"/>
      </top>
      <bottom/>
      <diagonal/>
    </border>
    <border>
      <left/>
      <right style="thin">
        <color indexed="8"/>
      </right>
      <top/>
      <bottom style="double">
        <color indexed="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right style="thin">
        <color indexed="8"/>
      </right>
      <top/>
      <bottom/>
      <diagonal/>
    </border>
    <border>
      <left/>
      <right style="medium">
        <color indexed="64"/>
      </right>
      <top style="thin">
        <color indexed="8"/>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right style="thin">
        <color indexed="8"/>
      </right>
      <top style="double">
        <color indexed="64"/>
      </top>
      <bottom/>
      <diagonal/>
    </border>
    <border>
      <left/>
      <right style="thin">
        <color indexed="8"/>
      </right>
      <top/>
      <bottom style="thin">
        <color indexed="64"/>
      </bottom>
      <diagonal/>
    </border>
    <border>
      <left/>
      <right style="thin">
        <color indexed="64"/>
      </right>
      <top style="thin">
        <color indexed="8"/>
      </top>
      <bottom/>
      <diagonal/>
    </border>
    <border>
      <left/>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double">
        <color indexed="8"/>
      </top>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s>
  <cellStyleXfs count="5">
    <xf numFmtId="0" fontId="0" fillId="0" borderId="0"/>
    <xf numFmtId="0" fontId="45" fillId="0" borderId="0" applyNumberFormat="0" applyFill="0" applyBorder="0" applyAlignment="0" applyProtection="0"/>
    <xf numFmtId="0" fontId="42" fillId="0" borderId="0"/>
    <xf numFmtId="9" fontId="42" fillId="0" borderId="0" applyFont="0" applyFill="0" applyBorder="0" applyAlignment="0" applyProtection="0"/>
    <xf numFmtId="9" fontId="1" fillId="0" borderId="0" applyFont="0" applyFill="0" applyBorder="0" applyAlignment="0" applyProtection="0"/>
  </cellStyleXfs>
  <cellXfs count="448">
    <xf numFmtId="0" fontId="0" fillId="0" borderId="0" xfId="0"/>
    <xf numFmtId="0" fontId="0" fillId="7" borderId="0" xfId="0" applyFill="1"/>
    <xf numFmtId="0" fontId="0" fillId="8" borderId="0" xfId="0" applyFill="1"/>
    <xf numFmtId="0" fontId="44" fillId="8" borderId="0" xfId="0" applyFont="1" applyFill="1"/>
    <xf numFmtId="0" fontId="0" fillId="9" borderId="0" xfId="0" applyFill="1"/>
    <xf numFmtId="0" fontId="0" fillId="7" borderId="1" xfId="0" applyFill="1" applyBorder="1"/>
    <xf numFmtId="0" fontId="0" fillId="7" borderId="0" xfId="0" applyFill="1" applyAlignment="1">
      <alignment vertical="center"/>
    </xf>
    <xf numFmtId="0" fontId="44" fillId="8" borderId="2" xfId="0" applyFont="1" applyFill="1" applyBorder="1" applyAlignment="1">
      <alignment vertical="center"/>
    </xf>
    <xf numFmtId="0" fontId="44" fillId="8" borderId="3" xfId="0" applyFont="1" applyFill="1" applyBorder="1" applyAlignment="1">
      <alignment vertical="center"/>
    </xf>
    <xf numFmtId="0" fontId="0" fillId="7" borderId="4" xfId="0" applyFill="1" applyBorder="1" applyAlignment="1"/>
    <xf numFmtId="0" fontId="0" fillId="7" borderId="2" xfId="0" applyFill="1" applyBorder="1" applyAlignment="1"/>
    <xf numFmtId="0" fontId="0" fillId="7" borderId="3" xfId="0" applyFill="1" applyBorder="1" applyAlignment="1"/>
    <xf numFmtId="0" fontId="0" fillId="7" borderId="5" xfId="0" applyFill="1" applyBorder="1"/>
    <xf numFmtId="0" fontId="0" fillId="7" borderId="6" xfId="0" applyFill="1" applyBorder="1"/>
    <xf numFmtId="0" fontId="0" fillId="8" borderId="0" xfId="0" applyFill="1" applyAlignment="1">
      <alignment wrapText="1"/>
    </xf>
    <xf numFmtId="0" fontId="0" fillId="9" borderId="0" xfId="0" applyFill="1" applyAlignment="1">
      <alignment wrapText="1"/>
    </xf>
    <xf numFmtId="0" fontId="0" fillId="7" borderId="0" xfId="0" applyFill="1" applyAlignment="1">
      <alignment wrapText="1"/>
    </xf>
    <xf numFmtId="0" fontId="48" fillId="10" borderId="7" xfId="0" applyFont="1" applyFill="1" applyBorder="1" applyAlignment="1">
      <alignment horizontal="center" vertical="center" wrapText="1"/>
    </xf>
    <xf numFmtId="0" fontId="48" fillId="11" borderId="7" xfId="0" applyFont="1" applyFill="1" applyBorder="1" applyAlignment="1">
      <alignment horizontal="center" vertical="center" wrapText="1"/>
    </xf>
    <xf numFmtId="0" fontId="48" fillId="12" borderId="7" xfId="0" applyFont="1" applyFill="1" applyBorder="1" applyAlignment="1">
      <alignment horizontal="center" vertical="center" wrapText="1"/>
    </xf>
    <xf numFmtId="1" fontId="48" fillId="13" borderId="7" xfId="0" applyNumberFormat="1" applyFont="1" applyFill="1" applyBorder="1" applyAlignment="1">
      <alignment horizontal="center" vertical="center" wrapText="1"/>
    </xf>
    <xf numFmtId="0" fontId="48" fillId="14" borderId="7" xfId="0" applyFont="1" applyFill="1" applyBorder="1" applyAlignment="1">
      <alignment horizontal="center" vertical="center" wrapText="1"/>
    </xf>
    <xf numFmtId="0" fontId="49" fillId="15" borderId="8" xfId="0" applyFont="1" applyFill="1" applyBorder="1" applyAlignment="1">
      <alignment horizontal="center" vertical="center"/>
    </xf>
    <xf numFmtId="0" fontId="49" fillId="16" borderId="9" xfId="0" applyFont="1" applyFill="1" applyBorder="1" applyAlignment="1">
      <alignment horizontal="center" vertical="center" wrapText="1"/>
    </xf>
    <xf numFmtId="0" fontId="49" fillId="17" borderId="7" xfId="0" applyFont="1" applyFill="1" applyBorder="1" applyAlignment="1">
      <alignment horizontal="center" vertical="center" wrapText="1"/>
    </xf>
    <xf numFmtId="0" fontId="49" fillId="17" borderId="9" xfId="0" applyFont="1" applyFill="1" applyBorder="1" applyAlignment="1">
      <alignment horizontal="center" vertical="center" wrapText="1"/>
    </xf>
    <xf numFmtId="0" fontId="49" fillId="7" borderId="6" xfId="0" applyFont="1" applyFill="1" applyBorder="1" applyAlignment="1">
      <alignment horizontal="center"/>
    </xf>
    <xf numFmtId="0" fontId="43" fillId="18" borderId="0" xfId="0" applyFont="1" applyFill="1"/>
    <xf numFmtId="0" fontId="0" fillId="18" borderId="0" xfId="0" applyFill="1"/>
    <xf numFmtId="0" fontId="0" fillId="11" borderId="10" xfId="0" applyFill="1" applyBorder="1"/>
    <xf numFmtId="0" fontId="0" fillId="12" borderId="10" xfId="0" applyFill="1" applyBorder="1"/>
    <xf numFmtId="0" fontId="0" fillId="13" borderId="10" xfId="0" applyFill="1" applyBorder="1"/>
    <xf numFmtId="0" fontId="0" fillId="14" borderId="11" xfId="0" applyFill="1" applyBorder="1"/>
    <xf numFmtId="0" fontId="44" fillId="19" borderId="12" xfId="0" applyFont="1" applyFill="1" applyBorder="1" applyAlignment="1">
      <alignment vertical="center" wrapText="1"/>
    </xf>
    <xf numFmtId="0" fontId="44" fillId="19" borderId="12" xfId="0" applyFont="1" applyFill="1" applyBorder="1" applyAlignment="1">
      <alignment horizontal="center" vertical="center" wrapText="1"/>
    </xf>
    <xf numFmtId="0" fontId="47" fillId="20" borderId="0" xfId="0" applyFont="1" applyFill="1" applyAlignment="1">
      <alignment horizontal="center" vertical="center"/>
    </xf>
    <xf numFmtId="0" fontId="0" fillId="10" borderId="10" xfId="0" applyFill="1" applyBorder="1"/>
    <xf numFmtId="0" fontId="0" fillId="21" borderId="13" xfId="0" applyFill="1" applyBorder="1"/>
    <xf numFmtId="0" fontId="0" fillId="10" borderId="14" xfId="0" applyFill="1" applyBorder="1"/>
    <xf numFmtId="0" fontId="0" fillId="11" borderId="14" xfId="0" applyFill="1" applyBorder="1"/>
    <xf numFmtId="0" fontId="0" fillId="12" borderId="14" xfId="0" applyFill="1" applyBorder="1"/>
    <xf numFmtId="0" fontId="0" fillId="13" borderId="14" xfId="0" applyFill="1" applyBorder="1"/>
    <xf numFmtId="0" fontId="0" fillId="14" borderId="15" xfId="0" applyFill="1" applyBorder="1"/>
    <xf numFmtId="0" fontId="50" fillId="22" borderId="16" xfId="0" applyFont="1" applyFill="1" applyBorder="1"/>
    <xf numFmtId="0" fontId="50" fillId="22" borderId="17" xfId="0" applyFont="1" applyFill="1" applyBorder="1"/>
    <xf numFmtId="0" fontId="50" fillId="22" borderId="18" xfId="0" applyFont="1" applyFill="1" applyBorder="1" applyAlignment="1">
      <alignment horizontal="center"/>
    </xf>
    <xf numFmtId="0" fontId="50" fillId="22" borderId="19" xfId="0" applyFont="1" applyFill="1" applyBorder="1" applyAlignment="1">
      <alignment horizontal="center"/>
    </xf>
    <xf numFmtId="0" fontId="47" fillId="0" borderId="20" xfId="0" applyFont="1" applyBorder="1" applyAlignment="1">
      <alignment horizontal="center"/>
    </xf>
    <xf numFmtId="0" fontId="44" fillId="19" borderId="0" xfId="0" applyFont="1" applyFill="1" applyAlignment="1">
      <alignment horizontal="center" vertical="center" wrapText="1"/>
    </xf>
    <xf numFmtId="0" fontId="51" fillId="23" borderId="0" xfId="0" applyFont="1" applyFill="1" applyAlignment="1">
      <alignment vertical="center"/>
    </xf>
    <xf numFmtId="0" fontId="43" fillId="21" borderId="10" xfId="0" applyFont="1" applyFill="1" applyBorder="1"/>
    <xf numFmtId="0" fontId="0" fillId="9" borderId="5" xfId="0" applyFill="1" applyBorder="1"/>
    <xf numFmtId="0" fontId="52" fillId="9" borderId="21" xfId="0" applyFont="1" applyFill="1" applyBorder="1" applyAlignment="1">
      <alignment horizontal="center" vertical="center"/>
    </xf>
    <xf numFmtId="0" fontId="53" fillId="9" borderId="0" xfId="0" applyFont="1" applyFill="1" applyAlignment="1">
      <alignment horizontal="left"/>
    </xf>
    <xf numFmtId="0" fontId="54" fillId="9" borderId="0" xfId="0" applyFont="1" applyFill="1" applyAlignment="1">
      <alignment horizontal="left"/>
    </xf>
    <xf numFmtId="0" fontId="42" fillId="9" borderId="0" xfId="2" applyFont="1" applyFill="1"/>
    <xf numFmtId="0" fontId="42" fillId="9" borderId="0" xfId="2" applyFont="1" applyFill="1" applyAlignment="1">
      <alignment wrapText="1"/>
    </xf>
    <xf numFmtId="0" fontId="55" fillId="9" borderId="0" xfId="0" applyFont="1" applyFill="1"/>
    <xf numFmtId="0" fontId="56" fillId="9" borderId="0" xfId="0" applyFont="1" applyFill="1"/>
    <xf numFmtId="0" fontId="45" fillId="9" borderId="0" xfId="1" applyFill="1"/>
    <xf numFmtId="0" fontId="57" fillId="24" borderId="4" xfId="0" applyFont="1" applyFill="1" applyBorder="1" applyAlignment="1">
      <alignment horizontal="center"/>
    </xf>
    <xf numFmtId="0" fontId="57" fillId="24" borderId="2" xfId="0" applyFont="1" applyFill="1" applyBorder="1" applyAlignment="1">
      <alignment horizontal="center"/>
    </xf>
    <xf numFmtId="0" fontId="57" fillId="24" borderId="3" xfId="0" applyFont="1" applyFill="1" applyBorder="1" applyAlignment="1">
      <alignment horizontal="center"/>
    </xf>
    <xf numFmtId="0" fontId="58" fillId="7" borderId="1" xfId="0" applyFont="1" applyFill="1" applyBorder="1" applyAlignment="1">
      <alignment horizontal="left"/>
    </xf>
    <xf numFmtId="0" fontId="0" fillId="7" borderId="6" xfId="0" applyFill="1" applyBorder="1" applyAlignment="1">
      <alignment horizontal="center" vertical="center"/>
    </xf>
    <xf numFmtId="0" fontId="57" fillId="24" borderId="4" xfId="0" applyFont="1" applyFill="1" applyBorder="1" applyAlignment="1">
      <alignment horizontal="center"/>
    </xf>
    <xf numFmtId="0" fontId="57" fillId="24" borderId="2" xfId="0" applyFont="1" applyFill="1" applyBorder="1" applyAlignment="1">
      <alignment horizontal="center"/>
    </xf>
    <xf numFmtId="0" fontId="57" fillId="24" borderId="3" xfId="0" applyFont="1" applyFill="1" applyBorder="1" applyAlignment="1">
      <alignment horizontal="center"/>
    </xf>
    <xf numFmtId="0" fontId="46" fillId="0" borderId="0" xfId="0" applyFont="1"/>
    <xf numFmtId="0" fontId="48" fillId="21" borderId="7" xfId="0" applyFont="1" applyFill="1" applyBorder="1" applyAlignment="1">
      <alignment horizontal="center" vertical="center" wrapText="1"/>
    </xf>
    <xf numFmtId="0" fontId="48" fillId="25" borderId="2" xfId="0" applyFont="1" applyFill="1" applyBorder="1" applyAlignment="1">
      <alignment horizontal="center"/>
    </xf>
    <xf numFmtId="0" fontId="0" fillId="0" borderId="0" xfId="0" applyAlignment="1">
      <alignment vertical="center"/>
    </xf>
    <xf numFmtId="0" fontId="44" fillId="20" borderId="22" xfId="0" applyFont="1" applyFill="1" applyBorder="1" applyAlignment="1">
      <alignment vertical="center"/>
    </xf>
    <xf numFmtId="0" fontId="44" fillId="20" borderId="22" xfId="0" applyFont="1" applyFill="1" applyBorder="1" applyAlignment="1">
      <alignment horizontal="center" vertical="center"/>
    </xf>
    <xf numFmtId="0" fontId="44" fillId="20" borderId="22" xfId="0" applyFont="1" applyFill="1" applyBorder="1" applyAlignment="1">
      <alignment horizontal="center" vertical="center" wrapText="1"/>
    </xf>
    <xf numFmtId="0" fontId="43" fillId="21" borderId="0" xfId="0" applyFont="1" applyFill="1"/>
    <xf numFmtId="0" fontId="48" fillId="25" borderId="2" xfId="0" applyFont="1" applyFill="1" applyBorder="1" applyAlignment="1">
      <alignment horizontal="center"/>
    </xf>
    <xf numFmtId="0" fontId="44" fillId="19" borderId="12" xfId="0" applyFont="1" applyFill="1" applyBorder="1" applyAlignment="1">
      <alignment horizontal="center" vertical="center" wrapText="1"/>
    </xf>
    <xf numFmtId="0" fontId="58" fillId="7" borderId="1" xfId="0" applyFont="1" applyFill="1" applyBorder="1" applyAlignment="1">
      <alignment horizontal="left"/>
    </xf>
    <xf numFmtId="0" fontId="48" fillId="25" borderId="2" xfId="0" applyFont="1" applyFill="1" applyBorder="1" applyAlignment="1">
      <alignment horizontal="center"/>
    </xf>
    <xf numFmtId="0" fontId="44" fillId="19" borderId="12" xfId="0" applyFont="1" applyFill="1" applyBorder="1" applyAlignment="1">
      <alignment horizontal="center" vertical="center" wrapText="1"/>
    </xf>
    <xf numFmtId="0" fontId="58" fillId="7" borderId="1" xfId="0" applyFont="1" applyFill="1" applyBorder="1" applyAlignment="1">
      <alignment horizontal="left"/>
    </xf>
    <xf numFmtId="0" fontId="0" fillId="26" borderId="11" xfId="0" applyFill="1" applyBorder="1"/>
    <xf numFmtId="0" fontId="59" fillId="26" borderId="8" xfId="0" applyFont="1" applyFill="1" applyBorder="1" applyAlignment="1">
      <alignment horizontal="center" vertical="center"/>
    </xf>
    <xf numFmtId="0" fontId="59" fillId="26" borderId="23" xfId="0" applyFont="1" applyFill="1" applyBorder="1" applyAlignment="1">
      <alignment horizontal="center" vertical="center"/>
    </xf>
    <xf numFmtId="0" fontId="49" fillId="0" borderId="18" xfId="0" applyFont="1" applyBorder="1" applyAlignment="1">
      <alignment horizontal="center"/>
    </xf>
    <xf numFmtId="9" fontId="49" fillId="0" borderId="18" xfId="3" applyFont="1" applyBorder="1" applyAlignment="1">
      <alignment horizontal="center"/>
    </xf>
    <xf numFmtId="0" fontId="49" fillId="0" borderId="24" xfId="0" applyFont="1" applyBorder="1" applyAlignment="1">
      <alignment horizontal="center"/>
    </xf>
    <xf numFmtId="9" fontId="49" fillId="0" borderId="24" xfId="3" applyFont="1" applyBorder="1" applyAlignment="1">
      <alignment horizontal="center"/>
    </xf>
    <xf numFmtId="0" fontId="49" fillId="0" borderId="19" xfId="0" applyFont="1" applyBorder="1" applyAlignment="1">
      <alignment horizontal="center"/>
    </xf>
    <xf numFmtId="9" fontId="49" fillId="0" borderId="19" xfId="3" applyFont="1" applyBorder="1" applyAlignment="1">
      <alignment horizontal="center"/>
    </xf>
    <xf numFmtId="9" fontId="0" fillId="0" borderId="22" xfId="0" applyNumberFormat="1" applyBorder="1" applyAlignment="1">
      <alignment horizontal="center"/>
    </xf>
    <xf numFmtId="0" fontId="44" fillId="19" borderId="25" xfId="0" applyFont="1" applyFill="1" applyBorder="1" applyAlignment="1">
      <alignment vertical="center" wrapText="1"/>
    </xf>
    <xf numFmtId="0" fontId="0" fillId="0" borderId="26" xfId="0" applyBorder="1" applyAlignment="1">
      <alignment horizontal="center"/>
    </xf>
    <xf numFmtId="9" fontId="0" fillId="0" borderId="26" xfId="0" applyNumberFormat="1" applyBorder="1" applyAlignment="1">
      <alignment horizontal="center"/>
    </xf>
    <xf numFmtId="0" fontId="0" fillId="0" borderId="25" xfId="0" applyBorder="1"/>
    <xf numFmtId="0" fontId="0" fillId="0" borderId="10" xfId="0" applyBorder="1"/>
    <xf numFmtId="0" fontId="43" fillId="21" borderId="22" xfId="0" applyFont="1" applyFill="1" applyBorder="1" applyAlignment="1">
      <alignment horizontal="center"/>
    </xf>
    <xf numFmtId="0" fontId="44" fillId="20" borderId="27" xfId="0" applyFont="1" applyFill="1" applyBorder="1" applyAlignment="1">
      <alignment horizontal="center" vertical="center" wrapText="1"/>
    </xf>
    <xf numFmtId="0" fontId="44" fillId="20" borderId="27" xfId="0" applyFont="1" applyFill="1" applyBorder="1" applyAlignment="1">
      <alignment horizontal="center" vertical="center"/>
    </xf>
    <xf numFmtId="0" fontId="6" fillId="5" borderId="28" xfId="0" applyFont="1" applyFill="1" applyBorder="1" applyAlignment="1">
      <alignment horizontal="left" vertical="center"/>
    </xf>
    <xf numFmtId="14" fontId="0" fillId="7" borderId="2" xfId="0" applyNumberFormat="1" applyFill="1" applyBorder="1" applyAlignment="1"/>
    <xf numFmtId="0" fontId="0" fillId="6" borderId="29" xfId="0" applyFont="1" applyFill="1" applyBorder="1" applyAlignment="1">
      <alignment horizontal="center" vertical="center" wrapText="1"/>
    </xf>
    <xf numFmtId="164" fontId="0" fillId="6" borderId="29" xfId="0" applyNumberFormat="1" applyFont="1" applyFill="1" applyBorder="1" applyAlignment="1">
      <alignment horizontal="center" vertical="center" wrapText="1"/>
    </xf>
    <xf numFmtId="166" fontId="0" fillId="6" borderId="29" xfId="0" applyNumberFormat="1" applyFont="1" applyFill="1" applyBorder="1" applyAlignment="1">
      <alignment horizontal="center" vertical="center"/>
    </xf>
    <xf numFmtId="0" fontId="0" fillId="6" borderId="29" xfId="0" applyFill="1" applyBorder="1" applyAlignment="1">
      <alignment horizontal="center" vertical="center"/>
    </xf>
    <xf numFmtId="0" fontId="0" fillId="7" borderId="5" xfId="0" applyFill="1" applyBorder="1" applyAlignment="1">
      <alignment wrapText="1"/>
    </xf>
    <xf numFmtId="0" fontId="0" fillId="27" borderId="30" xfId="0" applyFont="1" applyFill="1" applyBorder="1" applyAlignment="1">
      <alignment horizontal="center" vertical="center" wrapText="1"/>
    </xf>
    <xf numFmtId="0" fontId="0" fillId="27" borderId="29" xfId="0" applyFont="1" applyFill="1" applyBorder="1" applyAlignment="1">
      <alignment horizontal="center" vertical="center" wrapText="1"/>
    </xf>
    <xf numFmtId="0" fontId="0" fillId="27" borderId="29" xfId="0" applyFont="1" applyFill="1" applyBorder="1" applyAlignment="1">
      <alignment horizontal="center" vertical="center"/>
    </xf>
    <xf numFmtId="164" fontId="0" fillId="27" borderId="31" xfId="0" applyNumberFormat="1" applyFont="1" applyFill="1" applyBorder="1" applyAlignment="1">
      <alignment horizontal="center" vertical="center" wrapText="1"/>
    </xf>
    <xf numFmtId="0" fontId="0" fillId="27" borderId="32" xfId="0" applyFont="1" applyFill="1" applyBorder="1" applyAlignment="1">
      <alignment horizontal="center" vertical="center" wrapText="1"/>
    </xf>
    <xf numFmtId="0" fontId="0" fillId="27" borderId="30" xfId="0" applyFont="1" applyFill="1" applyBorder="1" applyAlignment="1">
      <alignment horizontal="center" vertical="center"/>
    </xf>
    <xf numFmtId="164" fontId="0" fillId="27" borderId="33" xfId="0" applyNumberFormat="1" applyFont="1" applyFill="1" applyBorder="1" applyAlignment="1">
      <alignment horizontal="center" vertical="center" wrapText="1"/>
    </xf>
    <xf numFmtId="0" fontId="0" fillId="27" borderId="34" xfId="0" applyFont="1" applyFill="1" applyBorder="1" applyAlignment="1">
      <alignment horizontal="center" vertical="center" wrapText="1"/>
    </xf>
    <xf numFmtId="166" fontId="0" fillId="27" borderId="29" xfId="0" applyNumberFormat="1" applyFont="1" applyFill="1" applyBorder="1" applyAlignment="1">
      <alignment horizontal="center" vertical="center"/>
    </xf>
    <xf numFmtId="0" fontId="0" fillId="27" borderId="29" xfId="0" applyNumberFormat="1" applyFont="1" applyFill="1" applyBorder="1" applyAlignment="1">
      <alignment horizontal="center" vertical="center" wrapText="1"/>
    </xf>
    <xf numFmtId="0" fontId="0" fillId="27" borderId="35" xfId="0" applyFill="1" applyBorder="1" applyAlignment="1">
      <alignment horizontal="center" vertical="center"/>
    </xf>
    <xf numFmtId="0" fontId="0" fillId="27" borderId="33" xfId="0" applyFont="1" applyFill="1" applyBorder="1" applyAlignment="1">
      <alignment horizontal="center" vertical="center" wrapText="1"/>
    </xf>
    <xf numFmtId="164" fontId="0" fillId="27" borderId="29" xfId="0" applyNumberFormat="1" applyFont="1" applyFill="1" applyBorder="1" applyAlignment="1">
      <alignment horizontal="center" vertical="center" wrapText="1"/>
    </xf>
    <xf numFmtId="0" fontId="0" fillId="27" borderId="29" xfId="0" applyFill="1" applyBorder="1" applyAlignment="1">
      <alignment horizontal="center" vertical="center"/>
    </xf>
    <xf numFmtId="165" fontId="0" fillId="27" borderId="29" xfId="0" applyNumberFormat="1" applyFont="1" applyFill="1" applyBorder="1" applyAlignment="1">
      <alignment horizontal="center" vertical="center"/>
    </xf>
    <xf numFmtId="164" fontId="0" fillId="27" borderId="36" xfId="0" applyNumberFormat="1" applyFont="1" applyFill="1" applyBorder="1" applyAlignment="1">
      <alignment horizontal="center" vertical="center" wrapText="1"/>
    </xf>
    <xf numFmtId="4" fontId="0" fillId="27" borderId="29" xfId="0" applyNumberFormat="1" applyFill="1" applyBorder="1" applyAlignment="1">
      <alignment horizontal="center" vertical="center" wrapText="1"/>
    </xf>
    <xf numFmtId="0" fontId="0" fillId="27" borderId="37" xfId="0" applyFill="1" applyBorder="1" applyAlignment="1">
      <alignment horizontal="center" vertical="center" wrapText="1"/>
    </xf>
    <xf numFmtId="0" fontId="0" fillId="27" borderId="38" xfId="0" applyFill="1" applyBorder="1" applyAlignment="1">
      <alignment horizontal="center" vertical="center" wrapText="1"/>
    </xf>
    <xf numFmtId="4" fontId="0" fillId="27" borderId="29" xfId="0" applyNumberFormat="1" applyFont="1" applyFill="1" applyBorder="1" applyAlignment="1">
      <alignment horizontal="center" vertical="center" wrapText="1"/>
    </xf>
    <xf numFmtId="0" fontId="13" fillId="27" borderId="29" xfId="0" applyFont="1" applyFill="1" applyBorder="1" applyAlignment="1">
      <alignment horizontal="center" vertical="center" wrapText="1"/>
    </xf>
    <xf numFmtId="166" fontId="0" fillId="27" borderId="29" xfId="0" applyNumberFormat="1" applyFont="1" applyFill="1" applyBorder="1" applyAlignment="1">
      <alignment horizontal="center" vertical="center" wrapText="1"/>
    </xf>
    <xf numFmtId="0" fontId="10" fillId="27" borderId="39" xfId="0" applyFont="1" applyFill="1" applyBorder="1" applyAlignment="1">
      <alignment horizontal="center" vertical="center" wrapText="1"/>
    </xf>
    <xf numFmtId="0" fontId="0" fillId="28" borderId="29" xfId="0" applyFill="1" applyBorder="1" applyAlignment="1">
      <alignment horizontal="center" vertical="center"/>
    </xf>
    <xf numFmtId="0" fontId="0" fillId="28" borderId="29" xfId="0" applyFont="1" applyFill="1" applyBorder="1" applyAlignment="1">
      <alignment horizontal="center" vertical="center" wrapText="1"/>
    </xf>
    <xf numFmtId="0" fontId="11" fillId="28" borderId="35" xfId="0" applyFont="1" applyFill="1" applyBorder="1" applyAlignment="1">
      <alignment horizontal="center" vertical="center"/>
    </xf>
    <xf numFmtId="0" fontId="0" fillId="7" borderId="30" xfId="0" applyFont="1" applyFill="1" applyBorder="1" applyAlignment="1">
      <alignment horizontal="center" vertical="center" wrapText="1"/>
    </xf>
    <xf numFmtId="0" fontId="10" fillId="27" borderId="29" xfId="0" applyFont="1" applyFill="1" applyBorder="1" applyAlignment="1">
      <alignment horizontal="center" vertical="center" wrapText="1"/>
    </xf>
    <xf numFmtId="0" fontId="0" fillId="27" borderId="0" xfId="0" applyFont="1" applyFill="1" applyBorder="1" applyAlignment="1">
      <alignment horizontal="center" vertical="center" wrapText="1"/>
    </xf>
    <xf numFmtId="0" fontId="0" fillId="28" borderId="35" xfId="0" applyFill="1" applyBorder="1" applyAlignment="1">
      <alignment horizontal="center" vertical="center"/>
    </xf>
    <xf numFmtId="0" fontId="0" fillId="27" borderId="40" xfId="0" applyFont="1" applyFill="1" applyBorder="1" applyAlignment="1">
      <alignment horizontal="center" vertical="center" wrapText="1"/>
    </xf>
    <xf numFmtId="0" fontId="10" fillId="27" borderId="29" xfId="0" applyNumberFormat="1" applyFont="1" applyFill="1" applyBorder="1" applyAlignment="1">
      <alignment horizontal="center" vertical="center" wrapText="1"/>
    </xf>
    <xf numFmtId="49" fontId="0" fillId="27" borderId="29" xfId="0" applyNumberFormat="1" applyFont="1" applyFill="1" applyBorder="1" applyAlignment="1">
      <alignment horizontal="center" vertical="center" wrapText="1"/>
    </xf>
    <xf numFmtId="0" fontId="0" fillId="27" borderId="41" xfId="0" applyFont="1" applyFill="1" applyBorder="1" applyAlignment="1">
      <alignment horizontal="center" vertical="center" wrapText="1"/>
    </xf>
    <xf numFmtId="0" fontId="12" fillId="27" borderId="29" xfId="0" applyFont="1" applyFill="1" applyBorder="1" applyAlignment="1">
      <alignment horizontal="center" vertical="center" wrapText="1"/>
    </xf>
    <xf numFmtId="0" fontId="12" fillId="27" borderId="29" xfId="0" applyFont="1" applyFill="1" applyBorder="1" applyAlignment="1">
      <alignment horizontal="center" vertical="center"/>
    </xf>
    <xf numFmtId="164" fontId="12" fillId="27" borderId="29" xfId="0" applyNumberFormat="1" applyFont="1" applyFill="1" applyBorder="1" applyAlignment="1">
      <alignment horizontal="center" vertical="center" wrapText="1"/>
    </xf>
    <xf numFmtId="166" fontId="12" fillId="27" borderId="29" xfId="0" applyNumberFormat="1" applyFont="1" applyFill="1" applyBorder="1" applyAlignment="1">
      <alignment horizontal="center" vertical="center"/>
    </xf>
    <xf numFmtId="164" fontId="13" fillId="27" borderId="29" xfId="0" applyNumberFormat="1" applyFont="1" applyFill="1" applyBorder="1" applyAlignment="1">
      <alignment horizontal="center" vertical="center" wrapText="1"/>
    </xf>
    <xf numFmtId="0" fontId="14" fillId="27" borderId="29" xfId="0" applyFont="1" applyFill="1" applyBorder="1" applyAlignment="1">
      <alignment horizontal="center" vertical="center" wrapText="1"/>
    </xf>
    <xf numFmtId="166" fontId="12" fillId="27" borderId="29" xfId="0" applyNumberFormat="1" applyFont="1" applyFill="1" applyBorder="1" applyAlignment="1">
      <alignment horizontal="center" vertical="center" wrapText="1"/>
    </xf>
    <xf numFmtId="0" fontId="8" fillId="0" borderId="42" xfId="0" applyFont="1" applyFill="1" applyBorder="1" applyAlignment="1">
      <alignment vertical="center" wrapText="1"/>
    </xf>
    <xf numFmtId="0" fontId="0" fillId="0" borderId="29" xfId="0" applyFont="1" applyFill="1" applyBorder="1" applyAlignment="1">
      <alignment horizontal="center" vertical="center" wrapText="1"/>
    </xf>
    <xf numFmtId="0" fontId="0" fillId="0" borderId="41" xfId="0" applyFont="1" applyFill="1" applyBorder="1" applyAlignment="1">
      <alignment horizontal="center" vertical="center" wrapText="1"/>
    </xf>
    <xf numFmtId="164" fontId="0" fillId="0" borderId="29" xfId="0" applyNumberFormat="1" applyFont="1" applyFill="1" applyBorder="1" applyAlignment="1">
      <alignment horizontal="center" vertical="center" wrapText="1"/>
    </xf>
    <xf numFmtId="0" fontId="0" fillId="0" borderId="5" xfId="0" applyFill="1" applyBorder="1"/>
    <xf numFmtId="0" fontId="10" fillId="27" borderId="30" xfId="0" applyFont="1" applyFill="1" applyBorder="1" applyAlignment="1">
      <alignment horizontal="center" vertical="center" wrapText="1"/>
    </xf>
    <xf numFmtId="166" fontId="0" fillId="6" borderId="29" xfId="0" applyNumberFormat="1" applyFill="1" applyBorder="1" applyAlignment="1">
      <alignment horizontal="center" vertical="center"/>
    </xf>
    <xf numFmtId="167" fontId="0" fillId="27" borderId="29" xfId="0" applyNumberFormat="1" applyFont="1" applyFill="1" applyBorder="1" applyAlignment="1">
      <alignment horizontal="center" vertical="center" wrapText="1"/>
    </xf>
    <xf numFmtId="164" fontId="0" fillId="27" borderId="30" xfId="0" applyNumberFormat="1" applyFont="1" applyFill="1" applyBorder="1" applyAlignment="1">
      <alignment horizontal="center" vertical="center" wrapText="1"/>
    </xf>
    <xf numFmtId="167" fontId="0" fillId="27" borderId="30" xfId="0" applyNumberFormat="1" applyFont="1" applyFill="1" applyBorder="1" applyAlignment="1">
      <alignment horizontal="center" vertical="center"/>
    </xf>
    <xf numFmtId="164" fontId="0" fillId="27" borderId="29" xfId="0" applyNumberFormat="1" applyFont="1" applyFill="1" applyBorder="1" applyAlignment="1">
      <alignment horizontal="center" vertical="center"/>
    </xf>
    <xf numFmtId="0" fontId="11" fillId="27" borderId="35" xfId="0" applyFont="1" applyFill="1" applyBorder="1" applyAlignment="1">
      <alignment horizontal="center" vertical="center"/>
    </xf>
    <xf numFmtId="166" fontId="0" fillId="27" borderId="33" xfId="0" applyNumberFormat="1" applyFont="1" applyFill="1" applyBorder="1" applyAlignment="1">
      <alignment horizontal="center" vertical="center" wrapText="1"/>
    </xf>
    <xf numFmtId="166" fontId="0" fillId="27" borderId="30" xfId="0" applyNumberFormat="1" applyFont="1" applyFill="1" applyBorder="1" applyAlignment="1">
      <alignment horizontal="center" vertical="center" wrapText="1"/>
    </xf>
    <xf numFmtId="0" fontId="0" fillId="27" borderId="35" xfId="0" applyFont="1" applyFill="1" applyBorder="1" applyAlignment="1">
      <alignment horizontal="center" vertical="center" wrapText="1"/>
    </xf>
    <xf numFmtId="164" fontId="0" fillId="27" borderId="35" xfId="0" applyNumberFormat="1" applyFont="1" applyFill="1" applyBorder="1" applyAlignment="1">
      <alignment horizontal="center" vertical="center" wrapText="1"/>
    </xf>
    <xf numFmtId="0" fontId="15" fillId="27" borderId="29" xfId="0" applyFont="1" applyFill="1" applyBorder="1" applyAlignment="1">
      <alignment horizontal="center" vertical="center"/>
    </xf>
    <xf numFmtId="0" fontId="16" fillId="27" borderId="35" xfId="0" applyFont="1" applyFill="1" applyBorder="1" applyAlignment="1">
      <alignment horizontal="center" vertical="center" wrapText="1"/>
    </xf>
    <xf numFmtId="164" fontId="0" fillId="27" borderId="40" xfId="0" applyNumberFormat="1" applyFont="1" applyFill="1" applyBorder="1" applyAlignment="1">
      <alignment horizontal="center" vertical="center" wrapText="1"/>
    </xf>
    <xf numFmtId="164" fontId="0" fillId="27" borderId="39" xfId="0" applyNumberFormat="1" applyFont="1" applyFill="1" applyBorder="1" applyAlignment="1">
      <alignment horizontal="center" vertical="center" wrapText="1"/>
    </xf>
    <xf numFmtId="0" fontId="0" fillId="27" borderId="30" xfId="0" applyNumberFormat="1" applyFont="1" applyFill="1" applyBorder="1" applyAlignment="1">
      <alignment horizontal="center" vertical="center" wrapText="1"/>
    </xf>
    <xf numFmtId="164" fontId="0" fillId="27" borderId="32" xfId="0" applyNumberFormat="1" applyFont="1" applyFill="1" applyBorder="1" applyAlignment="1">
      <alignment horizontal="center" vertical="center" wrapText="1"/>
    </xf>
    <xf numFmtId="4" fontId="0" fillId="27" borderId="32" xfId="0" applyNumberFormat="1" applyFont="1" applyFill="1" applyBorder="1" applyAlignment="1">
      <alignment horizontal="center" vertical="center" wrapText="1"/>
    </xf>
    <xf numFmtId="0" fontId="14" fillId="27" borderId="29" xfId="0" applyFont="1" applyFill="1" applyBorder="1" applyAlignment="1">
      <alignment horizontal="center" vertical="center"/>
    </xf>
    <xf numFmtId="166" fontId="0" fillId="27" borderId="35" xfId="0" applyNumberFormat="1" applyFont="1" applyFill="1" applyBorder="1" applyAlignment="1">
      <alignment horizontal="center" vertical="center" wrapText="1"/>
    </xf>
    <xf numFmtId="0" fontId="0" fillId="27" borderId="39" xfId="0" applyFont="1" applyFill="1" applyBorder="1" applyAlignment="1">
      <alignment horizontal="center" vertical="center" wrapText="1"/>
    </xf>
    <xf numFmtId="0" fontId="8" fillId="28" borderId="0" xfId="0" applyFont="1" applyFill="1" applyBorder="1" applyAlignment="1">
      <alignment vertical="center" wrapText="1"/>
    </xf>
    <xf numFmtId="0" fontId="0" fillId="27" borderId="29" xfId="0" applyFill="1" applyBorder="1" applyAlignment="1">
      <alignment horizontal="center" vertical="center" wrapText="1"/>
    </xf>
    <xf numFmtId="0" fontId="0" fillId="28" borderId="35" xfId="0" applyFill="1" applyBorder="1" applyAlignment="1">
      <alignment horizontal="center" vertical="center" wrapText="1"/>
    </xf>
    <xf numFmtId="0" fontId="0" fillId="28" borderId="29" xfId="0" applyFill="1" applyBorder="1" applyAlignment="1">
      <alignment horizontal="center" vertical="center" wrapText="1"/>
    </xf>
    <xf numFmtId="0" fontId="0" fillId="28" borderId="35" xfId="0" applyFont="1" applyFill="1" applyBorder="1" applyAlignment="1">
      <alignment horizontal="center" vertical="center" wrapText="1"/>
    </xf>
    <xf numFmtId="0" fontId="0" fillId="28" borderId="35" xfId="0" applyNumberFormat="1" applyFill="1" applyBorder="1" applyAlignment="1">
      <alignment horizontal="center" vertical="center" wrapText="1"/>
    </xf>
    <xf numFmtId="0" fontId="0" fillId="28" borderId="29" xfId="0" applyNumberFormat="1" applyFill="1" applyBorder="1" applyAlignment="1">
      <alignment horizontal="center" vertical="center" wrapText="1"/>
    </xf>
    <xf numFmtId="0" fontId="0" fillId="28" borderId="0" xfId="0" applyFill="1" applyAlignment="1">
      <alignment horizontal="center" vertical="center" wrapText="1"/>
    </xf>
    <xf numFmtId="0" fontId="0" fillId="27" borderId="29" xfId="0" applyNumberFormat="1" applyFill="1" applyBorder="1" applyAlignment="1">
      <alignment horizontal="center" vertical="center" wrapText="1"/>
    </xf>
    <xf numFmtId="0" fontId="20" fillId="27" borderId="29" xfId="0" applyFont="1" applyFill="1" applyBorder="1" applyAlignment="1">
      <alignment horizontal="center" vertical="center" wrapText="1"/>
    </xf>
    <xf numFmtId="0" fontId="0" fillId="29" borderId="29" xfId="0" applyFont="1" applyFill="1" applyBorder="1" applyAlignment="1">
      <alignment horizontal="center" vertical="center" wrapText="1"/>
    </xf>
    <xf numFmtId="0" fontId="0" fillId="3" borderId="5" xfId="0" applyFill="1" applyBorder="1" applyAlignment="1">
      <alignment horizontal="center" vertical="center"/>
    </xf>
    <xf numFmtId="0" fontId="0" fillId="28" borderId="5" xfId="0" applyFill="1" applyBorder="1" applyAlignment="1">
      <alignment horizontal="center" vertical="center" wrapText="1"/>
    </xf>
    <xf numFmtId="0" fontId="0" fillId="28" borderId="39" xfId="0" applyFill="1" applyBorder="1" applyAlignment="1">
      <alignment horizontal="center" vertical="center"/>
    </xf>
    <xf numFmtId="0" fontId="0" fillId="7" borderId="5" xfId="0" applyFill="1" applyBorder="1" applyAlignment="1">
      <alignment horizontal="center" vertical="center"/>
    </xf>
    <xf numFmtId="17" fontId="0" fillId="28" borderId="35" xfId="0" applyNumberFormat="1" applyFill="1" applyBorder="1" applyAlignment="1">
      <alignment horizontal="center" vertical="center" wrapText="1"/>
    </xf>
    <xf numFmtId="0" fontId="0" fillId="7" borderId="6" xfId="0" applyFill="1" applyBorder="1" applyAlignment="1">
      <alignment horizontal="center" vertical="center" wrapText="1"/>
    </xf>
    <xf numFmtId="0" fontId="0" fillId="28" borderId="34" xfId="0" applyFill="1" applyBorder="1" applyAlignment="1">
      <alignment horizontal="center" vertical="center" wrapText="1"/>
    </xf>
    <xf numFmtId="0" fontId="0" fillId="28" borderId="33" xfId="0" applyFill="1" applyBorder="1" applyAlignment="1">
      <alignment horizontal="center" vertical="center"/>
    </xf>
    <xf numFmtId="0" fontId="0" fillId="28" borderId="29" xfId="0" applyNumberFormat="1" applyFont="1" applyFill="1" applyBorder="1" applyAlignment="1">
      <alignment horizontal="center" vertical="center" wrapText="1"/>
    </xf>
    <xf numFmtId="0" fontId="0" fillId="28" borderId="35" xfId="0" applyNumberFormat="1" applyFont="1" applyFill="1" applyBorder="1" applyAlignment="1">
      <alignment horizontal="center" vertical="center" wrapText="1"/>
    </xf>
    <xf numFmtId="0" fontId="17" fillId="7" borderId="5" xfId="0" applyFont="1" applyFill="1" applyBorder="1" applyAlignment="1">
      <alignment horizontal="center" vertical="center" wrapText="1"/>
    </xf>
    <xf numFmtId="166" fontId="0" fillId="27" borderId="29" xfId="0" applyNumberFormat="1" applyFill="1" applyBorder="1" applyAlignment="1">
      <alignment horizontal="center" vertical="center"/>
    </xf>
    <xf numFmtId="0" fontId="12" fillId="28" borderId="29" xfId="0" applyFont="1" applyFill="1" applyBorder="1" applyAlignment="1">
      <alignment horizontal="center" vertical="center" wrapText="1"/>
    </xf>
    <xf numFmtId="0" fontId="0" fillId="30" borderId="43" xfId="0" applyFill="1" applyBorder="1" applyAlignment="1">
      <alignment horizontal="center" vertical="center" wrapText="1"/>
    </xf>
    <xf numFmtId="0" fontId="17" fillId="28" borderId="35" xfId="0" applyFont="1" applyFill="1" applyBorder="1" applyAlignment="1">
      <alignment horizontal="center" vertical="center" wrapText="1"/>
    </xf>
    <xf numFmtId="0" fontId="23" fillId="28" borderId="29" xfId="0" applyFont="1" applyFill="1" applyBorder="1" applyAlignment="1">
      <alignment horizontal="center" vertical="center" wrapText="1"/>
    </xf>
    <xf numFmtId="167" fontId="0" fillId="27" borderId="29" xfId="0" applyNumberFormat="1" applyFont="1" applyFill="1" applyBorder="1" applyAlignment="1">
      <alignment horizontal="center" vertical="center"/>
    </xf>
    <xf numFmtId="0" fontId="0" fillId="28" borderId="30" xfId="0" applyFont="1" applyFill="1" applyBorder="1" applyAlignment="1">
      <alignment horizontal="center" vertical="center" wrapText="1"/>
    </xf>
    <xf numFmtId="0" fontId="0" fillId="28" borderId="5" xfId="0" applyFill="1" applyBorder="1" applyAlignment="1">
      <alignment horizontal="center" vertical="center"/>
    </xf>
    <xf numFmtId="0" fontId="0" fillId="28" borderId="40" xfId="0" applyFill="1" applyBorder="1" applyAlignment="1">
      <alignment horizontal="center" vertical="center" wrapText="1"/>
    </xf>
    <xf numFmtId="0" fontId="12" fillId="28" borderId="35" xfId="0" applyFont="1" applyFill="1" applyBorder="1" applyAlignment="1">
      <alignment horizontal="center" vertical="center" wrapText="1"/>
    </xf>
    <xf numFmtId="0" fontId="12" fillId="28" borderId="40" xfId="0" applyFont="1" applyFill="1" applyBorder="1" applyAlignment="1">
      <alignment horizontal="center" vertical="center" wrapText="1"/>
    </xf>
    <xf numFmtId="17" fontId="0" fillId="28" borderId="29" xfId="0" applyNumberFormat="1" applyFill="1" applyBorder="1" applyAlignment="1">
      <alignment horizontal="center" vertical="center" wrapText="1"/>
    </xf>
    <xf numFmtId="0" fontId="0" fillId="28" borderId="40" xfId="0" applyFill="1" applyBorder="1" applyAlignment="1">
      <alignment horizontal="center" vertical="center"/>
    </xf>
    <xf numFmtId="0" fontId="0" fillId="3" borderId="5" xfId="0" applyFill="1" applyBorder="1" applyAlignment="1">
      <alignment horizontal="center" vertical="center" wrapText="1"/>
    </xf>
    <xf numFmtId="17" fontId="0" fillId="3" borderId="5" xfId="0" applyNumberFormat="1" applyFill="1" applyBorder="1" applyAlignment="1">
      <alignment horizontal="center" vertical="center" wrapText="1"/>
    </xf>
    <xf numFmtId="0" fontId="8" fillId="7" borderId="44" xfId="0" applyFont="1" applyFill="1" applyBorder="1" applyAlignment="1">
      <alignment horizontal="center" vertical="center" wrapText="1"/>
    </xf>
    <xf numFmtId="0" fontId="0" fillId="7" borderId="44" xfId="0" applyFill="1" applyBorder="1" applyAlignment="1">
      <alignment horizontal="center" vertical="center" wrapText="1"/>
    </xf>
    <xf numFmtId="0" fontId="0" fillId="7" borderId="40" xfId="0" applyFill="1" applyBorder="1" applyAlignment="1">
      <alignment horizontal="center" vertical="center" wrapText="1"/>
    </xf>
    <xf numFmtId="164" fontId="0" fillId="7" borderId="29" xfId="0" applyNumberFormat="1"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7" borderId="35" xfId="0" applyFill="1" applyBorder="1" applyAlignment="1">
      <alignment horizontal="center" vertical="center" wrapText="1"/>
    </xf>
    <xf numFmtId="0" fontId="0" fillId="7" borderId="45" xfId="0" applyFill="1" applyBorder="1" applyAlignment="1">
      <alignment horizontal="center" vertical="center" wrapText="1"/>
    </xf>
    <xf numFmtId="0" fontId="0" fillId="7" borderId="46" xfId="0" applyNumberFormat="1" applyFill="1" applyBorder="1" applyAlignment="1">
      <alignment horizontal="center" vertical="center" wrapText="1"/>
    </xf>
    <xf numFmtId="0" fontId="0" fillId="7" borderId="46" xfId="0" applyFill="1" applyBorder="1" applyAlignment="1">
      <alignment horizontal="center" vertical="center" wrapText="1"/>
    </xf>
    <xf numFmtId="0" fontId="0" fillId="7" borderId="47" xfId="0" applyFill="1" applyBorder="1" applyAlignment="1">
      <alignment horizontal="center" vertical="center" wrapText="1"/>
    </xf>
    <xf numFmtId="0" fontId="0" fillId="7" borderId="46" xfId="0" applyFont="1" applyFill="1" applyBorder="1" applyAlignment="1">
      <alignment horizontal="center" vertical="center" wrapText="1"/>
    </xf>
    <xf numFmtId="0" fontId="0" fillId="7" borderId="48" xfId="0" applyFont="1" applyFill="1" applyBorder="1" applyAlignment="1">
      <alignment horizontal="center" vertical="center" wrapText="1"/>
    </xf>
    <xf numFmtId="0" fontId="0" fillId="7" borderId="40" xfId="0" applyFont="1" applyFill="1" applyBorder="1" applyAlignment="1">
      <alignment horizontal="center" vertical="center" wrapText="1"/>
    </xf>
    <xf numFmtId="0" fontId="0" fillId="7" borderId="29" xfId="0" applyNumberFormat="1" applyFont="1" applyFill="1" applyBorder="1" applyAlignment="1">
      <alignment horizontal="center" vertical="center" wrapText="1"/>
    </xf>
    <xf numFmtId="166" fontId="0" fillId="7" borderId="29" xfId="0" applyNumberFormat="1" applyFont="1" applyFill="1" applyBorder="1" applyAlignment="1">
      <alignment horizontal="center" vertical="center" wrapText="1"/>
    </xf>
    <xf numFmtId="4" fontId="0" fillId="7" borderId="29" xfId="0" applyNumberFormat="1" applyFont="1" applyFill="1" applyBorder="1" applyAlignment="1">
      <alignment horizontal="center" vertical="center" wrapText="1"/>
    </xf>
    <xf numFmtId="0" fontId="20" fillId="7" borderId="40" xfId="0" applyFont="1" applyFill="1" applyBorder="1" applyAlignment="1">
      <alignment horizontal="center" vertical="center" wrapText="1"/>
    </xf>
    <xf numFmtId="0" fontId="0" fillId="7" borderId="29"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9" xfId="0" applyFill="1" applyBorder="1" applyAlignment="1">
      <alignment horizontal="center" vertical="center" wrapText="1"/>
    </xf>
    <xf numFmtId="0" fontId="20" fillId="7" borderId="35" xfId="0" applyFont="1" applyFill="1" applyBorder="1" applyAlignment="1">
      <alignment horizontal="center" vertical="center" wrapText="1"/>
    </xf>
    <xf numFmtId="0" fontId="0" fillId="7" borderId="49" xfId="0" applyFill="1" applyBorder="1" applyAlignment="1">
      <alignment horizontal="center" vertical="center" wrapText="1"/>
    </xf>
    <xf numFmtId="0" fontId="0" fillId="7" borderId="50" xfId="0" applyFill="1" applyBorder="1" applyAlignment="1">
      <alignment horizontal="center" vertical="center" wrapText="1"/>
    </xf>
    <xf numFmtId="17" fontId="0" fillId="7" borderId="35" xfId="0" applyNumberFormat="1" applyFill="1" applyBorder="1" applyAlignment="1">
      <alignment horizontal="center" vertical="center" wrapText="1"/>
    </xf>
    <xf numFmtId="0" fontId="25" fillId="7" borderId="6" xfId="0" applyFont="1" applyFill="1" applyBorder="1" applyAlignment="1">
      <alignment horizontal="center" vertical="center" wrapText="1"/>
    </xf>
    <xf numFmtId="0" fontId="0" fillId="7" borderId="34" xfId="0" applyFill="1" applyBorder="1" applyAlignment="1">
      <alignment horizontal="center" vertical="center" wrapText="1"/>
    </xf>
    <xf numFmtId="0" fontId="0" fillId="7" borderId="41" xfId="0" applyFill="1" applyBorder="1" applyAlignment="1">
      <alignment horizontal="center" vertical="center" wrapText="1"/>
    </xf>
    <xf numFmtId="0" fontId="0" fillId="7" borderId="29" xfId="0" applyNumberFormat="1" applyFill="1" applyBorder="1" applyAlignment="1">
      <alignment horizontal="center" vertical="center" wrapText="1"/>
    </xf>
    <xf numFmtId="0" fontId="0" fillId="7" borderId="33" xfId="0" applyFill="1" applyBorder="1" applyAlignment="1">
      <alignment horizontal="center" vertical="center" wrapText="1"/>
    </xf>
    <xf numFmtId="0" fontId="0" fillId="7" borderId="35" xfId="0" applyNumberFormat="1" applyFill="1" applyBorder="1" applyAlignment="1">
      <alignment horizontal="center" vertical="center" wrapText="1"/>
    </xf>
    <xf numFmtId="0" fontId="0" fillId="7" borderId="35" xfId="0" applyFont="1" applyFill="1" applyBorder="1" applyAlignment="1">
      <alignment horizontal="center" vertical="center" wrapText="1"/>
    </xf>
    <xf numFmtId="0" fontId="26" fillId="7" borderId="31" xfId="0" applyFont="1" applyFill="1" applyBorder="1" applyAlignment="1">
      <alignment horizontal="center" vertical="center" wrapText="1"/>
    </xf>
    <xf numFmtId="0" fontId="0" fillId="7" borderId="0" xfId="0" applyFill="1" applyAlignment="1">
      <alignment horizontal="center" vertical="center" wrapText="1"/>
    </xf>
    <xf numFmtId="0" fontId="0" fillId="7" borderId="0" xfId="0" applyFill="1" applyAlignment="1">
      <alignment horizontal="center" vertical="center"/>
    </xf>
    <xf numFmtId="166" fontId="0" fillId="7" borderId="29" xfId="0" applyNumberFormat="1" applyFill="1" applyBorder="1" applyAlignment="1">
      <alignment horizontal="center" vertical="center" wrapText="1"/>
    </xf>
    <xf numFmtId="0" fontId="17" fillId="7" borderId="47" xfId="0" applyFont="1" applyFill="1" applyBorder="1" applyAlignment="1">
      <alignment horizontal="center" vertical="center" wrapText="1"/>
    </xf>
    <xf numFmtId="0" fontId="0" fillId="7" borderId="43" xfId="0" applyFill="1" applyBorder="1" applyAlignment="1">
      <alignment horizontal="center" vertical="center" wrapText="1"/>
    </xf>
    <xf numFmtId="0" fontId="0" fillId="7" borderId="34" xfId="0" applyFont="1" applyFill="1" applyBorder="1" applyAlignment="1">
      <alignment horizontal="center" vertical="center" wrapText="1"/>
    </xf>
    <xf numFmtId="0" fontId="0" fillId="7" borderId="31" xfId="0" applyFill="1" applyBorder="1" applyAlignment="1">
      <alignment horizontal="center" vertical="center" wrapText="1"/>
    </xf>
    <xf numFmtId="0" fontId="0" fillId="7" borderId="39" xfId="0" applyFont="1" applyFill="1" applyBorder="1" applyAlignment="1">
      <alignment horizontal="center" vertical="center" wrapText="1"/>
    </xf>
    <xf numFmtId="0" fontId="17" fillId="7" borderId="35" xfId="0" applyFont="1" applyFill="1" applyBorder="1" applyAlignment="1">
      <alignment horizontal="center" vertical="center" wrapText="1"/>
    </xf>
    <xf numFmtId="0" fontId="23" fillId="7" borderId="29" xfId="0" applyFont="1" applyFill="1" applyBorder="1" applyAlignment="1">
      <alignment horizontal="center" vertical="center" wrapText="1"/>
    </xf>
    <xf numFmtId="167" fontId="0" fillId="7" borderId="29" xfId="0" applyNumberFormat="1" applyFont="1" applyFill="1" applyBorder="1" applyAlignment="1">
      <alignment horizontal="center" vertical="center" wrapText="1"/>
    </xf>
    <xf numFmtId="4" fontId="0" fillId="7" borderId="29" xfId="0" applyNumberFormat="1" applyFill="1" applyBorder="1" applyAlignment="1">
      <alignment horizontal="center" vertical="center" wrapText="1"/>
    </xf>
    <xf numFmtId="0" fontId="0" fillId="7" borderId="47" xfId="0" applyNumberFormat="1" applyFill="1" applyBorder="1" applyAlignment="1">
      <alignment horizontal="center" vertical="center" wrapText="1"/>
    </xf>
    <xf numFmtId="164" fontId="0" fillId="7" borderId="29" xfId="0" applyNumberFormat="1" applyFill="1" applyBorder="1" applyAlignment="1">
      <alignment horizontal="center" vertical="center" wrapText="1"/>
    </xf>
    <xf numFmtId="0" fontId="0" fillId="7" borderId="51" xfId="0" applyFill="1" applyBorder="1" applyAlignment="1">
      <alignment horizontal="center" vertical="center" wrapText="1"/>
    </xf>
    <xf numFmtId="0" fontId="0" fillId="7" borderId="52" xfId="0" applyFill="1" applyBorder="1" applyAlignment="1">
      <alignment horizontal="center" vertical="center" wrapText="1"/>
    </xf>
    <xf numFmtId="0" fontId="27" fillId="7" borderId="0" xfId="0" applyFont="1" applyFill="1" applyAlignment="1">
      <alignment horizontal="center" vertical="center" wrapText="1"/>
    </xf>
    <xf numFmtId="0" fontId="30" fillId="7" borderId="29"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0" fillId="7" borderId="45"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0" fillId="7" borderId="48" xfId="0" applyFill="1" applyBorder="1" applyAlignment="1">
      <alignment horizontal="center" vertical="center" wrapText="1"/>
    </xf>
    <xf numFmtId="0" fontId="17" fillId="7" borderId="29" xfId="0" applyFont="1" applyFill="1" applyBorder="1" applyAlignment="1">
      <alignment horizontal="center" vertical="center" wrapText="1"/>
    </xf>
    <xf numFmtId="17" fontId="0" fillId="7" borderId="29" xfId="0" applyNumberFormat="1" applyFill="1" applyBorder="1" applyAlignment="1">
      <alignment horizontal="center" vertical="center" wrapText="1"/>
    </xf>
    <xf numFmtId="0" fontId="7" fillId="7" borderId="0" xfId="0" applyFont="1" applyFill="1" applyBorder="1" applyAlignment="1">
      <alignment vertical="center" wrapText="1"/>
    </xf>
    <xf numFmtId="0" fontId="0" fillId="7" borderId="53" xfId="0" applyFill="1" applyBorder="1" applyAlignment="1"/>
    <xf numFmtId="0" fontId="0" fillId="7" borderId="54" xfId="0" applyFill="1" applyBorder="1" applyAlignment="1"/>
    <xf numFmtId="0" fontId="47" fillId="7" borderId="44" xfId="0" applyFont="1" applyFill="1" applyBorder="1" applyAlignment="1">
      <alignment horizontal="center" vertical="center" wrapText="1"/>
    </xf>
    <xf numFmtId="0" fontId="60" fillId="7" borderId="35" xfId="0" applyFont="1" applyFill="1" applyBorder="1" applyAlignment="1">
      <alignment horizontal="center" vertical="center" wrapText="1"/>
    </xf>
    <xf numFmtId="164" fontId="0" fillId="7" borderId="35" xfId="0" applyNumberFormat="1" applyFill="1" applyBorder="1" applyAlignment="1">
      <alignment horizontal="center" vertical="center" wrapText="1"/>
    </xf>
    <xf numFmtId="0" fontId="61" fillId="7" borderId="5" xfId="0" applyFont="1" applyFill="1" applyBorder="1" applyAlignment="1">
      <alignment horizontal="center" vertical="center" wrapText="1"/>
    </xf>
    <xf numFmtId="0" fontId="60" fillId="7" borderId="55" xfId="0" applyFont="1" applyFill="1" applyBorder="1" applyAlignment="1">
      <alignment horizontal="center" vertical="center" wrapText="1"/>
    </xf>
    <xf numFmtId="164" fontId="0" fillId="7" borderId="34" xfId="0" applyNumberFormat="1" applyFill="1" applyBorder="1" applyAlignment="1">
      <alignment horizontal="center" vertical="center" wrapText="1"/>
    </xf>
    <xf numFmtId="0" fontId="62" fillId="7" borderId="5" xfId="0" applyFont="1" applyFill="1" applyBorder="1" applyAlignment="1">
      <alignment horizontal="center" vertical="center" wrapText="1"/>
    </xf>
    <xf numFmtId="0" fontId="0" fillId="7" borderId="56" xfId="0" applyFill="1" applyBorder="1" applyAlignment="1">
      <alignment horizontal="center" vertical="center" wrapText="1"/>
    </xf>
    <xf numFmtId="164" fontId="0" fillId="7" borderId="5" xfId="0" applyNumberFormat="1" applyFill="1" applyBorder="1" applyAlignment="1">
      <alignment horizontal="center" vertical="center" wrapText="1"/>
    </xf>
    <xf numFmtId="0" fontId="62" fillId="7" borderId="54" xfId="0" applyFont="1" applyFill="1" applyBorder="1" applyAlignment="1">
      <alignment horizontal="center" vertical="center" wrapText="1"/>
    </xf>
    <xf numFmtId="0" fontId="0" fillId="7" borderId="54" xfId="0" applyFill="1" applyBorder="1" applyAlignment="1">
      <alignment horizontal="center" vertical="center"/>
    </xf>
    <xf numFmtId="0" fontId="26" fillId="7" borderId="5"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0" fillId="7" borderId="30" xfId="0" applyFill="1" applyBorder="1" applyAlignment="1">
      <alignment horizontal="center" vertical="center" wrapText="1"/>
    </xf>
    <xf numFmtId="0" fontId="63" fillId="7" borderId="57" xfId="0" applyFont="1" applyFill="1" applyBorder="1" applyAlignment="1">
      <alignment vertical="center" wrapText="1"/>
    </xf>
    <xf numFmtId="0" fontId="64" fillId="7" borderId="5" xfId="0" applyFont="1" applyFill="1" applyBorder="1" applyAlignment="1">
      <alignment vertical="center" wrapText="1"/>
    </xf>
    <xf numFmtId="9" fontId="0" fillId="7" borderId="35" xfId="0" applyNumberFormat="1" applyFont="1" applyFill="1" applyBorder="1" applyAlignment="1">
      <alignment horizontal="center" vertical="center" wrapText="1"/>
    </xf>
    <xf numFmtId="0" fontId="65" fillId="7" borderId="0" xfId="0" applyFont="1" applyFill="1" applyAlignment="1">
      <alignment horizontal="center" vertical="center" wrapText="1"/>
    </xf>
    <xf numFmtId="0" fontId="46" fillId="7" borderId="0" xfId="0" applyFont="1" applyFill="1" applyAlignment="1">
      <alignment horizontal="center" vertical="center" wrapText="1"/>
    </xf>
    <xf numFmtId="0" fontId="0" fillId="7" borderId="32" xfId="0" applyFill="1" applyBorder="1" applyAlignment="1">
      <alignment horizontal="center" vertical="center" wrapText="1"/>
    </xf>
    <xf numFmtId="0" fontId="66" fillId="7" borderId="5" xfId="0" applyFont="1" applyFill="1" applyBorder="1" applyAlignment="1">
      <alignment vertical="center" wrapText="1"/>
    </xf>
    <xf numFmtId="0" fontId="63" fillId="7" borderId="5" xfId="0" applyFont="1" applyFill="1" applyBorder="1" applyAlignment="1">
      <alignment vertical="center" wrapText="1"/>
    </xf>
    <xf numFmtId="0" fontId="67" fillId="7" borderId="5" xfId="0" applyFont="1" applyFill="1" applyBorder="1" applyAlignment="1">
      <alignment vertical="center" wrapText="1"/>
    </xf>
    <xf numFmtId="0" fontId="59" fillId="0" borderId="8" xfId="0" applyFont="1" applyFill="1" applyBorder="1" applyAlignment="1">
      <alignment horizontal="center" vertical="center" wrapText="1"/>
    </xf>
    <xf numFmtId="17" fontId="59" fillId="0" borderId="8" xfId="0" applyNumberFormat="1" applyFont="1" applyFill="1" applyBorder="1" applyAlignment="1">
      <alignment horizontal="center" vertical="center"/>
    </xf>
    <xf numFmtId="3" fontId="59" fillId="0" borderId="8" xfId="0" applyNumberFormat="1" applyFont="1" applyFill="1" applyBorder="1" applyAlignment="1">
      <alignment horizontal="center" vertical="center"/>
    </xf>
    <xf numFmtId="0" fontId="59" fillId="0" borderId="8" xfId="0" applyFont="1" applyFill="1" applyBorder="1" applyAlignment="1">
      <alignment horizontal="center" vertical="center"/>
    </xf>
    <xf numFmtId="0" fontId="68" fillId="0" borderId="8" xfId="0" applyFont="1" applyFill="1" applyBorder="1" applyAlignment="1">
      <alignment horizontal="center" vertical="center" wrapText="1"/>
    </xf>
    <xf numFmtId="3" fontId="59" fillId="0" borderId="8" xfId="0" applyNumberFormat="1" applyFont="1" applyFill="1" applyBorder="1" applyAlignment="1">
      <alignment horizontal="center" vertical="center" wrapText="1"/>
    </xf>
    <xf numFmtId="0" fontId="48" fillId="25" borderId="2" xfId="0" applyFont="1" applyFill="1" applyBorder="1" applyAlignment="1">
      <alignment horizontal="center"/>
    </xf>
    <xf numFmtId="0" fontId="44" fillId="19" borderId="12" xfId="0" applyFont="1" applyFill="1" applyBorder="1" applyAlignment="1">
      <alignment horizontal="center" vertical="center" wrapText="1"/>
    </xf>
    <xf numFmtId="0" fontId="58" fillId="7" borderId="1" xfId="0" applyFont="1" applyFill="1" applyBorder="1" applyAlignment="1">
      <alignment horizontal="left"/>
    </xf>
    <xf numFmtId="0" fontId="43" fillId="21" borderId="22" xfId="0" applyFont="1" applyFill="1" applyBorder="1" applyAlignment="1">
      <alignment horizontal="center"/>
    </xf>
    <xf numFmtId="0" fontId="3" fillId="4" borderId="23" xfId="0" applyFont="1" applyFill="1" applyBorder="1" applyAlignment="1">
      <alignment horizontal="center" vertical="center"/>
    </xf>
    <xf numFmtId="0" fontId="3" fillId="4" borderId="8" xfId="0" applyFont="1" applyFill="1" applyBorder="1" applyAlignment="1">
      <alignment horizontal="center" vertical="center"/>
    </xf>
    <xf numFmtId="0" fontId="0" fillId="3" borderId="5" xfId="0" applyFill="1" applyBorder="1"/>
    <xf numFmtId="0" fontId="0" fillId="2" borderId="0" xfId="0" applyFill="1"/>
    <xf numFmtId="0" fontId="0" fillId="3" borderId="23" xfId="0" applyFill="1" applyBorder="1" applyAlignment="1">
      <alignment horizontal="center" vertical="center"/>
    </xf>
    <xf numFmtId="0" fontId="0" fillId="3" borderId="55" xfId="0" applyFill="1" applyBorder="1" applyAlignment="1">
      <alignment horizontal="center" vertical="center"/>
    </xf>
    <xf numFmtId="0" fontId="0" fillId="3" borderId="6" xfId="0" applyFill="1" applyBorder="1" applyAlignment="1">
      <alignment horizontal="center" vertical="center"/>
    </xf>
    <xf numFmtId="0" fontId="49" fillId="15" borderId="23" xfId="0" applyFont="1" applyFill="1" applyBorder="1" applyAlignment="1">
      <alignment horizontal="center" vertical="center"/>
    </xf>
    <xf numFmtId="164" fontId="0" fillId="7" borderId="5" xfId="0" applyNumberFormat="1"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5" xfId="0" applyNumberFormat="1" applyFill="1" applyBorder="1" applyAlignment="1">
      <alignment horizontal="center" vertical="center" wrapText="1"/>
    </xf>
    <xf numFmtId="0" fontId="0" fillId="7" borderId="5" xfId="0" applyNumberFormat="1" applyFont="1" applyFill="1" applyBorder="1" applyAlignment="1">
      <alignment horizontal="center" vertical="center" wrapText="1"/>
    </xf>
    <xf numFmtId="166" fontId="0" fillId="7" borderId="5" xfId="0" applyNumberFormat="1" applyFont="1" applyFill="1" applyBorder="1" applyAlignment="1">
      <alignment horizontal="center" vertical="center" wrapText="1"/>
    </xf>
    <xf numFmtId="4" fontId="0" fillId="7" borderId="5" xfId="0" applyNumberFormat="1" applyFont="1" applyFill="1" applyBorder="1" applyAlignment="1">
      <alignment horizontal="center" vertical="center" wrapText="1"/>
    </xf>
    <xf numFmtId="0" fontId="20" fillId="7" borderId="5" xfId="0" applyFont="1" applyFill="1" applyBorder="1" applyAlignment="1">
      <alignment horizontal="center" vertical="center" wrapText="1"/>
    </xf>
    <xf numFmtId="0" fontId="33" fillId="7" borderId="5" xfId="0" applyFont="1" applyFill="1" applyBorder="1" applyAlignment="1">
      <alignment vertical="center" wrapText="1"/>
    </xf>
    <xf numFmtId="0" fontId="1" fillId="7" borderId="5"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17" fontId="0" fillId="3" borderId="5" xfId="0" applyNumberFormat="1" applyFill="1" applyBorder="1" applyAlignment="1">
      <alignment horizontal="center" vertical="center" wrapText="1"/>
    </xf>
    <xf numFmtId="9" fontId="0" fillId="7" borderId="5" xfId="0" applyNumberFormat="1" applyFont="1" applyFill="1" applyBorder="1" applyAlignment="1">
      <alignment horizontal="center" vertical="center" wrapText="1"/>
    </xf>
    <xf numFmtId="0" fontId="0" fillId="7" borderId="5" xfId="0" applyFill="1" applyBorder="1" applyAlignment="1">
      <alignment horizontal="center" wrapText="1"/>
    </xf>
    <xf numFmtId="0" fontId="49" fillId="16" borderId="58" xfId="0" applyFont="1" applyFill="1" applyBorder="1" applyAlignment="1">
      <alignment horizontal="center" vertical="center" wrapText="1"/>
    </xf>
    <xf numFmtId="0" fontId="49" fillId="17" borderId="55" xfId="0" applyFont="1" applyFill="1" applyBorder="1" applyAlignment="1">
      <alignment horizontal="center" vertical="center" wrapText="1"/>
    </xf>
    <xf numFmtId="0" fontId="49" fillId="17" borderId="58" xfId="0" applyFont="1" applyFill="1" applyBorder="1" applyAlignment="1">
      <alignment horizontal="center" vertical="center" wrapText="1"/>
    </xf>
    <xf numFmtId="17" fontId="0" fillId="7" borderId="5" xfId="0" applyNumberFormat="1" applyFill="1" applyBorder="1" applyAlignment="1">
      <alignment horizontal="center" vertical="center" wrapText="1"/>
    </xf>
    <xf numFmtId="0" fontId="41" fillId="7" borderId="5" xfId="0" applyFont="1" applyFill="1" applyBorder="1" applyAlignment="1">
      <alignment vertical="center" wrapText="1"/>
    </xf>
    <xf numFmtId="0" fontId="12" fillId="7" borderId="5" xfId="0" applyFont="1" applyFill="1" applyBorder="1" applyAlignment="1">
      <alignment horizontal="center" vertical="center" wrapText="1"/>
    </xf>
    <xf numFmtId="0" fontId="40" fillId="7" borderId="5" xfId="0" applyFont="1" applyFill="1" applyBorder="1" applyAlignment="1">
      <alignment vertical="center" wrapText="1"/>
    </xf>
    <xf numFmtId="17" fontId="0" fillId="3" borderId="5" xfId="0" applyNumberFormat="1" applyFill="1" applyBorder="1" applyAlignment="1">
      <alignment horizontal="center" vertical="center"/>
    </xf>
    <xf numFmtId="0" fontId="48" fillId="10" borderId="55" xfId="0" applyFont="1" applyFill="1" applyBorder="1" applyAlignment="1">
      <alignment horizontal="center" vertical="center" wrapText="1"/>
    </xf>
    <xf numFmtId="0" fontId="48" fillId="11" borderId="55" xfId="0" applyFont="1" applyFill="1" applyBorder="1" applyAlignment="1">
      <alignment horizontal="center" vertical="center" wrapText="1"/>
    </xf>
    <xf numFmtId="0" fontId="48" fillId="12" borderId="55" xfId="0" applyFont="1" applyFill="1" applyBorder="1" applyAlignment="1">
      <alignment horizontal="center" vertical="center" wrapText="1"/>
    </xf>
    <xf numFmtId="1" fontId="48" fillId="13" borderId="55" xfId="0" applyNumberFormat="1" applyFont="1" applyFill="1" applyBorder="1" applyAlignment="1">
      <alignment horizontal="center" vertical="center" wrapText="1"/>
    </xf>
    <xf numFmtId="0" fontId="48" fillId="14" borderId="55" xfId="0" applyFont="1" applyFill="1" applyBorder="1" applyAlignment="1">
      <alignment horizontal="center" vertical="center" wrapText="1"/>
    </xf>
    <xf numFmtId="0" fontId="48" fillId="21" borderId="55" xfId="0" applyFont="1" applyFill="1" applyBorder="1" applyAlignment="1">
      <alignment horizontal="center" vertical="center" wrapText="1"/>
    </xf>
    <xf numFmtId="0" fontId="49" fillId="7" borderId="5" xfId="0" applyFont="1" applyFill="1" applyBorder="1" applyAlignment="1">
      <alignment horizontal="center"/>
    </xf>
    <xf numFmtId="166" fontId="0" fillId="7" borderId="5" xfId="0" applyNumberFormat="1" applyFill="1" applyBorder="1" applyAlignment="1">
      <alignment horizontal="center" vertical="center" wrapText="1"/>
    </xf>
    <xf numFmtId="0" fontId="2" fillId="7" borderId="5" xfId="0" applyFont="1" applyFill="1" applyBorder="1" applyAlignment="1">
      <alignment horizontal="center" vertical="center" wrapText="1"/>
    </xf>
    <xf numFmtId="0" fontId="0" fillId="7" borderId="5" xfId="0" applyFill="1" applyBorder="1" applyAlignment="1">
      <alignment vertical="center" wrapText="1"/>
    </xf>
    <xf numFmtId="167" fontId="0" fillId="7" borderId="5" xfId="0" applyNumberFormat="1" applyFont="1" applyFill="1" applyBorder="1" applyAlignment="1">
      <alignment horizontal="center" vertical="center" wrapText="1"/>
    </xf>
    <xf numFmtId="4" fontId="0" fillId="7" borderId="5" xfId="0" applyNumberFormat="1" applyFill="1" applyBorder="1" applyAlignment="1">
      <alignment horizontal="center" vertical="center" wrapText="1"/>
    </xf>
    <xf numFmtId="0" fontId="48" fillId="25" borderId="2" xfId="0" applyFont="1" applyFill="1" applyBorder="1" applyAlignment="1">
      <alignment horizontal="center"/>
    </xf>
    <xf numFmtId="0" fontId="44" fillId="19" borderId="12" xfId="0" applyFont="1" applyFill="1" applyBorder="1" applyAlignment="1">
      <alignment horizontal="center" vertical="center" wrapText="1"/>
    </xf>
    <xf numFmtId="0" fontId="58" fillId="7" borderId="1" xfId="0" applyFont="1" applyFill="1" applyBorder="1" applyAlignment="1">
      <alignment horizontal="left"/>
    </xf>
    <xf numFmtId="0" fontId="0" fillId="31" borderId="5" xfId="0" applyFill="1" applyBorder="1" applyAlignment="1">
      <alignment horizontal="center" vertical="center" wrapText="1"/>
    </xf>
    <xf numFmtId="0" fontId="0" fillId="31" borderId="5" xfId="0" applyFill="1" applyBorder="1" applyAlignment="1">
      <alignment horizontal="center" wrapText="1"/>
    </xf>
    <xf numFmtId="0" fontId="1" fillId="31" borderId="5" xfId="0" applyFont="1" applyFill="1" applyBorder="1" applyAlignment="1">
      <alignment horizontal="center" vertical="center" wrapText="1"/>
    </xf>
    <xf numFmtId="17" fontId="0" fillId="7" borderId="5" xfId="0" applyNumberFormat="1" applyFill="1" applyBorder="1" applyAlignment="1">
      <alignment horizontal="center" vertical="center"/>
    </xf>
    <xf numFmtId="14" fontId="31" fillId="31" borderId="59" xfId="0" applyNumberFormat="1" applyFont="1" applyFill="1" applyBorder="1" applyAlignment="1">
      <alignment vertical="center"/>
    </xf>
    <xf numFmtId="14" fontId="31" fillId="31" borderId="54" xfId="0" applyNumberFormat="1" applyFont="1" applyFill="1" applyBorder="1" applyAlignment="1">
      <alignment vertical="center"/>
    </xf>
    <xf numFmtId="0" fontId="0" fillId="31" borderId="2" xfId="0" applyFill="1" applyBorder="1" applyAlignment="1"/>
    <xf numFmtId="0" fontId="0" fillId="31" borderId="3" xfId="0" applyFill="1" applyBorder="1" applyAlignment="1"/>
    <xf numFmtId="0" fontId="0" fillId="31" borderId="5" xfId="0" applyFill="1" applyBorder="1" applyAlignment="1">
      <alignment wrapText="1"/>
    </xf>
    <xf numFmtId="0" fontId="69" fillId="7" borderId="5" xfId="0" applyFont="1" applyFill="1" applyBorder="1" applyAlignment="1">
      <alignment horizontal="center" vertical="center" wrapText="1"/>
    </xf>
    <xf numFmtId="0" fontId="70" fillId="7" borderId="5" xfId="0" applyFont="1" applyFill="1" applyBorder="1" applyAlignment="1">
      <alignment horizontal="center" vertical="center" wrapText="1"/>
    </xf>
    <xf numFmtId="0" fontId="46" fillId="7" borderId="5" xfId="0" applyFont="1" applyFill="1" applyBorder="1" applyAlignment="1">
      <alignment horizontal="center" vertical="center" wrapText="1"/>
    </xf>
    <xf numFmtId="0" fontId="70" fillId="7" borderId="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0" fillId="31" borderId="5" xfId="0" applyNumberFormat="1" applyFill="1" applyBorder="1" applyAlignment="1">
      <alignment horizontal="center" vertical="center" wrapText="1"/>
    </xf>
    <xf numFmtId="0" fontId="0" fillId="31" borderId="5" xfId="0" applyFont="1" applyFill="1" applyBorder="1" applyAlignment="1">
      <alignment horizontal="center" vertical="center" wrapText="1"/>
    </xf>
    <xf numFmtId="0" fontId="20" fillId="7" borderId="5" xfId="0" applyFont="1" applyFill="1" applyBorder="1" applyAlignment="1">
      <alignment horizontal="center" wrapText="1"/>
    </xf>
    <xf numFmtId="0" fontId="71" fillId="8" borderId="2" xfId="0" applyFont="1" applyFill="1" applyBorder="1" applyAlignment="1">
      <alignment vertical="center"/>
    </xf>
    <xf numFmtId="0" fontId="44" fillId="8" borderId="2" xfId="0" applyFont="1" applyFill="1" applyBorder="1" applyAlignment="1">
      <alignment horizontal="right" vertical="center"/>
    </xf>
    <xf numFmtId="0" fontId="48" fillId="34" borderId="55" xfId="0" applyFont="1" applyFill="1" applyBorder="1" applyAlignment="1">
      <alignment horizontal="center" vertical="center" wrapText="1"/>
    </xf>
    <xf numFmtId="0" fontId="0" fillId="34" borderId="10" xfId="0" applyFill="1" applyBorder="1"/>
    <xf numFmtId="0" fontId="0" fillId="0" borderId="0" xfId="0" applyBorder="1" applyAlignment="1">
      <alignment horizontal="center"/>
    </xf>
    <xf numFmtId="9" fontId="0" fillId="0" borderId="0" xfId="0" applyNumberFormat="1" applyBorder="1" applyAlignment="1">
      <alignment horizontal="center"/>
    </xf>
    <xf numFmtId="0" fontId="44" fillId="0" borderId="0" xfId="0" applyFont="1" applyFill="1" applyBorder="1" applyAlignment="1">
      <alignment vertical="center" wrapText="1"/>
    </xf>
    <xf numFmtId="0" fontId="0" fillId="14" borderId="10" xfId="0" applyFill="1" applyBorder="1"/>
    <xf numFmtId="0" fontId="49" fillId="0" borderId="83" xfId="0" applyFont="1" applyBorder="1" applyAlignment="1">
      <alignment horizontal="center"/>
    </xf>
    <xf numFmtId="9" fontId="49" fillId="0" borderId="84" xfId="3" applyFont="1" applyBorder="1" applyAlignment="1">
      <alignment horizontal="center"/>
    </xf>
    <xf numFmtId="0" fontId="44" fillId="19" borderId="5" xfId="0" applyFont="1" applyFill="1" applyBorder="1" applyAlignment="1">
      <alignment vertical="center" wrapText="1"/>
    </xf>
    <xf numFmtId="0" fontId="0" fillId="0" borderId="5" xfId="0" applyBorder="1" applyAlignment="1">
      <alignment horizontal="center"/>
    </xf>
    <xf numFmtId="9" fontId="0" fillId="0" borderId="5" xfId="0" applyNumberFormat="1" applyBorder="1" applyAlignment="1">
      <alignment horizontal="center"/>
    </xf>
    <xf numFmtId="0" fontId="0" fillId="34" borderId="14" xfId="0" applyFill="1" applyBorder="1"/>
    <xf numFmtId="0" fontId="46" fillId="0" borderId="0" xfId="0" applyFont="1" applyAlignment="1">
      <alignment horizontal="left" vertical="top" wrapText="1"/>
    </xf>
    <xf numFmtId="0" fontId="48" fillId="25" borderId="4" xfId="0" applyFont="1" applyFill="1" applyBorder="1" applyAlignment="1">
      <alignment horizontal="center"/>
    </xf>
    <xf numFmtId="0" fontId="48" fillId="25" borderId="2" xfId="0" applyFont="1" applyFill="1" applyBorder="1" applyAlignment="1">
      <alignment horizontal="center"/>
    </xf>
    <xf numFmtId="0" fontId="48" fillId="25" borderId="3" xfId="0" applyFont="1" applyFill="1" applyBorder="1" applyAlignment="1">
      <alignment horizontal="center"/>
    </xf>
    <xf numFmtId="0" fontId="48" fillId="32" borderId="4" xfId="0" applyFont="1" applyFill="1" applyBorder="1" applyAlignment="1">
      <alignment horizontal="center"/>
    </xf>
    <xf numFmtId="0" fontId="48" fillId="32" borderId="2" xfId="0" applyFont="1" applyFill="1" applyBorder="1" applyAlignment="1">
      <alignment horizontal="center"/>
    </xf>
    <xf numFmtId="0" fontId="48" fillId="32" borderId="3" xfId="0" applyFont="1" applyFill="1" applyBorder="1" applyAlignment="1">
      <alignment horizontal="center"/>
    </xf>
    <xf numFmtId="0" fontId="7" fillId="33" borderId="4" xfId="0" applyNumberFormat="1" applyFont="1" applyFill="1" applyBorder="1" applyAlignment="1">
      <alignment horizontal="center" vertical="center" wrapText="1"/>
    </xf>
    <xf numFmtId="0" fontId="7" fillId="33" borderId="2" xfId="0" applyNumberFormat="1" applyFont="1" applyFill="1" applyBorder="1" applyAlignment="1">
      <alignment horizontal="center" vertical="center" wrapText="1"/>
    </xf>
    <xf numFmtId="0" fontId="7" fillId="33" borderId="3" xfId="0" applyNumberFormat="1" applyFont="1" applyFill="1" applyBorder="1" applyAlignment="1">
      <alignment horizontal="center" vertical="center" wrapText="1"/>
    </xf>
    <xf numFmtId="0" fontId="8" fillId="7" borderId="60"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28" borderId="29" xfId="0" applyFont="1" applyFill="1" applyBorder="1" applyAlignment="1">
      <alignment horizontal="center" vertical="center" wrapText="1"/>
    </xf>
    <xf numFmtId="0" fontId="8" fillId="28" borderId="64" xfId="0" applyFont="1" applyFill="1" applyBorder="1" applyAlignment="1">
      <alignment horizontal="center" vertical="center" wrapText="1"/>
    </xf>
    <xf numFmtId="0" fontId="8" fillId="28" borderId="58" xfId="0" applyFont="1" applyFill="1" applyBorder="1" applyAlignment="1">
      <alignment horizontal="center" vertical="center" wrapText="1"/>
    </xf>
    <xf numFmtId="0" fontId="8" fillId="28" borderId="37" xfId="0" applyFont="1" applyFill="1" applyBorder="1" applyAlignment="1">
      <alignment horizontal="center" vertical="center" wrapText="1"/>
    </xf>
    <xf numFmtId="0" fontId="8" fillId="28" borderId="0" xfId="0" applyFont="1" applyFill="1" applyBorder="1" applyAlignment="1">
      <alignment horizontal="center" vertical="center" wrapText="1"/>
    </xf>
    <xf numFmtId="0" fontId="8" fillId="28" borderId="32" xfId="0" applyFont="1" applyFill="1" applyBorder="1" applyAlignment="1">
      <alignment horizontal="center" vertical="center" wrapText="1"/>
    </xf>
    <xf numFmtId="0" fontId="8" fillId="28" borderId="50" xfId="0" applyFont="1" applyFill="1" applyBorder="1" applyAlignment="1">
      <alignment horizontal="center" vertical="center" wrapText="1"/>
    </xf>
    <xf numFmtId="0" fontId="8" fillId="28" borderId="63" xfId="0" applyFont="1" applyFill="1" applyBorder="1" applyAlignment="1">
      <alignment horizontal="center" vertical="center" wrapText="1"/>
    </xf>
    <xf numFmtId="0" fontId="44" fillId="19" borderId="12" xfId="0" applyFont="1" applyFill="1" applyBorder="1" applyAlignment="1">
      <alignment horizontal="center" vertical="center" wrapText="1"/>
    </xf>
    <xf numFmtId="0" fontId="44" fillId="19" borderId="65" xfId="0" applyFont="1" applyFill="1" applyBorder="1" applyAlignment="1">
      <alignment horizontal="center" vertical="center" wrapText="1"/>
    </xf>
    <xf numFmtId="0" fontId="58" fillId="7" borderId="1" xfId="0" applyFont="1" applyFill="1" applyBorder="1" applyAlignment="1">
      <alignment horizontal="left"/>
    </xf>
    <xf numFmtId="0" fontId="43" fillId="21" borderId="22" xfId="0" applyFont="1" applyFill="1" applyBorder="1" applyAlignment="1">
      <alignment horizontal="center"/>
    </xf>
    <xf numFmtId="0" fontId="46" fillId="0" borderId="66" xfId="0" applyFont="1" applyBorder="1" applyAlignment="1">
      <alignment horizontal="center" wrapText="1"/>
    </xf>
    <xf numFmtId="0" fontId="46" fillId="0" borderId="67" xfId="0" applyFont="1" applyBorder="1" applyAlignment="1">
      <alignment horizontal="center" wrapText="1"/>
    </xf>
    <xf numFmtId="0" fontId="71" fillId="0" borderId="68" xfId="0" applyFont="1" applyBorder="1" applyAlignment="1">
      <alignment horizontal="center"/>
    </xf>
    <xf numFmtId="0" fontId="71" fillId="0" borderId="69" xfId="0" applyFont="1" applyBorder="1" applyAlignment="1">
      <alignment horizontal="center"/>
    </xf>
    <xf numFmtId="0" fontId="72" fillId="7" borderId="2" xfId="0" applyFont="1" applyFill="1" applyBorder="1" applyAlignment="1">
      <alignment horizontal="center" vertical="center" wrapText="1"/>
    </xf>
    <xf numFmtId="0" fontId="72" fillId="7" borderId="3" xfId="0" applyFont="1" applyFill="1" applyBorder="1" applyAlignment="1">
      <alignment horizontal="center" vertical="center" wrapText="1"/>
    </xf>
    <xf numFmtId="0" fontId="7" fillId="7" borderId="59" xfId="0" applyFont="1" applyFill="1" applyBorder="1" applyAlignment="1">
      <alignment horizontal="center" vertical="center" wrapText="1"/>
    </xf>
    <xf numFmtId="0" fontId="8" fillId="7" borderId="53"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22" fillId="28" borderId="29" xfId="0" applyFont="1" applyFill="1" applyBorder="1" applyAlignment="1">
      <alignment horizontal="center" vertical="center" wrapText="1"/>
    </xf>
    <xf numFmtId="0" fontId="22" fillId="28" borderId="7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8" borderId="38" xfId="0" applyFont="1" applyFill="1" applyBorder="1" applyAlignment="1">
      <alignment horizontal="center" vertical="center" wrapText="1"/>
    </xf>
    <xf numFmtId="0" fontId="44" fillId="19" borderId="71" xfId="0" applyFont="1" applyFill="1" applyBorder="1" applyAlignment="1">
      <alignment horizontal="center" vertical="center" wrapText="1"/>
    </xf>
    <xf numFmtId="0" fontId="8" fillId="7" borderId="72" xfId="0" applyFont="1" applyFill="1" applyBorder="1" applyAlignment="1">
      <alignment horizontal="center" vertical="center" wrapText="1"/>
    </xf>
    <xf numFmtId="0" fontId="8" fillId="7" borderId="73" xfId="0" applyFont="1" applyFill="1" applyBorder="1" applyAlignment="1">
      <alignment horizontal="center" vertical="center" wrapText="1"/>
    </xf>
    <xf numFmtId="0" fontId="8" fillId="7" borderId="74" xfId="0" applyFont="1" applyFill="1" applyBorder="1" applyAlignment="1">
      <alignment horizontal="center" vertical="center" wrapText="1"/>
    </xf>
    <xf numFmtId="0" fontId="8" fillId="7" borderId="75" xfId="0" applyFont="1" applyFill="1" applyBorder="1" applyAlignment="1">
      <alignment horizontal="center" vertical="center" wrapText="1"/>
    </xf>
    <xf numFmtId="0" fontId="8" fillId="7" borderId="76" xfId="0" applyFont="1" applyFill="1" applyBorder="1" applyAlignment="1">
      <alignment horizontal="center" vertical="center" wrapText="1"/>
    </xf>
    <xf numFmtId="0" fontId="7" fillId="7" borderId="5" xfId="0" applyFont="1" applyFill="1" applyBorder="1" applyAlignment="1">
      <alignment horizontal="center" vertical="center" wrapText="1"/>
    </xf>
    <xf numFmtId="14" fontId="22" fillId="7" borderId="5" xfId="0" applyNumberFormat="1" applyFont="1" applyFill="1" applyBorder="1" applyAlignment="1">
      <alignment horizontal="center" vertical="center"/>
    </xf>
    <xf numFmtId="0" fontId="47" fillId="0" borderId="77"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7" fillId="7" borderId="72" xfId="0" applyFont="1" applyFill="1" applyBorder="1" applyAlignment="1">
      <alignment horizontal="center" vertical="center" wrapText="1"/>
    </xf>
    <xf numFmtId="0" fontId="47" fillId="7" borderId="73" xfId="0" applyFont="1" applyFill="1" applyBorder="1" applyAlignment="1">
      <alignment horizontal="center" vertical="center" wrapText="1"/>
    </xf>
    <xf numFmtId="0" fontId="47" fillId="7" borderId="74" xfId="0" applyFont="1" applyFill="1" applyBorder="1" applyAlignment="1">
      <alignment horizontal="center" vertical="center" wrapText="1"/>
    </xf>
    <xf numFmtId="0" fontId="7" fillId="7" borderId="79" xfId="0" applyFont="1" applyFill="1" applyBorder="1" applyAlignment="1">
      <alignment horizontal="center" vertical="center" wrapText="1"/>
    </xf>
    <xf numFmtId="0" fontId="7" fillId="7" borderId="80" xfId="0" applyFont="1" applyFill="1" applyBorder="1" applyAlignment="1">
      <alignment horizontal="center" vertical="center" wrapText="1"/>
    </xf>
    <xf numFmtId="0" fontId="7" fillId="7" borderId="81" xfId="0" applyFont="1" applyFill="1" applyBorder="1" applyAlignment="1">
      <alignment horizontal="center" vertical="center" wrapText="1"/>
    </xf>
    <xf numFmtId="0" fontId="47" fillId="7" borderId="75" xfId="0" applyFont="1" applyFill="1" applyBorder="1" applyAlignment="1">
      <alignment horizontal="center" vertical="center" wrapText="1"/>
    </xf>
    <xf numFmtId="0" fontId="47" fillId="7" borderId="76" xfId="0" applyFont="1" applyFill="1" applyBorder="1" applyAlignment="1">
      <alignment horizontal="center" vertical="center" wrapText="1"/>
    </xf>
    <xf numFmtId="0" fontId="0" fillId="7" borderId="33" xfId="0" applyFill="1" applyBorder="1" applyAlignment="1">
      <alignment horizontal="center" vertical="center" wrapText="1"/>
    </xf>
    <xf numFmtId="0" fontId="0" fillId="7" borderId="40" xfId="0" applyFill="1" applyBorder="1" applyAlignment="1">
      <alignment horizontal="center" vertical="center" wrapText="1"/>
    </xf>
    <xf numFmtId="14" fontId="31" fillId="7" borderId="5" xfId="0" applyNumberFormat="1" applyFont="1" applyFill="1" applyBorder="1" applyAlignment="1">
      <alignment horizontal="center" vertical="center"/>
    </xf>
    <xf numFmtId="0" fontId="47" fillId="7" borderId="5" xfId="0" applyFont="1" applyFill="1" applyBorder="1" applyAlignment="1">
      <alignment horizontal="center" vertical="center" wrapText="1"/>
    </xf>
    <xf numFmtId="14" fontId="31" fillId="31" borderId="5" xfId="0" applyNumberFormat="1" applyFont="1" applyFill="1" applyBorder="1" applyAlignment="1">
      <alignment horizontal="center" vertical="center"/>
    </xf>
    <xf numFmtId="0" fontId="8" fillId="7" borderId="5" xfId="0" applyFont="1" applyFill="1" applyBorder="1" applyAlignment="1">
      <alignment horizontal="center" vertical="center" wrapText="1"/>
    </xf>
    <xf numFmtId="14" fontId="31" fillId="31" borderId="68" xfId="0" applyNumberFormat="1" applyFont="1" applyFill="1" applyBorder="1" applyAlignment="1">
      <alignment horizontal="center" vertical="center"/>
    </xf>
    <xf numFmtId="14" fontId="31" fillId="31" borderId="82" xfId="0" applyNumberFormat="1" applyFont="1" applyFill="1" applyBorder="1" applyAlignment="1">
      <alignment horizontal="center" vertical="center"/>
    </xf>
    <xf numFmtId="14" fontId="31" fillId="31" borderId="69" xfId="0" applyNumberFormat="1" applyFont="1" applyFill="1" applyBorder="1" applyAlignment="1">
      <alignment horizontal="center" vertical="center"/>
    </xf>
  </cellXfs>
  <cellStyles count="5">
    <cellStyle name="Hiperlink" xfId="1" builtinId="8"/>
    <cellStyle name="Normal" xfId="0" builtinId="0"/>
    <cellStyle name="Normal 2" xfId="2" xr:uid="{00000000-0005-0000-0000-000002000000}"/>
    <cellStyle name="Porcentagem" xfId="3" builtinId="5"/>
    <cellStyle name="Porcentagem 2" xfId="4" xr:uid="{00000000-0005-0000-0000-000004000000}"/>
  </cellStyles>
  <dxfs count="16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C7CE"/>
        </patternFill>
      </fill>
    </dxf>
    <dxf>
      <font>
        <color rgb="FF9C0006"/>
      </font>
      <fill>
        <patternFill>
          <bgColor rgb="FF7030A0"/>
        </patternFill>
      </fill>
    </dxf>
    <dxf>
      <font>
        <color rgb="FF7030A0"/>
      </font>
      <fill>
        <patternFill>
          <bgColor rgb="FFFFC7CE"/>
        </patternFill>
      </fill>
    </dxf>
    <dxf>
      <font>
        <color rgb="FF9C0006"/>
      </font>
      <fill>
        <patternFill>
          <bgColor rgb="FF7030A0"/>
        </patternFill>
      </fill>
    </dxf>
    <dxf>
      <font>
        <color rgb="FF7030A0"/>
      </font>
      <fill>
        <patternFill>
          <bgColor rgb="FFFFC7CE"/>
        </patternFill>
      </fill>
    </dxf>
    <dxf>
      <font>
        <color rgb="FF9C0006"/>
      </font>
      <fill>
        <patternFill>
          <bgColor rgb="FF7030A0"/>
        </patternFill>
      </fill>
    </dxf>
    <dxf>
      <font>
        <color rgb="FF7030A0"/>
      </font>
      <fill>
        <patternFill>
          <bgColor rgb="FFFFC7CE"/>
        </patternFill>
      </fill>
    </dxf>
    <dxf>
      <font>
        <color rgb="FF9C0006"/>
      </font>
      <fill>
        <patternFill>
          <bgColor rgb="FF7030A0"/>
        </patternFill>
      </fill>
    </dxf>
    <dxf>
      <font>
        <color rgb="FF7030A0"/>
      </font>
      <fill>
        <patternFill>
          <bgColor rgb="FFFFC7CE"/>
        </patternFill>
      </fill>
    </dxf>
    <dxf>
      <font>
        <color rgb="FF9C0006"/>
      </font>
      <fill>
        <patternFill>
          <bgColor rgb="FF7030A0"/>
        </patternFill>
      </fill>
    </dxf>
    <dxf>
      <font>
        <color rgb="FF7030A0"/>
      </font>
      <fill>
        <patternFill>
          <bgColor rgb="FFFFC7CE"/>
        </patternFill>
      </fill>
    </dxf>
    <dxf>
      <font>
        <color rgb="FF9C0006"/>
      </font>
      <fill>
        <patternFill>
          <bgColor rgb="FF7030A0"/>
        </patternFill>
      </fill>
    </dxf>
    <dxf>
      <font>
        <color rgb="FF7030A0"/>
      </font>
      <fill>
        <patternFill>
          <bgColor rgb="FFFFC7CE"/>
        </patternFill>
      </fill>
    </dxf>
    <dxf>
      <font>
        <color rgb="FF9C0006"/>
      </font>
      <fill>
        <patternFill>
          <bgColor rgb="FF7030A0"/>
        </patternFill>
      </fill>
    </dxf>
    <dxf>
      <font>
        <color rgb="FF7030A0"/>
      </font>
      <fill>
        <patternFill>
          <bgColor rgb="FFFFC7CE"/>
        </patternFill>
      </fill>
    </dxf>
    <dxf>
      <font>
        <color rgb="FF9C0006"/>
      </font>
      <fill>
        <patternFill>
          <bgColor rgb="FF7030A0"/>
        </patternFill>
      </fill>
    </dxf>
    <dxf>
      <font>
        <color rgb="FFFF0000"/>
      </font>
      <fill>
        <patternFill>
          <bgColor rgb="FFFF0000"/>
        </patternFill>
      </fill>
    </dxf>
    <dxf>
      <font>
        <color rgb="FF0070C0"/>
      </font>
      <fill>
        <patternFill>
          <bgColor rgb="FF0070C0"/>
        </patternFill>
      </fill>
    </dxf>
    <dxf>
      <font>
        <color rgb="FFFFC000"/>
      </font>
      <fill>
        <patternFill>
          <bgColor rgb="FFFFC000"/>
        </patternFill>
      </fill>
    </dxf>
    <dxf>
      <font>
        <color rgb="FFFF0000"/>
      </font>
      <fill>
        <patternFill>
          <bgColor rgb="FFFF0000"/>
        </patternFill>
      </fill>
    </dxf>
    <dxf>
      <font>
        <color rgb="FF0070C0"/>
      </font>
      <fill>
        <patternFill>
          <bgColor rgb="FF0070C0"/>
        </patternFill>
      </fill>
    </dxf>
    <dxf>
      <font>
        <color rgb="FFFFC000"/>
      </font>
      <fill>
        <patternFill>
          <bgColor rgb="FFFFC000"/>
        </patternFill>
      </fill>
    </dxf>
    <dxf>
      <font>
        <color rgb="FFFF0000"/>
      </font>
      <fill>
        <patternFill>
          <bgColor rgb="FFFF0000"/>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70C0"/>
      </font>
      <fill>
        <patternFill>
          <bgColor rgb="FF0070C0"/>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b val="0"/>
        <condense val="0"/>
        <extend val="0"/>
        <sz val="11"/>
        <color indexed="60"/>
      </font>
      <fill>
        <patternFill patternType="solid">
          <fgColor indexed="25"/>
          <bgColor indexed="60"/>
        </patternFill>
      </fill>
    </dxf>
    <dxf>
      <font>
        <b val="0"/>
        <condense val="0"/>
        <extend val="0"/>
        <sz val="11"/>
        <color indexed="60"/>
      </font>
      <fill>
        <patternFill patternType="solid">
          <fgColor indexed="25"/>
          <bgColor indexed="60"/>
        </patternFill>
      </fill>
    </dxf>
    <dxf>
      <font>
        <b val="0"/>
        <condense val="0"/>
        <extend val="0"/>
        <sz val="11"/>
        <color indexed="60"/>
      </font>
      <fill>
        <patternFill patternType="solid">
          <fgColor indexed="25"/>
          <bgColor indexed="60"/>
        </patternFill>
      </fill>
    </dxf>
    <dxf>
      <font>
        <b val="0"/>
        <condense val="0"/>
        <extend val="0"/>
        <sz val="11"/>
        <color indexed="55"/>
      </font>
      <fill>
        <patternFill patternType="solid">
          <fgColor indexed="24"/>
          <bgColor indexed="55"/>
        </patternFill>
      </fill>
    </dxf>
    <dxf>
      <font>
        <b val="0"/>
        <condense val="0"/>
        <extend val="0"/>
        <sz val="11"/>
        <color indexed="55"/>
      </font>
      <fill>
        <patternFill patternType="solid">
          <fgColor indexed="24"/>
          <bgColor indexed="55"/>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80AC-4CFC-824A-9AA6DA0E2DC9}"/>
              </c:ext>
            </c:extLst>
          </c:dPt>
          <c:dPt>
            <c:idx val="1"/>
            <c:bubble3D val="0"/>
            <c:spPr>
              <a:solidFill>
                <a:srgbClr val="FF0000"/>
              </a:solidFill>
            </c:spPr>
            <c:extLst>
              <c:ext xmlns:c16="http://schemas.microsoft.com/office/drawing/2014/chart" uri="{C3380CC4-5D6E-409C-BE32-E72D297353CC}">
                <c16:uniqueId val="{00000001-80AC-4CFC-824A-9AA6DA0E2DC9}"/>
              </c:ext>
            </c:extLst>
          </c:dPt>
          <c:dPt>
            <c:idx val="2"/>
            <c:bubble3D val="0"/>
            <c:spPr>
              <a:solidFill>
                <a:srgbClr val="FFC000"/>
              </a:solidFill>
            </c:spPr>
            <c:extLst>
              <c:ext xmlns:c16="http://schemas.microsoft.com/office/drawing/2014/chart" uri="{C3380CC4-5D6E-409C-BE32-E72D297353CC}">
                <c16:uniqueId val="{00000002-80AC-4CFC-824A-9AA6DA0E2DC9}"/>
              </c:ext>
            </c:extLst>
          </c:dPt>
          <c:dPt>
            <c:idx val="3"/>
            <c:bubble3D val="0"/>
            <c:spPr>
              <a:solidFill>
                <a:srgbClr val="92D050"/>
              </a:solidFill>
            </c:spPr>
            <c:extLst>
              <c:ext xmlns:c16="http://schemas.microsoft.com/office/drawing/2014/chart" uri="{C3380CC4-5D6E-409C-BE32-E72D297353CC}">
                <c16:uniqueId val="{00000003-80AC-4CFC-824A-9AA6DA0E2DC9}"/>
              </c:ext>
            </c:extLst>
          </c:dPt>
          <c:dPt>
            <c:idx val="4"/>
            <c:bubble3D val="0"/>
            <c:spPr>
              <a:solidFill>
                <a:srgbClr val="0070C0"/>
              </a:solidFill>
            </c:spPr>
            <c:extLst>
              <c:ext xmlns:c16="http://schemas.microsoft.com/office/drawing/2014/chart" uri="{C3380CC4-5D6E-409C-BE32-E72D297353CC}">
                <c16:uniqueId val="{00000004-80AC-4CFC-824A-9AA6DA0E2DC9}"/>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80AC-4CFC-824A-9AA6DA0E2DC9}"/>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4</c:v>
                </c:pt>
                <c:pt idx="1">
                  <c:v>9</c:v>
                </c:pt>
                <c:pt idx="2">
                  <c:v>0</c:v>
                </c:pt>
                <c:pt idx="3">
                  <c:v>30</c:v>
                </c:pt>
                <c:pt idx="4">
                  <c:v>2</c:v>
                </c:pt>
              </c:numCache>
            </c:numRef>
          </c:val>
          <c:extLst>
            <c:ext xmlns:c16="http://schemas.microsoft.com/office/drawing/2014/chart" uri="{C3380CC4-5D6E-409C-BE32-E72D297353CC}">
              <c16:uniqueId val="{00000005-80AC-4CFC-824A-9AA6DA0E2DC9}"/>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5536522977000757"/>
          <c:y val="0.25142534869091776"/>
          <c:w val="0.43321922683393388"/>
          <c:h val="0.57925106469129384"/>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52" footer="0.3149606200000005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7205-4528-9BC9-C246B77EFCE8}"/>
              </c:ext>
            </c:extLst>
          </c:dPt>
          <c:dPt>
            <c:idx val="1"/>
            <c:bubble3D val="0"/>
            <c:spPr>
              <a:solidFill>
                <a:srgbClr val="FF0000"/>
              </a:solidFill>
            </c:spPr>
            <c:extLst>
              <c:ext xmlns:c16="http://schemas.microsoft.com/office/drawing/2014/chart" uri="{C3380CC4-5D6E-409C-BE32-E72D297353CC}">
                <c16:uniqueId val="{00000001-7205-4528-9BC9-C246B77EFCE8}"/>
              </c:ext>
            </c:extLst>
          </c:dPt>
          <c:dPt>
            <c:idx val="2"/>
            <c:bubble3D val="0"/>
            <c:spPr>
              <a:solidFill>
                <a:srgbClr val="FFC000"/>
              </a:solidFill>
            </c:spPr>
            <c:extLst>
              <c:ext xmlns:c16="http://schemas.microsoft.com/office/drawing/2014/chart" uri="{C3380CC4-5D6E-409C-BE32-E72D297353CC}">
                <c16:uniqueId val="{00000002-7205-4528-9BC9-C246B77EFCE8}"/>
              </c:ext>
            </c:extLst>
          </c:dPt>
          <c:dPt>
            <c:idx val="3"/>
            <c:bubble3D val="0"/>
            <c:spPr>
              <a:solidFill>
                <a:srgbClr val="92D050"/>
              </a:solidFill>
            </c:spPr>
            <c:extLst>
              <c:ext xmlns:c16="http://schemas.microsoft.com/office/drawing/2014/chart" uri="{C3380CC4-5D6E-409C-BE32-E72D297353CC}">
                <c16:uniqueId val="{00000003-7205-4528-9BC9-C246B77EFCE8}"/>
              </c:ext>
            </c:extLst>
          </c:dPt>
          <c:dPt>
            <c:idx val="4"/>
            <c:bubble3D val="0"/>
            <c:spPr>
              <a:solidFill>
                <a:srgbClr val="0070C0"/>
              </a:solidFill>
            </c:spPr>
            <c:extLst>
              <c:ext xmlns:c16="http://schemas.microsoft.com/office/drawing/2014/chart" uri="{C3380CC4-5D6E-409C-BE32-E72D297353CC}">
                <c16:uniqueId val="{00000004-7205-4528-9BC9-C246B77EFCE8}"/>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7205-4528-9BC9-C246B77EFCE8}"/>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2</c:v>
                </c:pt>
                <c:pt idx="1">
                  <c:v>7</c:v>
                </c:pt>
                <c:pt idx="2">
                  <c:v>5</c:v>
                </c:pt>
                <c:pt idx="3">
                  <c:v>11</c:v>
                </c:pt>
                <c:pt idx="4">
                  <c:v>11</c:v>
                </c:pt>
              </c:numCache>
            </c:numRef>
          </c:val>
          <c:extLst>
            <c:ext xmlns:c16="http://schemas.microsoft.com/office/drawing/2014/chart" uri="{C3380CC4-5D6E-409C-BE32-E72D297353CC}">
              <c16:uniqueId val="{00000005-7205-4528-9BC9-C246B77EFCE8}"/>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5536522977000757"/>
          <c:y val="0.25142543811550017"/>
          <c:w val="0.43321922683393388"/>
          <c:h val="0.579250908399681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97" footer="0.3149606200000009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9C31-4E76-AF00-83AC0E0F2FC0}"/>
              </c:ext>
            </c:extLst>
          </c:dPt>
          <c:dPt>
            <c:idx val="1"/>
            <c:bubble3D val="0"/>
            <c:spPr>
              <a:solidFill>
                <a:srgbClr val="FF0000"/>
              </a:solidFill>
            </c:spPr>
            <c:extLst>
              <c:ext xmlns:c16="http://schemas.microsoft.com/office/drawing/2014/chart" uri="{C3380CC4-5D6E-409C-BE32-E72D297353CC}">
                <c16:uniqueId val="{00000001-9C31-4E76-AF00-83AC0E0F2FC0}"/>
              </c:ext>
            </c:extLst>
          </c:dPt>
          <c:dPt>
            <c:idx val="2"/>
            <c:bubble3D val="0"/>
            <c:spPr>
              <a:solidFill>
                <a:srgbClr val="FFC000"/>
              </a:solidFill>
            </c:spPr>
            <c:extLst>
              <c:ext xmlns:c16="http://schemas.microsoft.com/office/drawing/2014/chart" uri="{C3380CC4-5D6E-409C-BE32-E72D297353CC}">
                <c16:uniqueId val="{00000002-9C31-4E76-AF00-83AC0E0F2FC0}"/>
              </c:ext>
            </c:extLst>
          </c:dPt>
          <c:dPt>
            <c:idx val="3"/>
            <c:bubble3D val="0"/>
            <c:spPr>
              <a:solidFill>
                <a:srgbClr val="92D050"/>
              </a:solidFill>
            </c:spPr>
            <c:extLst>
              <c:ext xmlns:c16="http://schemas.microsoft.com/office/drawing/2014/chart" uri="{C3380CC4-5D6E-409C-BE32-E72D297353CC}">
                <c16:uniqueId val="{00000003-9C31-4E76-AF00-83AC0E0F2FC0}"/>
              </c:ext>
            </c:extLst>
          </c:dPt>
          <c:dPt>
            <c:idx val="4"/>
            <c:bubble3D val="0"/>
            <c:spPr>
              <a:solidFill>
                <a:srgbClr val="0070C0"/>
              </a:solidFill>
            </c:spPr>
            <c:extLst>
              <c:ext xmlns:c16="http://schemas.microsoft.com/office/drawing/2014/chart" uri="{C3380CC4-5D6E-409C-BE32-E72D297353CC}">
                <c16:uniqueId val="{00000004-9C31-4E76-AF00-83AC0E0F2FC0}"/>
              </c:ext>
            </c:extLst>
          </c:dPt>
          <c:dPt>
            <c:idx val="5"/>
            <c:bubble3D val="0"/>
            <c:spPr>
              <a:solidFill>
                <a:srgbClr val="FF99CC"/>
              </a:solidFill>
            </c:spPr>
            <c:extLst>
              <c:ext xmlns:c16="http://schemas.microsoft.com/office/drawing/2014/chart" uri="{C3380CC4-5D6E-409C-BE32-E72D297353CC}">
                <c16:uniqueId val="{00000005-9C31-4E76-AF00-83AC0E0F2FC0}"/>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9C31-4E76-AF00-83AC0E0F2FC0}"/>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9562-4969-800D-1EDA54728CCA}"/>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- 4'!$E$16:$E$21</c:f>
              <c:numCache>
                <c:formatCode>General</c:formatCode>
                <c:ptCount val="6"/>
                <c:pt idx="0">
                  <c:v>1</c:v>
                </c:pt>
                <c:pt idx="1">
                  <c:v>6</c:v>
                </c:pt>
                <c:pt idx="2">
                  <c:v>5</c:v>
                </c:pt>
                <c:pt idx="3">
                  <c:v>11</c:v>
                </c:pt>
                <c:pt idx="4">
                  <c:v>9</c:v>
                </c:pt>
                <c:pt idx="5">
                  <c:v>2</c:v>
                </c:pt>
              </c:numCache>
            </c:numRef>
          </c:val>
          <c:extLst>
            <c:ext xmlns:c16="http://schemas.microsoft.com/office/drawing/2014/chart" uri="{C3380CC4-5D6E-409C-BE32-E72D297353CC}">
              <c16:uniqueId val="{00000007-9C31-4E76-AF00-83AC0E0F2FC0}"/>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25142543811550017"/>
          <c:w val="0.43321905335995681"/>
          <c:h val="0.74857456188449989"/>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97" footer="0.3149606200000009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63520871143377"/>
          <c:y val="0.19298245614035087"/>
          <c:w val="0.80762250453720508"/>
          <c:h val="0.71345029239766078"/>
        </c:manualLayout>
      </c:layout>
      <c:barChart>
        <c:barDir val="bar"/>
        <c:grouping val="stacked"/>
        <c:varyColors val="0"/>
        <c:ser>
          <c:idx val="0"/>
          <c:order val="0"/>
          <c:spPr>
            <a:solidFill>
              <a:srgbClr val="B15407"/>
            </a:solidFill>
          </c:spPr>
          <c:invertIfNegative val="0"/>
          <c:cat>
            <c:strRef>
              <c:f>'Painel de Gestão - 4'!$B$31:$B$36</c:f>
              <c:strCache>
                <c:ptCount val="6"/>
                <c:pt idx="0">
                  <c:v>OBJETIVO 1</c:v>
                </c:pt>
                <c:pt idx="1">
                  <c:v>OBJETIVO 2</c:v>
                </c:pt>
                <c:pt idx="2">
                  <c:v>OBJETIVO 3</c:v>
                </c:pt>
                <c:pt idx="3">
                  <c:v>OBJETIVO 4</c:v>
                </c:pt>
                <c:pt idx="4">
                  <c:v>OBJETIVO 5</c:v>
                </c:pt>
                <c:pt idx="5">
                  <c:v>OBJETIVO 6</c:v>
                </c:pt>
              </c:strCache>
            </c:strRef>
          </c:cat>
          <c:val>
            <c:numRef>
              <c:f>'Painel de Gestão - 4'!$D$31:$D$36</c:f>
              <c:numCache>
                <c:formatCode>General</c:formatCode>
                <c:ptCount val="6"/>
                <c:pt idx="0">
                  <c:v>0</c:v>
                </c:pt>
                <c:pt idx="1">
                  <c:v>0</c:v>
                </c:pt>
                <c:pt idx="2">
                  <c:v>0</c:v>
                </c:pt>
                <c:pt idx="3">
                  <c:v>1</c:v>
                </c:pt>
                <c:pt idx="4">
                  <c:v>1</c:v>
                </c:pt>
                <c:pt idx="5">
                  <c:v>2</c:v>
                </c:pt>
              </c:numCache>
            </c:numRef>
          </c:val>
          <c:extLst>
            <c:ext xmlns:c16="http://schemas.microsoft.com/office/drawing/2014/chart" uri="{C3380CC4-5D6E-409C-BE32-E72D297353CC}">
              <c16:uniqueId val="{00000000-655B-4F6E-9294-34E42B401F89}"/>
            </c:ext>
          </c:extLst>
        </c:ser>
        <c:ser>
          <c:idx val="1"/>
          <c:order val="1"/>
          <c:spPr>
            <a:solidFill>
              <a:schemeClr val="bg1">
                <a:lumMod val="65000"/>
              </a:schemeClr>
            </a:solidFill>
          </c:spPr>
          <c:invertIfNegative val="0"/>
          <c:cat>
            <c:strRef>
              <c:f>'Painel de Gestão - 4'!$B$31:$B$36</c:f>
              <c:strCache>
                <c:ptCount val="6"/>
                <c:pt idx="0">
                  <c:v>OBJETIVO 1</c:v>
                </c:pt>
                <c:pt idx="1">
                  <c:v>OBJETIVO 2</c:v>
                </c:pt>
                <c:pt idx="2">
                  <c:v>OBJETIVO 3</c:v>
                </c:pt>
                <c:pt idx="3">
                  <c:v>OBJETIVO 4</c:v>
                </c:pt>
                <c:pt idx="4">
                  <c:v>OBJETIVO 5</c:v>
                </c:pt>
                <c:pt idx="5">
                  <c:v>OBJETIVO 6</c:v>
                </c:pt>
              </c:strCache>
            </c:strRef>
          </c:cat>
          <c:val>
            <c:numRef>
              <c:f>'Painel de Gestão - 4'!$E$31:$E$36</c:f>
              <c:numCache>
                <c:formatCode>General</c:formatCode>
                <c:ptCount val="6"/>
                <c:pt idx="0">
                  <c:v>0</c:v>
                </c:pt>
                <c:pt idx="1">
                  <c:v>0</c:v>
                </c:pt>
                <c:pt idx="2">
                  <c:v>0</c:v>
                </c:pt>
                <c:pt idx="3">
                  <c:v>0</c:v>
                </c:pt>
                <c:pt idx="4">
                  <c:v>0</c:v>
                </c:pt>
                <c:pt idx="5">
                  <c:v>2</c:v>
                </c:pt>
              </c:numCache>
            </c:numRef>
          </c:val>
          <c:extLst>
            <c:ext xmlns:c16="http://schemas.microsoft.com/office/drawing/2014/chart" uri="{C3380CC4-5D6E-409C-BE32-E72D297353CC}">
              <c16:uniqueId val="{00000001-655B-4F6E-9294-34E42B401F89}"/>
            </c:ext>
          </c:extLst>
        </c:ser>
        <c:ser>
          <c:idx val="2"/>
          <c:order val="2"/>
          <c:spPr>
            <a:solidFill>
              <a:srgbClr val="FF0000"/>
            </a:solidFill>
          </c:spPr>
          <c:invertIfNegative val="0"/>
          <c:cat>
            <c:strRef>
              <c:f>'Painel de Gestão - 4'!$B$31:$B$36</c:f>
              <c:strCache>
                <c:ptCount val="6"/>
                <c:pt idx="0">
                  <c:v>OBJETIVO 1</c:v>
                </c:pt>
                <c:pt idx="1">
                  <c:v>OBJETIVO 2</c:v>
                </c:pt>
                <c:pt idx="2">
                  <c:v>OBJETIVO 3</c:v>
                </c:pt>
                <c:pt idx="3">
                  <c:v>OBJETIVO 4</c:v>
                </c:pt>
                <c:pt idx="4">
                  <c:v>OBJETIVO 5</c:v>
                </c:pt>
                <c:pt idx="5">
                  <c:v>OBJETIVO 6</c:v>
                </c:pt>
              </c:strCache>
            </c:strRef>
          </c:cat>
          <c:val>
            <c:numRef>
              <c:f>'Painel de Gestão - 4'!$F$31:$F$36</c:f>
              <c:numCache>
                <c:formatCode>General</c:formatCode>
                <c:ptCount val="6"/>
                <c:pt idx="0">
                  <c:v>0</c:v>
                </c:pt>
                <c:pt idx="1">
                  <c:v>2</c:v>
                </c:pt>
                <c:pt idx="2">
                  <c:v>1</c:v>
                </c:pt>
                <c:pt idx="3">
                  <c:v>1</c:v>
                </c:pt>
                <c:pt idx="4">
                  <c:v>0</c:v>
                </c:pt>
                <c:pt idx="5">
                  <c:v>3</c:v>
                </c:pt>
              </c:numCache>
            </c:numRef>
          </c:val>
          <c:extLst>
            <c:ext xmlns:c16="http://schemas.microsoft.com/office/drawing/2014/chart" uri="{C3380CC4-5D6E-409C-BE32-E72D297353CC}">
              <c16:uniqueId val="{00000002-655B-4F6E-9294-34E42B401F89}"/>
            </c:ext>
          </c:extLst>
        </c:ser>
        <c:ser>
          <c:idx val="3"/>
          <c:order val="3"/>
          <c:spPr>
            <a:solidFill>
              <a:srgbClr val="FFC000"/>
            </a:solidFill>
          </c:spPr>
          <c:invertIfNegative val="0"/>
          <c:cat>
            <c:strRef>
              <c:f>'Painel de Gestão - 4'!$B$31:$B$36</c:f>
              <c:strCache>
                <c:ptCount val="6"/>
                <c:pt idx="0">
                  <c:v>OBJETIVO 1</c:v>
                </c:pt>
                <c:pt idx="1">
                  <c:v>OBJETIVO 2</c:v>
                </c:pt>
                <c:pt idx="2">
                  <c:v>OBJETIVO 3</c:v>
                </c:pt>
                <c:pt idx="3">
                  <c:v>OBJETIVO 4</c:v>
                </c:pt>
                <c:pt idx="4">
                  <c:v>OBJETIVO 5</c:v>
                </c:pt>
                <c:pt idx="5">
                  <c:v>OBJETIVO 6</c:v>
                </c:pt>
              </c:strCache>
            </c:strRef>
          </c:cat>
          <c:val>
            <c:numRef>
              <c:f>'Painel de Gestão - 4'!$G$31:$G$36</c:f>
              <c:numCache>
                <c:formatCode>General</c:formatCode>
                <c:ptCount val="6"/>
                <c:pt idx="0">
                  <c:v>0</c:v>
                </c:pt>
                <c:pt idx="1">
                  <c:v>5</c:v>
                </c:pt>
                <c:pt idx="2">
                  <c:v>0</c:v>
                </c:pt>
                <c:pt idx="3">
                  <c:v>0</c:v>
                </c:pt>
                <c:pt idx="4">
                  <c:v>0</c:v>
                </c:pt>
                <c:pt idx="5">
                  <c:v>0</c:v>
                </c:pt>
              </c:numCache>
            </c:numRef>
          </c:val>
          <c:extLst>
            <c:ext xmlns:c16="http://schemas.microsoft.com/office/drawing/2014/chart" uri="{C3380CC4-5D6E-409C-BE32-E72D297353CC}">
              <c16:uniqueId val="{00000003-655B-4F6E-9294-34E42B401F89}"/>
            </c:ext>
          </c:extLst>
        </c:ser>
        <c:ser>
          <c:idx val="4"/>
          <c:order val="4"/>
          <c:spPr>
            <a:solidFill>
              <a:srgbClr val="92D050"/>
            </a:solidFill>
          </c:spPr>
          <c:invertIfNegative val="0"/>
          <c:cat>
            <c:strRef>
              <c:f>'Painel de Gestão - 4'!$B$31:$B$36</c:f>
              <c:strCache>
                <c:ptCount val="6"/>
                <c:pt idx="0">
                  <c:v>OBJETIVO 1</c:v>
                </c:pt>
                <c:pt idx="1">
                  <c:v>OBJETIVO 2</c:v>
                </c:pt>
                <c:pt idx="2">
                  <c:v>OBJETIVO 3</c:v>
                </c:pt>
                <c:pt idx="3">
                  <c:v>OBJETIVO 4</c:v>
                </c:pt>
                <c:pt idx="4">
                  <c:v>OBJETIVO 5</c:v>
                </c:pt>
                <c:pt idx="5">
                  <c:v>OBJETIVO 6</c:v>
                </c:pt>
              </c:strCache>
            </c:strRef>
          </c:cat>
          <c:val>
            <c:numRef>
              <c:f>'Painel de Gestão - 4'!$H$31:$H$36</c:f>
              <c:numCache>
                <c:formatCode>General</c:formatCode>
                <c:ptCount val="6"/>
                <c:pt idx="0">
                  <c:v>0</c:v>
                </c:pt>
                <c:pt idx="1">
                  <c:v>3</c:v>
                </c:pt>
                <c:pt idx="2">
                  <c:v>2</c:v>
                </c:pt>
                <c:pt idx="3">
                  <c:v>5</c:v>
                </c:pt>
                <c:pt idx="4">
                  <c:v>1</c:v>
                </c:pt>
                <c:pt idx="5">
                  <c:v>0</c:v>
                </c:pt>
              </c:numCache>
            </c:numRef>
          </c:val>
          <c:extLst>
            <c:ext xmlns:c16="http://schemas.microsoft.com/office/drawing/2014/chart" uri="{C3380CC4-5D6E-409C-BE32-E72D297353CC}">
              <c16:uniqueId val="{00000004-655B-4F6E-9294-34E42B401F89}"/>
            </c:ext>
          </c:extLst>
        </c:ser>
        <c:ser>
          <c:idx val="5"/>
          <c:order val="5"/>
          <c:spPr>
            <a:solidFill>
              <a:srgbClr val="0070C0"/>
            </a:solidFill>
          </c:spPr>
          <c:invertIfNegative val="0"/>
          <c:cat>
            <c:strRef>
              <c:f>'Painel de Gestão - 4'!$B$31:$B$36</c:f>
              <c:strCache>
                <c:ptCount val="6"/>
                <c:pt idx="0">
                  <c:v>OBJETIVO 1</c:v>
                </c:pt>
                <c:pt idx="1">
                  <c:v>OBJETIVO 2</c:v>
                </c:pt>
                <c:pt idx="2">
                  <c:v>OBJETIVO 3</c:v>
                </c:pt>
                <c:pt idx="3">
                  <c:v>OBJETIVO 4</c:v>
                </c:pt>
                <c:pt idx="4">
                  <c:v>OBJETIVO 5</c:v>
                </c:pt>
                <c:pt idx="5">
                  <c:v>OBJETIVO 6</c:v>
                </c:pt>
              </c:strCache>
            </c:strRef>
          </c:cat>
          <c:val>
            <c:numRef>
              <c:f>'Painel de Gestão - 4'!$I$31:$I$36</c:f>
              <c:numCache>
                <c:formatCode>General</c:formatCode>
                <c:ptCount val="6"/>
                <c:pt idx="0">
                  <c:v>1</c:v>
                </c:pt>
                <c:pt idx="1">
                  <c:v>3</c:v>
                </c:pt>
                <c:pt idx="2">
                  <c:v>3</c:v>
                </c:pt>
                <c:pt idx="3">
                  <c:v>1</c:v>
                </c:pt>
                <c:pt idx="4">
                  <c:v>2</c:v>
                </c:pt>
                <c:pt idx="5">
                  <c:v>1</c:v>
                </c:pt>
              </c:numCache>
            </c:numRef>
          </c:val>
          <c:extLst>
            <c:ext xmlns:c16="http://schemas.microsoft.com/office/drawing/2014/chart" uri="{C3380CC4-5D6E-409C-BE32-E72D297353CC}">
              <c16:uniqueId val="{00000005-655B-4F6E-9294-34E42B401F89}"/>
            </c:ext>
          </c:extLst>
        </c:ser>
        <c:dLbls>
          <c:showLegendKey val="0"/>
          <c:showVal val="0"/>
          <c:showCatName val="0"/>
          <c:showSerName val="0"/>
          <c:showPercent val="0"/>
          <c:showBubbleSize val="0"/>
        </c:dLbls>
        <c:gapWidth val="150"/>
        <c:overlap val="100"/>
        <c:axId val="165550720"/>
        <c:axId val="165556608"/>
      </c:barChart>
      <c:catAx>
        <c:axId val="165550720"/>
        <c:scaling>
          <c:orientation val="maxMin"/>
        </c:scaling>
        <c:delete val="0"/>
        <c:axPos val="l"/>
        <c:numFmt formatCode="General" sourceLinked="1"/>
        <c:majorTickMark val="out"/>
        <c:minorTickMark val="none"/>
        <c:tickLblPos val="nextTo"/>
        <c:crossAx val="165556608"/>
        <c:crosses val="autoZero"/>
        <c:auto val="1"/>
        <c:lblAlgn val="ctr"/>
        <c:lblOffset val="100"/>
        <c:noMultiLvlLbl val="0"/>
      </c:catAx>
      <c:valAx>
        <c:axId val="165556608"/>
        <c:scaling>
          <c:orientation val="minMax"/>
        </c:scaling>
        <c:delete val="0"/>
        <c:axPos val="t"/>
        <c:majorGridlines/>
        <c:numFmt formatCode="General" sourceLinked="1"/>
        <c:majorTickMark val="out"/>
        <c:minorTickMark val="none"/>
        <c:tickLblPos val="nextTo"/>
        <c:crossAx val="165550720"/>
        <c:crosses val="autoZero"/>
        <c:crossBetween val="between"/>
      </c:valAx>
    </c:plotArea>
    <c:plotVisOnly val="1"/>
    <c:dispBlanksAs val="gap"/>
    <c:showDLblsOverMax val="0"/>
  </c:chart>
  <c:printSettings>
    <c:headerFooter/>
    <c:pageMargins b="0.78740157499999996" l="0.511811024" r="0.511811024" t="0.78740157499999996" header="0.31496062000000097" footer="0.3149606200000009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466977546979517E-2"/>
          <c:y val="0.17111404996492441"/>
          <c:w val="0.49520507272171616"/>
          <c:h val="0.70595007009283073"/>
        </c:manualLayout>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7B2E-4DBD-AB17-607B22E81923}"/>
              </c:ext>
            </c:extLst>
          </c:dPt>
          <c:dPt>
            <c:idx val="1"/>
            <c:bubble3D val="0"/>
            <c:spPr>
              <a:solidFill>
                <a:srgbClr val="FF0000"/>
              </a:solidFill>
            </c:spPr>
            <c:extLst>
              <c:ext xmlns:c16="http://schemas.microsoft.com/office/drawing/2014/chart" uri="{C3380CC4-5D6E-409C-BE32-E72D297353CC}">
                <c16:uniqueId val="{00000001-7B2E-4DBD-AB17-607B22E81923}"/>
              </c:ext>
            </c:extLst>
          </c:dPt>
          <c:dPt>
            <c:idx val="2"/>
            <c:bubble3D val="0"/>
            <c:spPr>
              <a:solidFill>
                <a:srgbClr val="FFC000"/>
              </a:solidFill>
            </c:spPr>
            <c:extLst>
              <c:ext xmlns:c16="http://schemas.microsoft.com/office/drawing/2014/chart" uri="{C3380CC4-5D6E-409C-BE32-E72D297353CC}">
                <c16:uniqueId val="{00000002-7B2E-4DBD-AB17-607B22E81923}"/>
              </c:ext>
            </c:extLst>
          </c:dPt>
          <c:dPt>
            <c:idx val="3"/>
            <c:bubble3D val="0"/>
            <c:spPr>
              <a:solidFill>
                <a:srgbClr val="92D050"/>
              </a:solidFill>
            </c:spPr>
            <c:extLst>
              <c:ext xmlns:c16="http://schemas.microsoft.com/office/drawing/2014/chart" uri="{C3380CC4-5D6E-409C-BE32-E72D297353CC}">
                <c16:uniqueId val="{00000003-7B2E-4DBD-AB17-607B22E81923}"/>
              </c:ext>
            </c:extLst>
          </c:dPt>
          <c:dPt>
            <c:idx val="4"/>
            <c:bubble3D val="0"/>
            <c:spPr>
              <a:solidFill>
                <a:srgbClr val="0070C0"/>
              </a:solidFill>
            </c:spPr>
            <c:extLst>
              <c:ext xmlns:c16="http://schemas.microsoft.com/office/drawing/2014/chart" uri="{C3380CC4-5D6E-409C-BE32-E72D297353CC}">
                <c16:uniqueId val="{00000004-7B2E-4DBD-AB17-607B22E81923}"/>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7B2E-4DBD-AB17-607B22E81923}"/>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- 5'!$B$16:$B$20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- 5'!$C$16:$C$20</c:f>
              <c:numCache>
                <c:formatCode>General</c:formatCode>
                <c:ptCount val="5"/>
                <c:pt idx="0">
                  <c:v>0</c:v>
                </c:pt>
                <c:pt idx="1">
                  <c:v>10</c:v>
                </c:pt>
                <c:pt idx="2">
                  <c:v>5</c:v>
                </c:pt>
                <c:pt idx="3">
                  <c:v>11</c:v>
                </c:pt>
                <c:pt idx="4">
                  <c:v>9</c:v>
                </c:pt>
              </c:numCache>
            </c:numRef>
          </c:val>
          <c:extLst>
            <c:ext xmlns:c16="http://schemas.microsoft.com/office/drawing/2014/chart" uri="{C3380CC4-5D6E-409C-BE32-E72D297353CC}">
              <c16:uniqueId val="{00000005-7B2E-4DBD-AB17-607B22E81923}"/>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6378437957552796"/>
          <c:y val="0.33998634395792776"/>
          <c:w val="0.43321922683393388"/>
          <c:h val="0.579250908399681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08" footer="0.31496062000000108"/>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942D-423D-98F2-2CB4B049B8C2}"/>
              </c:ext>
            </c:extLst>
          </c:dPt>
          <c:dPt>
            <c:idx val="1"/>
            <c:bubble3D val="0"/>
            <c:spPr>
              <a:solidFill>
                <a:srgbClr val="FF0000"/>
              </a:solidFill>
            </c:spPr>
            <c:extLst>
              <c:ext xmlns:c16="http://schemas.microsoft.com/office/drawing/2014/chart" uri="{C3380CC4-5D6E-409C-BE32-E72D297353CC}">
                <c16:uniqueId val="{00000001-942D-423D-98F2-2CB4B049B8C2}"/>
              </c:ext>
            </c:extLst>
          </c:dPt>
          <c:dPt>
            <c:idx val="2"/>
            <c:bubble3D val="0"/>
            <c:spPr>
              <a:solidFill>
                <a:srgbClr val="FFC000"/>
              </a:solidFill>
            </c:spPr>
            <c:extLst>
              <c:ext xmlns:c16="http://schemas.microsoft.com/office/drawing/2014/chart" uri="{C3380CC4-5D6E-409C-BE32-E72D297353CC}">
                <c16:uniqueId val="{00000002-942D-423D-98F2-2CB4B049B8C2}"/>
              </c:ext>
            </c:extLst>
          </c:dPt>
          <c:dPt>
            <c:idx val="3"/>
            <c:bubble3D val="0"/>
            <c:spPr>
              <a:solidFill>
                <a:srgbClr val="92D050"/>
              </a:solidFill>
            </c:spPr>
            <c:extLst>
              <c:ext xmlns:c16="http://schemas.microsoft.com/office/drawing/2014/chart" uri="{C3380CC4-5D6E-409C-BE32-E72D297353CC}">
                <c16:uniqueId val="{00000003-942D-423D-98F2-2CB4B049B8C2}"/>
              </c:ext>
            </c:extLst>
          </c:dPt>
          <c:dPt>
            <c:idx val="4"/>
            <c:bubble3D val="0"/>
            <c:spPr>
              <a:solidFill>
                <a:srgbClr val="0070C0"/>
              </a:solidFill>
            </c:spPr>
            <c:extLst>
              <c:ext xmlns:c16="http://schemas.microsoft.com/office/drawing/2014/chart" uri="{C3380CC4-5D6E-409C-BE32-E72D297353CC}">
                <c16:uniqueId val="{00000004-942D-423D-98F2-2CB4B049B8C2}"/>
              </c:ext>
            </c:extLst>
          </c:dPt>
          <c:dPt>
            <c:idx val="5"/>
            <c:bubble3D val="0"/>
            <c:spPr>
              <a:solidFill>
                <a:srgbClr val="FF99CC"/>
              </a:solidFill>
            </c:spPr>
            <c:extLst>
              <c:ext xmlns:c16="http://schemas.microsoft.com/office/drawing/2014/chart" uri="{C3380CC4-5D6E-409C-BE32-E72D297353CC}">
                <c16:uniqueId val="{00000005-942D-423D-98F2-2CB4B049B8C2}"/>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942D-423D-98F2-2CB4B049B8C2}"/>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56C5-4DE3-ABEC-319A983ADFA6}"/>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- 5'!$B$16:$B$21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- 5'!$E$16:$E$21</c:f>
              <c:numCache>
                <c:formatCode>General</c:formatCode>
                <c:ptCount val="6"/>
                <c:pt idx="0">
                  <c:v>0</c:v>
                </c:pt>
                <c:pt idx="1">
                  <c:v>11</c:v>
                </c:pt>
                <c:pt idx="2">
                  <c:v>4</c:v>
                </c:pt>
                <c:pt idx="3">
                  <c:v>11</c:v>
                </c:pt>
                <c:pt idx="4">
                  <c:v>8</c:v>
                </c:pt>
                <c:pt idx="5">
                  <c:v>2</c:v>
                </c:pt>
              </c:numCache>
            </c:numRef>
          </c:val>
          <c:extLst>
            <c:ext xmlns:c16="http://schemas.microsoft.com/office/drawing/2014/chart" uri="{C3380CC4-5D6E-409C-BE32-E72D297353CC}">
              <c16:uniqueId val="{00000007-942D-423D-98F2-2CB4B049B8C2}"/>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25142543811550017"/>
          <c:w val="0.43321905335995681"/>
          <c:h val="0.74857456188449989"/>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08" footer="0.31496062000000108"/>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63520871143377"/>
          <c:y val="0.2185430463576159"/>
          <c:w val="0.80762250453720508"/>
          <c:h val="0.67549668874172186"/>
        </c:manualLayout>
      </c:layout>
      <c:barChart>
        <c:barDir val="bar"/>
        <c:grouping val="stacked"/>
        <c:varyColors val="0"/>
        <c:ser>
          <c:idx val="0"/>
          <c:order val="0"/>
          <c:spPr>
            <a:solidFill>
              <a:srgbClr val="B15407"/>
            </a:solidFill>
          </c:spPr>
          <c:invertIfNegative val="0"/>
          <c:cat>
            <c:strRef>
              <c:f>'Painel de Gestão - 5'!$B$31:$B$35</c:f>
              <c:strCache>
                <c:ptCount val="5"/>
                <c:pt idx="0">
                  <c:v>OBJETIVO 1</c:v>
                </c:pt>
                <c:pt idx="1">
                  <c:v>OBJETIVO 2</c:v>
                </c:pt>
                <c:pt idx="2">
                  <c:v>OBJETIVO 3</c:v>
                </c:pt>
                <c:pt idx="3">
                  <c:v>OBJETIVO 4</c:v>
                </c:pt>
                <c:pt idx="4">
                  <c:v>OBJETIVO 5</c:v>
                </c:pt>
              </c:strCache>
            </c:strRef>
          </c:cat>
          <c:val>
            <c:numRef>
              <c:f>'Painel de Gestão - 5'!$D$31:$D$35</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0-7523-450D-BB96-BC02F4A782EE}"/>
            </c:ext>
          </c:extLst>
        </c:ser>
        <c:ser>
          <c:idx val="1"/>
          <c:order val="1"/>
          <c:spPr>
            <a:solidFill>
              <a:schemeClr val="bg1">
                <a:lumMod val="65000"/>
              </a:schemeClr>
            </a:solidFill>
          </c:spPr>
          <c:invertIfNegative val="0"/>
          <c:cat>
            <c:strRef>
              <c:f>'Painel de Gestão - 5'!$B$31:$B$35</c:f>
              <c:strCache>
                <c:ptCount val="5"/>
                <c:pt idx="0">
                  <c:v>OBJETIVO 1</c:v>
                </c:pt>
                <c:pt idx="1">
                  <c:v>OBJETIVO 2</c:v>
                </c:pt>
                <c:pt idx="2">
                  <c:v>OBJETIVO 3</c:v>
                </c:pt>
                <c:pt idx="3">
                  <c:v>OBJETIVO 4</c:v>
                </c:pt>
                <c:pt idx="4">
                  <c:v>OBJETIVO 5</c:v>
                </c:pt>
              </c:strCache>
            </c:strRef>
          </c:cat>
          <c:val>
            <c:numRef>
              <c:f>'Painel de Gestão - 5'!$E$31:$E$35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7523-450D-BB96-BC02F4A782EE}"/>
            </c:ext>
          </c:extLst>
        </c:ser>
        <c:ser>
          <c:idx val="2"/>
          <c:order val="2"/>
          <c:spPr>
            <a:solidFill>
              <a:srgbClr val="FF0000"/>
            </a:solidFill>
          </c:spPr>
          <c:invertIfNegative val="0"/>
          <c:cat>
            <c:strRef>
              <c:f>'Painel de Gestão - 5'!$B$31:$B$35</c:f>
              <c:strCache>
                <c:ptCount val="5"/>
                <c:pt idx="0">
                  <c:v>OBJETIVO 1</c:v>
                </c:pt>
                <c:pt idx="1">
                  <c:v>OBJETIVO 2</c:v>
                </c:pt>
                <c:pt idx="2">
                  <c:v>OBJETIVO 3</c:v>
                </c:pt>
                <c:pt idx="3">
                  <c:v>OBJETIVO 4</c:v>
                </c:pt>
                <c:pt idx="4">
                  <c:v>OBJETIVO 5</c:v>
                </c:pt>
              </c:strCache>
            </c:strRef>
          </c:cat>
          <c:val>
            <c:numRef>
              <c:f>'Painel de Gestão - 5'!$F$31:$F$35</c:f>
              <c:numCache>
                <c:formatCode>General</c:formatCode>
                <c:ptCount val="5"/>
                <c:pt idx="0">
                  <c:v>1</c:v>
                </c:pt>
                <c:pt idx="1">
                  <c:v>3</c:v>
                </c:pt>
                <c:pt idx="2">
                  <c:v>2</c:v>
                </c:pt>
                <c:pt idx="3">
                  <c:v>2</c:v>
                </c:pt>
                <c:pt idx="4">
                  <c:v>2</c:v>
                </c:pt>
              </c:numCache>
            </c:numRef>
          </c:val>
          <c:extLst>
            <c:ext xmlns:c16="http://schemas.microsoft.com/office/drawing/2014/chart" uri="{C3380CC4-5D6E-409C-BE32-E72D297353CC}">
              <c16:uniqueId val="{00000002-7523-450D-BB96-BC02F4A782EE}"/>
            </c:ext>
          </c:extLst>
        </c:ser>
        <c:ser>
          <c:idx val="3"/>
          <c:order val="3"/>
          <c:spPr>
            <a:solidFill>
              <a:srgbClr val="FFC000"/>
            </a:solidFill>
          </c:spPr>
          <c:invertIfNegative val="0"/>
          <c:cat>
            <c:strRef>
              <c:f>'Painel de Gestão - 5'!$B$31:$B$35</c:f>
              <c:strCache>
                <c:ptCount val="5"/>
                <c:pt idx="0">
                  <c:v>OBJETIVO 1</c:v>
                </c:pt>
                <c:pt idx="1">
                  <c:v>OBJETIVO 2</c:v>
                </c:pt>
                <c:pt idx="2">
                  <c:v>OBJETIVO 3</c:v>
                </c:pt>
                <c:pt idx="3">
                  <c:v>OBJETIVO 4</c:v>
                </c:pt>
                <c:pt idx="4">
                  <c:v>OBJETIVO 5</c:v>
                </c:pt>
              </c:strCache>
            </c:strRef>
          </c:cat>
          <c:val>
            <c:numRef>
              <c:f>'Painel de Gestão - 5'!$G$31:$G$35</c:f>
              <c:numCache>
                <c:formatCode>General</c:formatCode>
                <c:ptCount val="5"/>
                <c:pt idx="0">
                  <c:v>1</c:v>
                </c:pt>
                <c:pt idx="1">
                  <c:v>0</c:v>
                </c:pt>
                <c:pt idx="2">
                  <c:v>3</c:v>
                </c:pt>
                <c:pt idx="3">
                  <c:v>0</c:v>
                </c:pt>
                <c:pt idx="4">
                  <c:v>1</c:v>
                </c:pt>
              </c:numCache>
            </c:numRef>
          </c:val>
          <c:extLst>
            <c:ext xmlns:c16="http://schemas.microsoft.com/office/drawing/2014/chart" uri="{C3380CC4-5D6E-409C-BE32-E72D297353CC}">
              <c16:uniqueId val="{00000003-7523-450D-BB96-BC02F4A782EE}"/>
            </c:ext>
          </c:extLst>
        </c:ser>
        <c:ser>
          <c:idx val="4"/>
          <c:order val="4"/>
          <c:spPr>
            <a:solidFill>
              <a:srgbClr val="92D050"/>
            </a:solidFill>
          </c:spPr>
          <c:invertIfNegative val="0"/>
          <c:cat>
            <c:strRef>
              <c:f>'Painel de Gestão - 5'!$B$31:$B$35</c:f>
              <c:strCache>
                <c:ptCount val="5"/>
                <c:pt idx="0">
                  <c:v>OBJETIVO 1</c:v>
                </c:pt>
                <c:pt idx="1">
                  <c:v>OBJETIVO 2</c:v>
                </c:pt>
                <c:pt idx="2">
                  <c:v>OBJETIVO 3</c:v>
                </c:pt>
                <c:pt idx="3">
                  <c:v>OBJETIVO 4</c:v>
                </c:pt>
                <c:pt idx="4">
                  <c:v>OBJETIVO 5</c:v>
                </c:pt>
              </c:strCache>
            </c:strRef>
          </c:cat>
          <c:val>
            <c:numRef>
              <c:f>'Painel de Gestão - 5'!$H$31:$H$35</c:f>
              <c:numCache>
                <c:formatCode>General</c:formatCode>
                <c:ptCount val="5"/>
                <c:pt idx="0">
                  <c:v>6</c:v>
                </c:pt>
                <c:pt idx="1">
                  <c:v>2</c:v>
                </c:pt>
                <c:pt idx="2">
                  <c:v>1</c:v>
                </c:pt>
                <c:pt idx="3">
                  <c:v>0</c:v>
                </c:pt>
                <c:pt idx="4">
                  <c:v>2</c:v>
                </c:pt>
              </c:numCache>
            </c:numRef>
          </c:val>
          <c:extLst>
            <c:ext xmlns:c16="http://schemas.microsoft.com/office/drawing/2014/chart" uri="{C3380CC4-5D6E-409C-BE32-E72D297353CC}">
              <c16:uniqueId val="{00000004-7523-450D-BB96-BC02F4A782EE}"/>
            </c:ext>
          </c:extLst>
        </c:ser>
        <c:ser>
          <c:idx val="5"/>
          <c:order val="5"/>
          <c:spPr>
            <a:solidFill>
              <a:srgbClr val="0070C0"/>
            </a:solidFill>
          </c:spPr>
          <c:invertIfNegative val="0"/>
          <c:cat>
            <c:strRef>
              <c:f>'Painel de Gestão - 5'!$B$31:$B$35</c:f>
              <c:strCache>
                <c:ptCount val="5"/>
                <c:pt idx="0">
                  <c:v>OBJETIVO 1</c:v>
                </c:pt>
                <c:pt idx="1">
                  <c:v>OBJETIVO 2</c:v>
                </c:pt>
                <c:pt idx="2">
                  <c:v>OBJETIVO 3</c:v>
                </c:pt>
                <c:pt idx="3">
                  <c:v>OBJETIVO 4</c:v>
                </c:pt>
                <c:pt idx="4">
                  <c:v>OBJETIVO 5</c:v>
                </c:pt>
              </c:strCache>
            </c:strRef>
          </c:cat>
          <c:val>
            <c:numRef>
              <c:f>'Painel de Gestão - 5'!$I$31:$I$35</c:f>
              <c:numCache>
                <c:formatCode>General</c:formatCode>
                <c:ptCount val="5"/>
                <c:pt idx="0">
                  <c:v>6</c:v>
                </c:pt>
                <c:pt idx="1">
                  <c:v>3</c:v>
                </c:pt>
                <c:pt idx="2">
                  <c:v>0</c:v>
                </c:pt>
                <c:pt idx="3">
                  <c:v>0</c:v>
                </c:pt>
                <c:pt idx="4">
                  <c:v>0</c:v>
                </c:pt>
              </c:numCache>
            </c:numRef>
          </c:val>
          <c:extLst>
            <c:ext xmlns:c16="http://schemas.microsoft.com/office/drawing/2014/chart" uri="{C3380CC4-5D6E-409C-BE32-E72D297353CC}">
              <c16:uniqueId val="{00000005-7523-450D-BB96-BC02F4A782EE}"/>
            </c:ext>
          </c:extLst>
        </c:ser>
        <c:dLbls>
          <c:showLegendKey val="0"/>
          <c:showVal val="0"/>
          <c:showCatName val="0"/>
          <c:showSerName val="0"/>
          <c:showPercent val="0"/>
          <c:showBubbleSize val="0"/>
        </c:dLbls>
        <c:gapWidth val="150"/>
        <c:overlap val="100"/>
        <c:axId val="209154048"/>
        <c:axId val="209155584"/>
      </c:barChart>
      <c:catAx>
        <c:axId val="209154048"/>
        <c:scaling>
          <c:orientation val="maxMin"/>
        </c:scaling>
        <c:delete val="0"/>
        <c:axPos val="l"/>
        <c:numFmt formatCode="General" sourceLinked="1"/>
        <c:majorTickMark val="out"/>
        <c:minorTickMark val="none"/>
        <c:tickLblPos val="nextTo"/>
        <c:crossAx val="209155584"/>
        <c:crosses val="autoZero"/>
        <c:auto val="1"/>
        <c:lblAlgn val="ctr"/>
        <c:lblOffset val="100"/>
        <c:noMultiLvlLbl val="0"/>
      </c:catAx>
      <c:valAx>
        <c:axId val="209155584"/>
        <c:scaling>
          <c:orientation val="minMax"/>
        </c:scaling>
        <c:delete val="0"/>
        <c:axPos val="t"/>
        <c:majorGridlines/>
        <c:numFmt formatCode="General" sourceLinked="1"/>
        <c:majorTickMark val="out"/>
        <c:minorTickMark val="none"/>
        <c:tickLblPos val="nextTo"/>
        <c:crossAx val="209154048"/>
        <c:crosses val="autoZero"/>
        <c:crossBetween val="between"/>
      </c:valAx>
    </c:plotArea>
    <c:plotVisOnly val="1"/>
    <c:dispBlanksAs val="gap"/>
    <c:showDLblsOverMax val="0"/>
  </c:chart>
  <c:printSettings>
    <c:headerFooter/>
    <c:pageMargins b="0.78740157499999996" l="0.511811024" r="0.511811024" t="0.78740157499999996" header="0.31496062000000108" footer="0.31496062000000108"/>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567820789550069E-2"/>
          <c:y val="0.17337011812168648"/>
          <c:w val="0.49874820032896805"/>
          <c:h val="0.65325976375662709"/>
        </c:manualLayout>
      </c:layout>
      <c:doughnutChart>
        <c:varyColors val="1"/>
        <c:ser>
          <c:idx val="0"/>
          <c:order val="0"/>
          <c:dPt>
            <c:idx val="0"/>
            <c:bubble3D val="0"/>
            <c:spPr>
              <a:solidFill>
                <a:srgbClr val="FF0000"/>
              </a:solidFill>
            </c:spPr>
            <c:extLst>
              <c:ext xmlns:c16="http://schemas.microsoft.com/office/drawing/2014/chart" uri="{C3380CC4-5D6E-409C-BE32-E72D297353CC}">
                <c16:uniqueId val="{00000000-BDBA-4325-91E8-690B253B6DD8}"/>
              </c:ext>
            </c:extLst>
          </c:dPt>
          <c:dPt>
            <c:idx val="1"/>
            <c:bubble3D val="0"/>
            <c:spPr>
              <a:solidFill>
                <a:srgbClr val="7030A0"/>
              </a:solidFill>
            </c:spPr>
            <c:extLst>
              <c:ext xmlns:c16="http://schemas.microsoft.com/office/drawing/2014/chart" uri="{C3380CC4-5D6E-409C-BE32-E72D297353CC}">
                <c16:uniqueId val="{00000001-BDBA-4325-91E8-690B253B6DD8}"/>
              </c:ext>
            </c:extLst>
          </c:dPt>
          <c:dPt>
            <c:idx val="2"/>
            <c:bubble3D val="0"/>
            <c:spPr>
              <a:solidFill>
                <a:srgbClr val="0070C0"/>
              </a:solidFill>
            </c:spPr>
            <c:extLst>
              <c:ext xmlns:c16="http://schemas.microsoft.com/office/drawing/2014/chart" uri="{C3380CC4-5D6E-409C-BE32-E72D297353CC}">
                <c16:uniqueId val="{00000002-BDBA-4325-91E8-690B253B6DD8}"/>
              </c:ext>
            </c:extLst>
          </c:dPt>
          <c:dPt>
            <c:idx val="3"/>
            <c:bubble3D val="0"/>
            <c:spPr>
              <a:solidFill>
                <a:srgbClr val="92D050"/>
              </a:solidFill>
            </c:spPr>
            <c:extLst>
              <c:ext xmlns:c16="http://schemas.microsoft.com/office/drawing/2014/chart" uri="{C3380CC4-5D6E-409C-BE32-E72D297353CC}">
                <c16:uniqueId val="{00000003-BDBA-4325-91E8-690B253B6DD8}"/>
              </c:ext>
            </c:extLst>
          </c:dPt>
          <c:dPt>
            <c:idx val="4"/>
            <c:bubble3D val="0"/>
            <c:spPr>
              <a:solidFill>
                <a:srgbClr val="0070C0"/>
              </a:solidFill>
            </c:spPr>
            <c:extLst>
              <c:ext xmlns:c16="http://schemas.microsoft.com/office/drawing/2014/chart" uri="{C3380CC4-5D6E-409C-BE32-E72D297353CC}">
                <c16:uniqueId val="{00000004-BDBA-4325-91E8-690B253B6DD8}"/>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BDBA-4325-91E8-690B253B6DD8}"/>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Final'!$B$15:$B$17</c:f>
              <c:strCache>
                <c:ptCount val="3"/>
                <c:pt idx="0">
                  <c:v>Não concluída ou Não iniciada</c:v>
                </c:pt>
                <c:pt idx="1">
                  <c:v>Ação iniciada e não concluída no período previsto</c:v>
                </c:pt>
                <c:pt idx="2">
                  <c:v>Concluída</c:v>
                </c:pt>
              </c:strCache>
            </c:strRef>
          </c:cat>
          <c:val>
            <c:numRef>
              <c:f>'Painel de Gestão Final'!$C$15:$C$17</c:f>
              <c:numCache>
                <c:formatCode>General</c:formatCode>
                <c:ptCount val="3"/>
                <c:pt idx="0">
                  <c:v>7</c:v>
                </c:pt>
                <c:pt idx="1">
                  <c:v>7</c:v>
                </c:pt>
                <c:pt idx="2">
                  <c:v>21</c:v>
                </c:pt>
              </c:numCache>
            </c:numRef>
          </c:val>
          <c:extLst>
            <c:ext xmlns:c16="http://schemas.microsoft.com/office/drawing/2014/chart" uri="{C3380CC4-5D6E-409C-BE32-E72D297353CC}">
              <c16:uniqueId val="{00000005-BDBA-4325-91E8-690B253B6DD8}"/>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6385917242553962"/>
          <c:y val="0.25884248222568212"/>
          <c:w val="0.43321922683393388"/>
          <c:h val="0.579250908399681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08" footer="0.31496062000000108"/>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63520871143377"/>
          <c:y val="0.2185430463576159"/>
          <c:w val="0.80762250453720508"/>
          <c:h val="0.67549668874172186"/>
        </c:manualLayout>
      </c:layout>
      <c:barChart>
        <c:barDir val="bar"/>
        <c:grouping val="stacked"/>
        <c:varyColors val="0"/>
        <c:ser>
          <c:idx val="0"/>
          <c:order val="0"/>
          <c:spPr>
            <a:solidFill>
              <a:srgbClr val="B15407"/>
            </a:solidFill>
          </c:spPr>
          <c:invertIfNegative val="0"/>
          <c:cat>
            <c:strRef>
              <c:f>'Painel de Gestão Final'!$B$29:$B$33</c:f>
              <c:strCache>
                <c:ptCount val="5"/>
                <c:pt idx="0">
                  <c:v>OBJETIVO 1</c:v>
                </c:pt>
                <c:pt idx="1">
                  <c:v>OBJETIVO 2</c:v>
                </c:pt>
                <c:pt idx="2">
                  <c:v>OBJETIVO 3</c:v>
                </c:pt>
                <c:pt idx="3">
                  <c:v>OBJETIVO 4</c:v>
                </c:pt>
                <c:pt idx="4">
                  <c:v>OBJETIVO 5</c:v>
                </c:pt>
              </c:strCache>
            </c:strRef>
          </c:cat>
          <c:val>
            <c:numRef>
              <c:f>'Painel de Gestão Final'!$D$29:$D$33</c:f>
              <c:numCache>
                <c:formatCode>General</c:formatCode>
                <c:ptCount val="5"/>
              </c:numCache>
            </c:numRef>
          </c:val>
          <c:extLst>
            <c:ext xmlns:c16="http://schemas.microsoft.com/office/drawing/2014/chart" uri="{C3380CC4-5D6E-409C-BE32-E72D297353CC}">
              <c16:uniqueId val="{00000000-6CF7-4609-889D-6293A1119B8E}"/>
            </c:ext>
          </c:extLst>
        </c:ser>
        <c:ser>
          <c:idx val="1"/>
          <c:order val="1"/>
          <c:spPr>
            <a:solidFill>
              <a:schemeClr val="bg1">
                <a:lumMod val="65000"/>
              </a:schemeClr>
            </a:solidFill>
          </c:spPr>
          <c:invertIfNegative val="0"/>
          <c:cat>
            <c:strRef>
              <c:f>'Painel de Gestão Final'!$B$29:$B$33</c:f>
              <c:strCache>
                <c:ptCount val="5"/>
                <c:pt idx="0">
                  <c:v>OBJETIVO 1</c:v>
                </c:pt>
                <c:pt idx="1">
                  <c:v>OBJETIVO 2</c:v>
                </c:pt>
                <c:pt idx="2">
                  <c:v>OBJETIVO 3</c:v>
                </c:pt>
                <c:pt idx="3">
                  <c:v>OBJETIVO 4</c:v>
                </c:pt>
                <c:pt idx="4">
                  <c:v>OBJETIVO 5</c:v>
                </c:pt>
              </c:strCache>
            </c:strRef>
          </c:cat>
          <c:val>
            <c:numRef>
              <c:f>'Painel de Gestão Final'!$E$29:$E$33</c:f>
              <c:numCache>
                <c:formatCode>General</c:formatCode>
                <c:ptCount val="5"/>
              </c:numCache>
            </c:numRef>
          </c:val>
          <c:extLst>
            <c:ext xmlns:c16="http://schemas.microsoft.com/office/drawing/2014/chart" uri="{C3380CC4-5D6E-409C-BE32-E72D297353CC}">
              <c16:uniqueId val="{00000001-6CF7-4609-889D-6293A1119B8E}"/>
            </c:ext>
          </c:extLst>
        </c:ser>
        <c:ser>
          <c:idx val="2"/>
          <c:order val="2"/>
          <c:spPr>
            <a:solidFill>
              <a:srgbClr val="FF0000"/>
            </a:solidFill>
          </c:spPr>
          <c:invertIfNegative val="0"/>
          <c:cat>
            <c:strRef>
              <c:f>'Painel de Gestão Final'!$B$29:$B$33</c:f>
              <c:strCache>
                <c:ptCount val="5"/>
                <c:pt idx="0">
                  <c:v>OBJETIVO 1</c:v>
                </c:pt>
                <c:pt idx="1">
                  <c:v>OBJETIVO 2</c:v>
                </c:pt>
                <c:pt idx="2">
                  <c:v>OBJETIVO 3</c:v>
                </c:pt>
                <c:pt idx="3">
                  <c:v>OBJETIVO 4</c:v>
                </c:pt>
                <c:pt idx="4">
                  <c:v>OBJETIVO 5</c:v>
                </c:pt>
              </c:strCache>
            </c:strRef>
          </c:cat>
          <c:val>
            <c:numRef>
              <c:f>'Painel de Gestão Final'!$F$29:$F$33</c:f>
              <c:numCache>
                <c:formatCode>General</c:formatCode>
                <c:ptCount val="5"/>
                <c:pt idx="0">
                  <c:v>1</c:v>
                </c:pt>
                <c:pt idx="1">
                  <c:v>3</c:v>
                </c:pt>
                <c:pt idx="4">
                  <c:v>3</c:v>
                </c:pt>
              </c:numCache>
            </c:numRef>
          </c:val>
          <c:extLst>
            <c:ext xmlns:c16="http://schemas.microsoft.com/office/drawing/2014/chart" uri="{C3380CC4-5D6E-409C-BE32-E72D297353CC}">
              <c16:uniqueId val="{00000002-6CF7-4609-889D-6293A1119B8E}"/>
            </c:ext>
          </c:extLst>
        </c:ser>
        <c:ser>
          <c:idx val="3"/>
          <c:order val="3"/>
          <c:spPr>
            <a:solidFill>
              <a:srgbClr val="7030A0"/>
            </a:solidFill>
          </c:spPr>
          <c:invertIfNegative val="0"/>
          <c:cat>
            <c:strRef>
              <c:f>'Painel de Gestão Final'!$B$29:$B$33</c:f>
              <c:strCache>
                <c:ptCount val="5"/>
                <c:pt idx="0">
                  <c:v>OBJETIVO 1</c:v>
                </c:pt>
                <c:pt idx="1">
                  <c:v>OBJETIVO 2</c:v>
                </c:pt>
                <c:pt idx="2">
                  <c:v>OBJETIVO 3</c:v>
                </c:pt>
                <c:pt idx="3">
                  <c:v>OBJETIVO 4</c:v>
                </c:pt>
                <c:pt idx="4">
                  <c:v>OBJETIVO 5</c:v>
                </c:pt>
              </c:strCache>
            </c:strRef>
          </c:cat>
          <c:val>
            <c:numRef>
              <c:f>'Painel de Gestão Final'!$G$29:$G$33</c:f>
              <c:numCache>
                <c:formatCode>General</c:formatCode>
                <c:ptCount val="5"/>
                <c:pt idx="0">
                  <c:v>2</c:v>
                </c:pt>
                <c:pt idx="2">
                  <c:v>4</c:v>
                </c:pt>
                <c:pt idx="4">
                  <c:v>1</c:v>
                </c:pt>
              </c:numCache>
            </c:numRef>
          </c:val>
          <c:extLst>
            <c:ext xmlns:c16="http://schemas.microsoft.com/office/drawing/2014/chart" uri="{C3380CC4-5D6E-409C-BE32-E72D297353CC}">
              <c16:uniqueId val="{00000003-6CF7-4609-889D-6293A1119B8E}"/>
            </c:ext>
          </c:extLst>
        </c:ser>
        <c:ser>
          <c:idx val="4"/>
          <c:order val="4"/>
          <c:spPr>
            <a:solidFill>
              <a:srgbClr val="92D050"/>
            </a:solidFill>
          </c:spPr>
          <c:invertIfNegative val="0"/>
          <c:cat>
            <c:strRef>
              <c:f>'Painel de Gestão Final'!$B$29:$B$33</c:f>
              <c:strCache>
                <c:ptCount val="5"/>
                <c:pt idx="0">
                  <c:v>OBJETIVO 1</c:v>
                </c:pt>
                <c:pt idx="1">
                  <c:v>OBJETIVO 2</c:v>
                </c:pt>
                <c:pt idx="2">
                  <c:v>OBJETIVO 3</c:v>
                </c:pt>
                <c:pt idx="3">
                  <c:v>OBJETIVO 4</c:v>
                </c:pt>
                <c:pt idx="4">
                  <c:v>OBJETIVO 5</c:v>
                </c:pt>
              </c:strCache>
            </c:strRef>
          </c:cat>
          <c:val>
            <c:numRef>
              <c:f>'Painel de Gestão Final'!$H$29:$H$33</c:f>
              <c:numCache>
                <c:formatCode>General</c:formatCode>
                <c:ptCount val="5"/>
              </c:numCache>
            </c:numRef>
          </c:val>
          <c:extLst>
            <c:ext xmlns:c16="http://schemas.microsoft.com/office/drawing/2014/chart" uri="{C3380CC4-5D6E-409C-BE32-E72D297353CC}">
              <c16:uniqueId val="{00000004-6CF7-4609-889D-6293A1119B8E}"/>
            </c:ext>
          </c:extLst>
        </c:ser>
        <c:ser>
          <c:idx val="5"/>
          <c:order val="5"/>
          <c:spPr>
            <a:solidFill>
              <a:srgbClr val="0070C0"/>
            </a:solidFill>
          </c:spPr>
          <c:invertIfNegative val="0"/>
          <c:cat>
            <c:strRef>
              <c:f>'Painel de Gestão Final'!$B$29:$B$33</c:f>
              <c:strCache>
                <c:ptCount val="5"/>
                <c:pt idx="0">
                  <c:v>OBJETIVO 1</c:v>
                </c:pt>
                <c:pt idx="1">
                  <c:v>OBJETIVO 2</c:v>
                </c:pt>
                <c:pt idx="2">
                  <c:v>OBJETIVO 3</c:v>
                </c:pt>
                <c:pt idx="3">
                  <c:v>OBJETIVO 4</c:v>
                </c:pt>
                <c:pt idx="4">
                  <c:v>OBJETIVO 5</c:v>
                </c:pt>
              </c:strCache>
            </c:strRef>
          </c:cat>
          <c:val>
            <c:numRef>
              <c:f>'Painel de Gestão Final'!$I$29:$I$33</c:f>
              <c:numCache>
                <c:formatCode>General</c:formatCode>
                <c:ptCount val="5"/>
                <c:pt idx="0">
                  <c:v>10</c:v>
                </c:pt>
                <c:pt idx="1">
                  <c:v>6</c:v>
                </c:pt>
                <c:pt idx="2">
                  <c:v>2</c:v>
                </c:pt>
                <c:pt idx="3">
                  <c:v>2</c:v>
                </c:pt>
                <c:pt idx="4">
                  <c:v>1</c:v>
                </c:pt>
              </c:numCache>
            </c:numRef>
          </c:val>
          <c:extLst>
            <c:ext xmlns:c16="http://schemas.microsoft.com/office/drawing/2014/chart" uri="{C3380CC4-5D6E-409C-BE32-E72D297353CC}">
              <c16:uniqueId val="{00000005-6CF7-4609-889D-6293A1119B8E}"/>
            </c:ext>
          </c:extLst>
        </c:ser>
        <c:dLbls>
          <c:showLegendKey val="0"/>
          <c:showVal val="0"/>
          <c:showCatName val="0"/>
          <c:showSerName val="0"/>
          <c:showPercent val="0"/>
          <c:showBubbleSize val="0"/>
        </c:dLbls>
        <c:gapWidth val="150"/>
        <c:overlap val="100"/>
        <c:axId val="208674816"/>
        <c:axId val="208676352"/>
      </c:barChart>
      <c:catAx>
        <c:axId val="208674816"/>
        <c:scaling>
          <c:orientation val="maxMin"/>
        </c:scaling>
        <c:delete val="0"/>
        <c:axPos val="l"/>
        <c:numFmt formatCode="General" sourceLinked="1"/>
        <c:majorTickMark val="out"/>
        <c:minorTickMark val="none"/>
        <c:tickLblPos val="nextTo"/>
        <c:crossAx val="208676352"/>
        <c:crosses val="autoZero"/>
        <c:auto val="1"/>
        <c:lblAlgn val="ctr"/>
        <c:lblOffset val="100"/>
        <c:noMultiLvlLbl val="0"/>
      </c:catAx>
      <c:valAx>
        <c:axId val="208676352"/>
        <c:scaling>
          <c:orientation val="minMax"/>
        </c:scaling>
        <c:delete val="0"/>
        <c:axPos val="t"/>
        <c:majorGridlines/>
        <c:numFmt formatCode="General" sourceLinked="1"/>
        <c:majorTickMark val="out"/>
        <c:minorTickMark val="none"/>
        <c:tickLblPos val="nextTo"/>
        <c:crossAx val="208674816"/>
        <c:crosses val="autoZero"/>
        <c:crossBetween val="between"/>
      </c:valAx>
    </c:plotArea>
    <c:plotVisOnly val="1"/>
    <c:dispBlanksAs val="gap"/>
    <c:showDLblsOverMax val="0"/>
  </c:chart>
  <c:printSettings>
    <c:headerFooter/>
    <c:pageMargins b="0.78740157499999996" l="0.511811024" r="0.511811024" t="0.78740157499999996" header="0.31496062000000108" footer="0.3149606200000010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1F1D-4385-9816-D142477FA60F}"/>
              </c:ext>
            </c:extLst>
          </c:dPt>
          <c:dPt>
            <c:idx val="1"/>
            <c:bubble3D val="0"/>
            <c:spPr>
              <a:solidFill>
                <a:srgbClr val="FF0000"/>
              </a:solidFill>
            </c:spPr>
            <c:extLst>
              <c:ext xmlns:c16="http://schemas.microsoft.com/office/drawing/2014/chart" uri="{C3380CC4-5D6E-409C-BE32-E72D297353CC}">
                <c16:uniqueId val="{00000001-1F1D-4385-9816-D142477FA60F}"/>
              </c:ext>
            </c:extLst>
          </c:dPt>
          <c:dPt>
            <c:idx val="2"/>
            <c:bubble3D val="0"/>
            <c:spPr>
              <a:solidFill>
                <a:srgbClr val="FFC000"/>
              </a:solidFill>
            </c:spPr>
            <c:extLst>
              <c:ext xmlns:c16="http://schemas.microsoft.com/office/drawing/2014/chart" uri="{C3380CC4-5D6E-409C-BE32-E72D297353CC}">
                <c16:uniqueId val="{00000002-1F1D-4385-9816-D142477FA60F}"/>
              </c:ext>
            </c:extLst>
          </c:dPt>
          <c:dPt>
            <c:idx val="3"/>
            <c:bubble3D val="0"/>
            <c:spPr>
              <a:solidFill>
                <a:srgbClr val="92D050"/>
              </a:solidFill>
            </c:spPr>
            <c:extLst>
              <c:ext xmlns:c16="http://schemas.microsoft.com/office/drawing/2014/chart" uri="{C3380CC4-5D6E-409C-BE32-E72D297353CC}">
                <c16:uniqueId val="{00000003-1F1D-4385-9816-D142477FA60F}"/>
              </c:ext>
            </c:extLst>
          </c:dPt>
          <c:dPt>
            <c:idx val="4"/>
            <c:bubble3D val="0"/>
            <c:spPr>
              <a:solidFill>
                <a:srgbClr val="0070C0"/>
              </a:solidFill>
            </c:spPr>
            <c:extLst>
              <c:ext xmlns:c16="http://schemas.microsoft.com/office/drawing/2014/chart" uri="{C3380CC4-5D6E-409C-BE32-E72D297353CC}">
                <c16:uniqueId val="{00000004-1F1D-4385-9816-D142477FA60F}"/>
              </c:ext>
            </c:extLst>
          </c:dPt>
          <c:dPt>
            <c:idx val="5"/>
            <c:bubble3D val="0"/>
            <c:spPr>
              <a:solidFill>
                <a:srgbClr val="FF99CC"/>
              </a:solidFill>
            </c:spPr>
            <c:extLst>
              <c:ext xmlns:c16="http://schemas.microsoft.com/office/drawing/2014/chart" uri="{C3380CC4-5D6E-409C-BE32-E72D297353CC}">
                <c16:uniqueId val="{00000005-1F1D-4385-9816-D142477FA60F}"/>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1F1D-4385-9816-D142477FA60F}"/>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35DB-4B45-8E04-C7331D43D740}"/>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4</c:v>
                </c:pt>
                <c:pt idx="1">
                  <c:v>6</c:v>
                </c:pt>
                <c:pt idx="2">
                  <c:v>0</c:v>
                </c:pt>
                <c:pt idx="3">
                  <c:v>28</c:v>
                </c:pt>
                <c:pt idx="4">
                  <c:v>2</c:v>
                </c:pt>
                <c:pt idx="5">
                  <c:v>3</c:v>
                </c:pt>
              </c:numCache>
            </c:numRef>
          </c:val>
          <c:extLst>
            <c:ext xmlns:c16="http://schemas.microsoft.com/office/drawing/2014/chart" uri="{C3380CC4-5D6E-409C-BE32-E72D297353CC}">
              <c16:uniqueId val="{00000007-1F1D-4385-9816-D142477FA60F}"/>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25142534869091776"/>
          <c:w val="0.43321905335995681"/>
          <c:h val="0.7485746513090823"/>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52" footer="0.3149606200000005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63520871143377"/>
          <c:y val="0.18232044198895028"/>
          <c:w val="0.80762250453720508"/>
          <c:h val="0.72928176795580113"/>
        </c:manualLayout>
      </c:layout>
      <c:barChart>
        <c:barDir val="bar"/>
        <c:grouping val="stacked"/>
        <c:varyColors val="0"/>
        <c:ser>
          <c:idx val="0"/>
          <c:order val="0"/>
          <c:spPr>
            <a:solidFill>
              <a:srgbClr val="B15407"/>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- 1'!$D$31:$D$36</c:f>
              <c:numCache>
                <c:formatCode>General</c:formatCode>
                <c:ptCount val="6"/>
                <c:pt idx="0">
                  <c:v>0</c:v>
                </c:pt>
                <c:pt idx="1">
                  <c:v>2</c:v>
                </c:pt>
                <c:pt idx="2">
                  <c:v>1</c:v>
                </c:pt>
                <c:pt idx="3">
                  <c:v>0</c:v>
                </c:pt>
                <c:pt idx="4">
                  <c:v>2</c:v>
                </c:pt>
                <c:pt idx="5">
                  <c:v>0</c:v>
                </c:pt>
              </c:numCache>
            </c:numRef>
          </c:val>
          <c:extLst>
            <c:ext xmlns:c16="http://schemas.microsoft.com/office/drawing/2014/chart" uri="{C3380CC4-5D6E-409C-BE32-E72D297353CC}">
              <c16:uniqueId val="{00000000-02D5-44D1-99F8-DDA0DF794972}"/>
            </c:ext>
          </c:extLst>
        </c:ser>
        <c:ser>
          <c:idx val="1"/>
          <c:order val="1"/>
          <c:spPr>
            <a:solidFill>
              <a:schemeClr val="bg1">
                <a:lumMod val="65000"/>
              </a:schemeClr>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- 1'!$E$31:$E$36</c:f>
              <c:numCache>
                <c:formatCode>General</c:formatCode>
                <c:ptCount val="6"/>
                <c:pt idx="0">
                  <c:v>0</c:v>
                </c:pt>
                <c:pt idx="1">
                  <c:v>0</c:v>
                </c:pt>
                <c:pt idx="2">
                  <c:v>1</c:v>
                </c:pt>
                <c:pt idx="3">
                  <c:v>0</c:v>
                </c:pt>
                <c:pt idx="4">
                  <c:v>0</c:v>
                </c:pt>
                <c:pt idx="5">
                  <c:v>3</c:v>
                </c:pt>
              </c:numCache>
            </c:numRef>
          </c:val>
          <c:extLst>
            <c:ext xmlns:c16="http://schemas.microsoft.com/office/drawing/2014/chart" uri="{C3380CC4-5D6E-409C-BE32-E72D297353CC}">
              <c16:uniqueId val="{00000001-02D5-44D1-99F8-DDA0DF794972}"/>
            </c:ext>
          </c:extLst>
        </c:ser>
        <c:ser>
          <c:idx val="2"/>
          <c:order val="2"/>
          <c:spPr>
            <a:solidFill>
              <a:srgbClr val="FF000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- 1'!$F$31:$F$36</c:f>
              <c:numCache>
                <c:formatCode>General</c:formatCode>
                <c:ptCount val="6"/>
                <c:pt idx="0">
                  <c:v>0</c:v>
                </c:pt>
                <c:pt idx="1">
                  <c:v>3</c:v>
                </c:pt>
                <c:pt idx="2">
                  <c:v>1</c:v>
                </c:pt>
                <c:pt idx="3">
                  <c:v>3</c:v>
                </c:pt>
                <c:pt idx="4">
                  <c:v>2</c:v>
                </c:pt>
                <c:pt idx="5">
                  <c:v>0</c:v>
                </c:pt>
              </c:numCache>
            </c:numRef>
          </c:val>
          <c:extLst>
            <c:ext xmlns:c16="http://schemas.microsoft.com/office/drawing/2014/chart" uri="{C3380CC4-5D6E-409C-BE32-E72D297353CC}">
              <c16:uniqueId val="{00000002-02D5-44D1-99F8-DDA0DF794972}"/>
            </c:ext>
          </c:extLst>
        </c:ser>
        <c:ser>
          <c:idx val="3"/>
          <c:order val="3"/>
          <c:spPr>
            <a:solidFill>
              <a:srgbClr val="FFC00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- 1'!$G$31:$G$36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02D5-44D1-99F8-DDA0DF794972}"/>
            </c:ext>
          </c:extLst>
        </c:ser>
        <c:ser>
          <c:idx val="4"/>
          <c:order val="4"/>
          <c:spPr>
            <a:solidFill>
              <a:srgbClr val="92D05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- 1'!$H$31:$H$36</c:f>
              <c:numCache>
                <c:formatCode>General</c:formatCode>
                <c:ptCount val="6"/>
                <c:pt idx="0">
                  <c:v>7</c:v>
                </c:pt>
                <c:pt idx="1">
                  <c:v>11</c:v>
                </c:pt>
                <c:pt idx="2">
                  <c:v>3</c:v>
                </c:pt>
                <c:pt idx="3">
                  <c:v>2</c:v>
                </c:pt>
                <c:pt idx="4">
                  <c:v>4</c:v>
                </c:pt>
                <c:pt idx="5">
                  <c:v>3</c:v>
                </c:pt>
              </c:numCache>
            </c:numRef>
          </c:val>
          <c:extLst>
            <c:ext xmlns:c16="http://schemas.microsoft.com/office/drawing/2014/chart" uri="{C3380CC4-5D6E-409C-BE32-E72D297353CC}">
              <c16:uniqueId val="{00000004-02D5-44D1-99F8-DDA0DF794972}"/>
            </c:ext>
          </c:extLst>
        </c:ser>
        <c:ser>
          <c:idx val="5"/>
          <c:order val="5"/>
          <c:spPr>
            <a:solidFill>
              <a:srgbClr val="0070C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- 1'!$I$31:$I$36</c:f>
              <c:numCache>
                <c:formatCode>General</c:formatCode>
                <c:ptCount val="6"/>
                <c:pt idx="0">
                  <c:v>1</c:v>
                </c:pt>
                <c:pt idx="1">
                  <c:v>0</c:v>
                </c:pt>
                <c:pt idx="2">
                  <c:v>0</c:v>
                </c:pt>
                <c:pt idx="3">
                  <c:v>0</c:v>
                </c:pt>
                <c:pt idx="4">
                  <c:v>0</c:v>
                </c:pt>
                <c:pt idx="5">
                  <c:v>1</c:v>
                </c:pt>
              </c:numCache>
            </c:numRef>
          </c:val>
          <c:extLst>
            <c:ext xmlns:c16="http://schemas.microsoft.com/office/drawing/2014/chart" uri="{C3380CC4-5D6E-409C-BE32-E72D297353CC}">
              <c16:uniqueId val="{00000005-02D5-44D1-99F8-DDA0DF794972}"/>
            </c:ext>
          </c:extLst>
        </c:ser>
        <c:dLbls>
          <c:showLegendKey val="0"/>
          <c:showVal val="0"/>
          <c:showCatName val="0"/>
          <c:showSerName val="0"/>
          <c:showPercent val="0"/>
          <c:showBubbleSize val="0"/>
        </c:dLbls>
        <c:gapWidth val="150"/>
        <c:overlap val="100"/>
        <c:axId val="155245568"/>
        <c:axId val="155255552"/>
      </c:barChart>
      <c:catAx>
        <c:axId val="155245568"/>
        <c:scaling>
          <c:orientation val="maxMin"/>
        </c:scaling>
        <c:delete val="0"/>
        <c:axPos val="l"/>
        <c:numFmt formatCode="General" sourceLinked="1"/>
        <c:majorTickMark val="out"/>
        <c:minorTickMark val="none"/>
        <c:tickLblPos val="nextTo"/>
        <c:crossAx val="155255552"/>
        <c:crosses val="autoZero"/>
        <c:auto val="1"/>
        <c:lblAlgn val="ctr"/>
        <c:lblOffset val="100"/>
        <c:noMultiLvlLbl val="0"/>
      </c:catAx>
      <c:valAx>
        <c:axId val="155255552"/>
        <c:scaling>
          <c:orientation val="minMax"/>
        </c:scaling>
        <c:delete val="0"/>
        <c:axPos val="t"/>
        <c:majorGridlines/>
        <c:numFmt formatCode="General" sourceLinked="1"/>
        <c:majorTickMark val="out"/>
        <c:minorTickMark val="none"/>
        <c:tickLblPos val="nextTo"/>
        <c:crossAx val="155245568"/>
        <c:crosses val="autoZero"/>
        <c:crossBetween val="between"/>
        <c:majorUnit val="2"/>
      </c:valAx>
    </c:plotArea>
    <c:plotVisOnly val="1"/>
    <c:dispBlanksAs val="gap"/>
    <c:showDLblsOverMax val="0"/>
  </c:chart>
  <c:printSettings>
    <c:headerFooter/>
    <c:pageMargins b="0.78740157499999996" l="0.511811024" r="0.511811024" t="0.78740157499999996" header="0.31496062000000052" footer="0.3149606200000005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D138-41F7-990A-BC30E7C29516}"/>
              </c:ext>
            </c:extLst>
          </c:dPt>
          <c:dPt>
            <c:idx val="1"/>
            <c:bubble3D val="0"/>
            <c:spPr>
              <a:solidFill>
                <a:srgbClr val="FF0000"/>
              </a:solidFill>
            </c:spPr>
            <c:extLst>
              <c:ext xmlns:c16="http://schemas.microsoft.com/office/drawing/2014/chart" uri="{C3380CC4-5D6E-409C-BE32-E72D297353CC}">
                <c16:uniqueId val="{00000001-D138-41F7-990A-BC30E7C29516}"/>
              </c:ext>
            </c:extLst>
          </c:dPt>
          <c:dPt>
            <c:idx val="2"/>
            <c:bubble3D val="0"/>
            <c:spPr>
              <a:solidFill>
                <a:srgbClr val="FFC000"/>
              </a:solidFill>
            </c:spPr>
            <c:extLst>
              <c:ext xmlns:c16="http://schemas.microsoft.com/office/drawing/2014/chart" uri="{C3380CC4-5D6E-409C-BE32-E72D297353CC}">
                <c16:uniqueId val="{00000002-D138-41F7-990A-BC30E7C29516}"/>
              </c:ext>
            </c:extLst>
          </c:dPt>
          <c:dPt>
            <c:idx val="3"/>
            <c:bubble3D val="0"/>
            <c:spPr>
              <a:solidFill>
                <a:srgbClr val="92D050"/>
              </a:solidFill>
            </c:spPr>
            <c:extLst>
              <c:ext xmlns:c16="http://schemas.microsoft.com/office/drawing/2014/chart" uri="{C3380CC4-5D6E-409C-BE32-E72D297353CC}">
                <c16:uniqueId val="{00000003-D138-41F7-990A-BC30E7C29516}"/>
              </c:ext>
            </c:extLst>
          </c:dPt>
          <c:dPt>
            <c:idx val="4"/>
            <c:bubble3D val="0"/>
            <c:spPr>
              <a:solidFill>
                <a:srgbClr val="0070C0"/>
              </a:solidFill>
            </c:spPr>
            <c:extLst>
              <c:ext xmlns:c16="http://schemas.microsoft.com/office/drawing/2014/chart" uri="{C3380CC4-5D6E-409C-BE32-E72D297353CC}">
                <c16:uniqueId val="{00000004-D138-41F7-990A-BC30E7C29516}"/>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D138-41F7-990A-BC30E7C29516}"/>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2</c:v>
                </c:pt>
                <c:pt idx="1">
                  <c:v>8</c:v>
                </c:pt>
                <c:pt idx="2">
                  <c:v>8</c:v>
                </c:pt>
                <c:pt idx="3">
                  <c:v>20</c:v>
                </c:pt>
                <c:pt idx="4">
                  <c:v>3</c:v>
                </c:pt>
              </c:numCache>
            </c:numRef>
          </c:val>
          <c:extLst>
            <c:ext xmlns:c16="http://schemas.microsoft.com/office/drawing/2014/chart" uri="{C3380CC4-5D6E-409C-BE32-E72D297353CC}">
              <c16:uniqueId val="{00000005-D138-41F7-990A-BC30E7C29516}"/>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5536522977000757"/>
          <c:y val="0.25142548848060658"/>
          <c:w val="0.43321922683393388"/>
          <c:h val="0.57925109361329818"/>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64" footer="0.3149606200000006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BF2F-482F-8208-3EC781C8F7A7}"/>
              </c:ext>
            </c:extLst>
          </c:dPt>
          <c:dPt>
            <c:idx val="1"/>
            <c:bubble3D val="0"/>
            <c:spPr>
              <a:solidFill>
                <a:srgbClr val="FF0000"/>
              </a:solidFill>
            </c:spPr>
            <c:extLst>
              <c:ext xmlns:c16="http://schemas.microsoft.com/office/drawing/2014/chart" uri="{C3380CC4-5D6E-409C-BE32-E72D297353CC}">
                <c16:uniqueId val="{00000001-BF2F-482F-8208-3EC781C8F7A7}"/>
              </c:ext>
            </c:extLst>
          </c:dPt>
          <c:dPt>
            <c:idx val="2"/>
            <c:bubble3D val="0"/>
            <c:spPr>
              <a:solidFill>
                <a:srgbClr val="FFC000"/>
              </a:solidFill>
            </c:spPr>
            <c:extLst>
              <c:ext xmlns:c16="http://schemas.microsoft.com/office/drawing/2014/chart" uri="{C3380CC4-5D6E-409C-BE32-E72D297353CC}">
                <c16:uniqueId val="{00000002-BF2F-482F-8208-3EC781C8F7A7}"/>
              </c:ext>
            </c:extLst>
          </c:dPt>
          <c:dPt>
            <c:idx val="3"/>
            <c:bubble3D val="0"/>
            <c:spPr>
              <a:solidFill>
                <a:srgbClr val="92D050"/>
              </a:solidFill>
            </c:spPr>
            <c:extLst>
              <c:ext xmlns:c16="http://schemas.microsoft.com/office/drawing/2014/chart" uri="{C3380CC4-5D6E-409C-BE32-E72D297353CC}">
                <c16:uniqueId val="{00000003-BF2F-482F-8208-3EC781C8F7A7}"/>
              </c:ext>
            </c:extLst>
          </c:dPt>
          <c:dPt>
            <c:idx val="4"/>
            <c:bubble3D val="0"/>
            <c:spPr>
              <a:solidFill>
                <a:srgbClr val="0070C0"/>
              </a:solidFill>
            </c:spPr>
            <c:extLst>
              <c:ext xmlns:c16="http://schemas.microsoft.com/office/drawing/2014/chart" uri="{C3380CC4-5D6E-409C-BE32-E72D297353CC}">
                <c16:uniqueId val="{00000004-BF2F-482F-8208-3EC781C8F7A7}"/>
              </c:ext>
            </c:extLst>
          </c:dPt>
          <c:dPt>
            <c:idx val="5"/>
            <c:bubble3D val="0"/>
            <c:spPr>
              <a:solidFill>
                <a:srgbClr val="FF99CC"/>
              </a:solidFill>
            </c:spPr>
            <c:extLst>
              <c:ext xmlns:c16="http://schemas.microsoft.com/office/drawing/2014/chart" uri="{C3380CC4-5D6E-409C-BE32-E72D297353CC}">
                <c16:uniqueId val="{00000005-BF2F-482F-8208-3EC781C8F7A7}"/>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BF2F-482F-8208-3EC781C8F7A7}"/>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6BA2-43C1-BC34-649BA16E7FF3}"/>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2</c:v>
                </c:pt>
                <c:pt idx="1">
                  <c:v>7</c:v>
                </c:pt>
                <c:pt idx="2">
                  <c:v>6</c:v>
                </c:pt>
                <c:pt idx="3">
                  <c:v>19</c:v>
                </c:pt>
                <c:pt idx="4">
                  <c:v>3</c:v>
                </c:pt>
                <c:pt idx="5">
                  <c:v>1</c:v>
                </c:pt>
              </c:numCache>
            </c:numRef>
          </c:val>
          <c:extLst>
            <c:ext xmlns:c16="http://schemas.microsoft.com/office/drawing/2014/chart" uri="{C3380CC4-5D6E-409C-BE32-E72D297353CC}">
              <c16:uniqueId val="{00000007-BF2F-482F-8208-3EC781C8F7A7}"/>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25142548848060658"/>
          <c:w val="0.43321905335995681"/>
          <c:h val="0.74857451151939336"/>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64" footer="0.3149606200000006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63520871143377"/>
          <c:y val="0.19879518072289157"/>
          <c:w val="0.80762250453720508"/>
          <c:h val="0.70481927710843373"/>
        </c:manualLayout>
      </c:layout>
      <c:barChart>
        <c:barDir val="bar"/>
        <c:grouping val="stacked"/>
        <c:varyColors val="0"/>
        <c:ser>
          <c:idx val="0"/>
          <c:order val="0"/>
          <c:spPr>
            <a:solidFill>
              <a:srgbClr val="B15407"/>
            </a:solidFill>
          </c:spPr>
          <c:invertIfNegative val="0"/>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- 2'!$D$31:$D$36</c:f>
              <c:numCache>
                <c:formatCode>General</c:formatCode>
                <c:ptCount val="6"/>
                <c:pt idx="0">
                  <c:v>4</c:v>
                </c:pt>
                <c:pt idx="1">
                  <c:v>0</c:v>
                </c:pt>
                <c:pt idx="2">
                  <c:v>0</c:v>
                </c:pt>
                <c:pt idx="3">
                  <c:v>0</c:v>
                </c:pt>
                <c:pt idx="4">
                  <c:v>0</c:v>
                </c:pt>
                <c:pt idx="5">
                  <c:v>0</c:v>
                </c:pt>
              </c:numCache>
            </c:numRef>
          </c:val>
          <c:extLst>
            <c:ext xmlns:c16="http://schemas.microsoft.com/office/drawing/2014/chart" uri="{C3380CC4-5D6E-409C-BE32-E72D297353CC}">
              <c16:uniqueId val="{00000000-0C80-4CA0-A8E7-7A0C3BCB5521}"/>
            </c:ext>
          </c:extLst>
        </c:ser>
        <c:ser>
          <c:idx val="1"/>
          <c:order val="1"/>
          <c:spPr>
            <a:solidFill>
              <a:schemeClr val="bg1">
                <a:lumMod val="65000"/>
              </a:schemeClr>
            </a:solidFill>
          </c:spPr>
          <c:invertIfNegative val="0"/>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- 2'!$E$31:$E$36</c:f>
              <c:numCache>
                <c:formatCode>General</c:formatCode>
                <c:ptCount val="6"/>
                <c:pt idx="0">
                  <c:v>0</c:v>
                </c:pt>
                <c:pt idx="1">
                  <c:v>0</c:v>
                </c:pt>
                <c:pt idx="2">
                  <c:v>0</c:v>
                </c:pt>
                <c:pt idx="3">
                  <c:v>0</c:v>
                </c:pt>
                <c:pt idx="4">
                  <c:v>0</c:v>
                </c:pt>
                <c:pt idx="5">
                  <c:v>2</c:v>
                </c:pt>
              </c:numCache>
            </c:numRef>
          </c:val>
          <c:extLst>
            <c:ext xmlns:c16="http://schemas.microsoft.com/office/drawing/2014/chart" uri="{C3380CC4-5D6E-409C-BE32-E72D297353CC}">
              <c16:uniqueId val="{00000001-0C80-4CA0-A8E7-7A0C3BCB5521}"/>
            </c:ext>
          </c:extLst>
        </c:ser>
        <c:ser>
          <c:idx val="2"/>
          <c:order val="2"/>
          <c:spPr>
            <a:solidFill>
              <a:srgbClr val="FF0000"/>
            </a:solidFill>
          </c:spPr>
          <c:invertIfNegative val="0"/>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- 2'!$F$31:$F$36</c:f>
              <c:numCache>
                <c:formatCode>General</c:formatCode>
                <c:ptCount val="6"/>
                <c:pt idx="0">
                  <c:v>1</c:v>
                </c:pt>
                <c:pt idx="1">
                  <c:v>3</c:v>
                </c:pt>
                <c:pt idx="2">
                  <c:v>2</c:v>
                </c:pt>
                <c:pt idx="3">
                  <c:v>1</c:v>
                </c:pt>
                <c:pt idx="4">
                  <c:v>0</c:v>
                </c:pt>
                <c:pt idx="5">
                  <c:v>1</c:v>
                </c:pt>
              </c:numCache>
            </c:numRef>
          </c:val>
          <c:extLst>
            <c:ext xmlns:c16="http://schemas.microsoft.com/office/drawing/2014/chart" uri="{C3380CC4-5D6E-409C-BE32-E72D297353CC}">
              <c16:uniqueId val="{00000002-0C80-4CA0-A8E7-7A0C3BCB5521}"/>
            </c:ext>
          </c:extLst>
        </c:ser>
        <c:ser>
          <c:idx val="3"/>
          <c:order val="3"/>
          <c:spPr>
            <a:solidFill>
              <a:srgbClr val="FFC000"/>
            </a:solidFill>
          </c:spPr>
          <c:invertIfNegative val="0"/>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- 2'!$G$31:$G$36</c:f>
              <c:numCache>
                <c:formatCode>General</c:formatCode>
                <c:ptCount val="6"/>
                <c:pt idx="0">
                  <c:v>4</c:v>
                </c:pt>
                <c:pt idx="1">
                  <c:v>3</c:v>
                </c:pt>
                <c:pt idx="2">
                  <c:v>0</c:v>
                </c:pt>
                <c:pt idx="3">
                  <c:v>0</c:v>
                </c:pt>
                <c:pt idx="4">
                  <c:v>0</c:v>
                </c:pt>
                <c:pt idx="5">
                  <c:v>1</c:v>
                </c:pt>
              </c:numCache>
            </c:numRef>
          </c:val>
          <c:extLst>
            <c:ext xmlns:c16="http://schemas.microsoft.com/office/drawing/2014/chart" uri="{C3380CC4-5D6E-409C-BE32-E72D297353CC}">
              <c16:uniqueId val="{00000003-0C80-4CA0-A8E7-7A0C3BCB5521}"/>
            </c:ext>
          </c:extLst>
        </c:ser>
        <c:ser>
          <c:idx val="4"/>
          <c:order val="4"/>
          <c:spPr>
            <a:solidFill>
              <a:srgbClr val="92D050"/>
            </a:solidFill>
          </c:spPr>
          <c:invertIfNegative val="0"/>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- 2'!$H$31:$H$36</c:f>
              <c:numCache>
                <c:formatCode>General</c:formatCode>
                <c:ptCount val="6"/>
                <c:pt idx="0">
                  <c:v>2</c:v>
                </c:pt>
                <c:pt idx="1">
                  <c:v>5</c:v>
                </c:pt>
                <c:pt idx="2">
                  <c:v>4</c:v>
                </c:pt>
                <c:pt idx="3">
                  <c:v>4</c:v>
                </c:pt>
                <c:pt idx="4">
                  <c:v>3</c:v>
                </c:pt>
                <c:pt idx="5">
                  <c:v>2</c:v>
                </c:pt>
              </c:numCache>
            </c:numRef>
          </c:val>
          <c:extLst>
            <c:ext xmlns:c16="http://schemas.microsoft.com/office/drawing/2014/chart" uri="{C3380CC4-5D6E-409C-BE32-E72D297353CC}">
              <c16:uniqueId val="{00000004-0C80-4CA0-A8E7-7A0C3BCB5521}"/>
            </c:ext>
          </c:extLst>
        </c:ser>
        <c:ser>
          <c:idx val="5"/>
          <c:order val="5"/>
          <c:spPr>
            <a:solidFill>
              <a:srgbClr val="0070C0"/>
            </a:solidFill>
          </c:spPr>
          <c:invertIfNegative val="0"/>
          <c:cat>
            <c:strRef>
              <c:f>'Painel de Gestão - 2'!$B$31:$B$36</c:f>
              <c:strCache>
                <c:ptCount val="6"/>
                <c:pt idx="0">
                  <c:v>OBJETIVO 1</c:v>
                </c:pt>
                <c:pt idx="1">
                  <c:v>OBJETIVO 2</c:v>
                </c:pt>
                <c:pt idx="2">
                  <c:v>OBJETIVO 3</c:v>
                </c:pt>
                <c:pt idx="3">
                  <c:v>OBJETIVO 4</c:v>
                </c:pt>
                <c:pt idx="4">
                  <c:v>OBJETIVO 5</c:v>
                </c:pt>
                <c:pt idx="5">
                  <c:v>OBJETIVO 6</c:v>
                </c:pt>
              </c:strCache>
            </c:strRef>
          </c:cat>
          <c:val>
            <c:numRef>
              <c:f>'Painel de Gestão - 2'!$I$31:$I$36</c:f>
              <c:numCache>
                <c:formatCode>General</c:formatCode>
                <c:ptCount val="6"/>
                <c:pt idx="0">
                  <c:v>1</c:v>
                </c:pt>
                <c:pt idx="1">
                  <c:v>1</c:v>
                </c:pt>
                <c:pt idx="2">
                  <c:v>0</c:v>
                </c:pt>
                <c:pt idx="3">
                  <c:v>0</c:v>
                </c:pt>
                <c:pt idx="4">
                  <c:v>0</c:v>
                </c:pt>
                <c:pt idx="5">
                  <c:v>1</c:v>
                </c:pt>
              </c:numCache>
            </c:numRef>
          </c:val>
          <c:extLst>
            <c:ext xmlns:c16="http://schemas.microsoft.com/office/drawing/2014/chart" uri="{C3380CC4-5D6E-409C-BE32-E72D297353CC}">
              <c16:uniqueId val="{00000005-0C80-4CA0-A8E7-7A0C3BCB5521}"/>
            </c:ext>
          </c:extLst>
        </c:ser>
        <c:dLbls>
          <c:showLegendKey val="0"/>
          <c:showVal val="0"/>
          <c:showCatName val="0"/>
          <c:showSerName val="0"/>
          <c:showPercent val="0"/>
          <c:showBubbleSize val="0"/>
        </c:dLbls>
        <c:gapWidth val="150"/>
        <c:overlap val="100"/>
        <c:axId val="155894144"/>
        <c:axId val="155895680"/>
      </c:barChart>
      <c:catAx>
        <c:axId val="155894144"/>
        <c:scaling>
          <c:orientation val="maxMin"/>
        </c:scaling>
        <c:delete val="0"/>
        <c:axPos val="l"/>
        <c:numFmt formatCode="General" sourceLinked="1"/>
        <c:majorTickMark val="out"/>
        <c:minorTickMark val="none"/>
        <c:tickLblPos val="nextTo"/>
        <c:crossAx val="155895680"/>
        <c:crosses val="autoZero"/>
        <c:auto val="1"/>
        <c:lblAlgn val="ctr"/>
        <c:lblOffset val="100"/>
        <c:noMultiLvlLbl val="0"/>
      </c:catAx>
      <c:valAx>
        <c:axId val="155895680"/>
        <c:scaling>
          <c:orientation val="minMax"/>
        </c:scaling>
        <c:delete val="0"/>
        <c:axPos val="t"/>
        <c:majorGridlines/>
        <c:numFmt formatCode="General" sourceLinked="1"/>
        <c:majorTickMark val="out"/>
        <c:minorTickMark val="none"/>
        <c:tickLblPos val="nextTo"/>
        <c:crossAx val="155894144"/>
        <c:crosses val="autoZero"/>
        <c:crossBetween val="between"/>
      </c:valAx>
    </c:plotArea>
    <c:plotVisOnly val="1"/>
    <c:dispBlanksAs val="gap"/>
    <c:showDLblsOverMax val="0"/>
  </c:chart>
  <c:printSettings>
    <c:headerFooter/>
    <c:pageMargins b="0.78740157499999996" l="0.511811024" r="0.511811024" t="0.78740157499999996" header="0.31496062000000064" footer="0.3149606200000006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74B6-492B-B2BF-591932365412}"/>
              </c:ext>
            </c:extLst>
          </c:dPt>
          <c:dPt>
            <c:idx val="1"/>
            <c:bubble3D val="0"/>
            <c:spPr>
              <a:solidFill>
                <a:srgbClr val="FF0000"/>
              </a:solidFill>
            </c:spPr>
            <c:extLst>
              <c:ext xmlns:c16="http://schemas.microsoft.com/office/drawing/2014/chart" uri="{C3380CC4-5D6E-409C-BE32-E72D297353CC}">
                <c16:uniqueId val="{00000001-74B6-492B-B2BF-591932365412}"/>
              </c:ext>
            </c:extLst>
          </c:dPt>
          <c:dPt>
            <c:idx val="2"/>
            <c:bubble3D val="0"/>
            <c:spPr>
              <a:solidFill>
                <a:srgbClr val="FFC000"/>
              </a:solidFill>
            </c:spPr>
            <c:extLst>
              <c:ext xmlns:c16="http://schemas.microsoft.com/office/drawing/2014/chart" uri="{C3380CC4-5D6E-409C-BE32-E72D297353CC}">
                <c16:uniqueId val="{00000002-74B6-492B-B2BF-591932365412}"/>
              </c:ext>
            </c:extLst>
          </c:dPt>
          <c:dPt>
            <c:idx val="3"/>
            <c:bubble3D val="0"/>
            <c:spPr>
              <a:solidFill>
                <a:srgbClr val="92D050"/>
              </a:solidFill>
            </c:spPr>
            <c:extLst>
              <c:ext xmlns:c16="http://schemas.microsoft.com/office/drawing/2014/chart" uri="{C3380CC4-5D6E-409C-BE32-E72D297353CC}">
                <c16:uniqueId val="{00000003-74B6-492B-B2BF-591932365412}"/>
              </c:ext>
            </c:extLst>
          </c:dPt>
          <c:dPt>
            <c:idx val="4"/>
            <c:bubble3D val="0"/>
            <c:spPr>
              <a:solidFill>
                <a:srgbClr val="0070C0"/>
              </a:solidFill>
            </c:spPr>
            <c:extLst>
              <c:ext xmlns:c16="http://schemas.microsoft.com/office/drawing/2014/chart" uri="{C3380CC4-5D6E-409C-BE32-E72D297353CC}">
                <c16:uniqueId val="{00000004-74B6-492B-B2BF-591932365412}"/>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74B6-492B-B2BF-591932365412}"/>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3</c:v>
                </c:pt>
                <c:pt idx="1">
                  <c:v>4</c:v>
                </c:pt>
                <c:pt idx="2">
                  <c:v>4</c:v>
                </c:pt>
                <c:pt idx="3">
                  <c:v>19</c:v>
                </c:pt>
                <c:pt idx="4">
                  <c:v>6</c:v>
                </c:pt>
              </c:numCache>
            </c:numRef>
          </c:val>
          <c:extLst>
            <c:ext xmlns:c16="http://schemas.microsoft.com/office/drawing/2014/chart" uri="{C3380CC4-5D6E-409C-BE32-E72D297353CC}">
              <c16:uniqueId val="{00000005-74B6-492B-B2BF-591932365412}"/>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55536522977000757"/>
          <c:y val="0.25142553856668193"/>
          <c:w val="0.43321922683393388"/>
          <c:h val="0.5792509869784282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86" footer="0.3149606200000008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0-701E-4EF0-A58E-ACCD841B8323}"/>
              </c:ext>
            </c:extLst>
          </c:dPt>
          <c:dPt>
            <c:idx val="1"/>
            <c:bubble3D val="0"/>
            <c:spPr>
              <a:solidFill>
                <a:srgbClr val="FF0000"/>
              </a:solidFill>
            </c:spPr>
            <c:extLst>
              <c:ext xmlns:c16="http://schemas.microsoft.com/office/drawing/2014/chart" uri="{C3380CC4-5D6E-409C-BE32-E72D297353CC}">
                <c16:uniqueId val="{00000001-701E-4EF0-A58E-ACCD841B8323}"/>
              </c:ext>
            </c:extLst>
          </c:dPt>
          <c:dPt>
            <c:idx val="2"/>
            <c:bubble3D val="0"/>
            <c:spPr>
              <a:solidFill>
                <a:srgbClr val="FFC000"/>
              </a:solidFill>
            </c:spPr>
            <c:extLst>
              <c:ext xmlns:c16="http://schemas.microsoft.com/office/drawing/2014/chart" uri="{C3380CC4-5D6E-409C-BE32-E72D297353CC}">
                <c16:uniqueId val="{00000002-701E-4EF0-A58E-ACCD841B8323}"/>
              </c:ext>
            </c:extLst>
          </c:dPt>
          <c:dPt>
            <c:idx val="3"/>
            <c:bubble3D val="0"/>
            <c:spPr>
              <a:solidFill>
                <a:srgbClr val="92D050"/>
              </a:solidFill>
            </c:spPr>
            <c:extLst>
              <c:ext xmlns:c16="http://schemas.microsoft.com/office/drawing/2014/chart" uri="{C3380CC4-5D6E-409C-BE32-E72D297353CC}">
                <c16:uniqueId val="{00000003-701E-4EF0-A58E-ACCD841B8323}"/>
              </c:ext>
            </c:extLst>
          </c:dPt>
          <c:dPt>
            <c:idx val="4"/>
            <c:bubble3D val="0"/>
            <c:spPr>
              <a:solidFill>
                <a:srgbClr val="0070C0"/>
              </a:solidFill>
            </c:spPr>
            <c:extLst>
              <c:ext xmlns:c16="http://schemas.microsoft.com/office/drawing/2014/chart" uri="{C3380CC4-5D6E-409C-BE32-E72D297353CC}">
                <c16:uniqueId val="{00000004-701E-4EF0-A58E-ACCD841B8323}"/>
              </c:ext>
            </c:extLst>
          </c:dPt>
          <c:dPt>
            <c:idx val="5"/>
            <c:bubble3D val="0"/>
            <c:spPr>
              <a:solidFill>
                <a:srgbClr val="FF99CC"/>
              </a:solidFill>
            </c:spPr>
            <c:extLst>
              <c:ext xmlns:c16="http://schemas.microsoft.com/office/drawing/2014/chart" uri="{C3380CC4-5D6E-409C-BE32-E72D297353CC}">
                <c16:uniqueId val="{00000005-701E-4EF0-A58E-ACCD841B8323}"/>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2-701E-4EF0-A58E-ACCD841B8323}"/>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6339-4A58-B594-0AD49CE46A66}"/>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0"/>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3</c:v>
                </c:pt>
                <c:pt idx="1">
                  <c:v>4</c:v>
                </c:pt>
                <c:pt idx="2">
                  <c:v>4</c:v>
                </c:pt>
                <c:pt idx="3">
                  <c:v>19</c:v>
                </c:pt>
                <c:pt idx="4">
                  <c:v>5</c:v>
                </c:pt>
                <c:pt idx="5">
                  <c:v>0</c:v>
                </c:pt>
              </c:numCache>
            </c:numRef>
          </c:val>
          <c:extLst>
            <c:ext xmlns:c16="http://schemas.microsoft.com/office/drawing/2014/chart" uri="{C3380CC4-5D6E-409C-BE32-E72D297353CC}">
              <c16:uniqueId val="{00000007-701E-4EF0-A58E-ACCD841B8323}"/>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egendEntry>
        <c:idx val="0"/>
        <c:delete val="1"/>
      </c:legendEntry>
      <c:layout>
        <c:manualLayout>
          <c:xMode val="edge"/>
          <c:yMode val="edge"/>
          <c:x val="0.56175966042522196"/>
          <c:y val="0.25142553856668193"/>
          <c:w val="0.43321905335995681"/>
          <c:h val="0.74857446143331807"/>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86" footer="0.3149606200000008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63520871143377"/>
          <c:y val="0.20370370370370369"/>
          <c:w val="0.80762250453720508"/>
          <c:h val="0.69753086419753085"/>
        </c:manualLayout>
      </c:layout>
      <c:barChart>
        <c:barDir val="bar"/>
        <c:grouping val="stacked"/>
        <c:varyColors val="0"/>
        <c:ser>
          <c:idx val="0"/>
          <c:order val="0"/>
          <c:spPr>
            <a:solidFill>
              <a:srgbClr val="B15407"/>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- 3'!$D$31:$D$36</c:f>
              <c:numCache>
                <c:formatCode>General</c:formatCode>
                <c:ptCount val="6"/>
                <c:pt idx="0">
                  <c:v>0</c:v>
                </c:pt>
                <c:pt idx="1">
                  <c:v>0</c:v>
                </c:pt>
                <c:pt idx="2">
                  <c:v>0</c:v>
                </c:pt>
                <c:pt idx="3">
                  <c:v>1</c:v>
                </c:pt>
                <c:pt idx="4">
                  <c:v>0</c:v>
                </c:pt>
                <c:pt idx="5">
                  <c:v>1</c:v>
                </c:pt>
              </c:numCache>
            </c:numRef>
          </c:val>
          <c:extLst>
            <c:ext xmlns:c16="http://schemas.microsoft.com/office/drawing/2014/chart" uri="{C3380CC4-5D6E-409C-BE32-E72D297353CC}">
              <c16:uniqueId val="{00000000-D987-4BCE-A7DE-F6C5353E2480}"/>
            </c:ext>
          </c:extLst>
        </c:ser>
        <c:ser>
          <c:idx val="1"/>
          <c:order val="1"/>
          <c:spPr>
            <a:solidFill>
              <a:schemeClr val="bg1">
                <a:lumMod val="65000"/>
              </a:schemeClr>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- 3'!$E$31:$E$36</c:f>
              <c:numCache>
                <c:formatCode>General</c:formatCode>
                <c:ptCount val="6"/>
                <c:pt idx="0">
                  <c:v>1</c:v>
                </c:pt>
                <c:pt idx="1">
                  <c:v>0</c:v>
                </c:pt>
                <c:pt idx="2">
                  <c:v>1</c:v>
                </c:pt>
                <c:pt idx="3">
                  <c:v>0</c:v>
                </c:pt>
                <c:pt idx="4">
                  <c:v>1</c:v>
                </c:pt>
                <c:pt idx="5">
                  <c:v>1</c:v>
                </c:pt>
              </c:numCache>
            </c:numRef>
          </c:val>
          <c:extLst>
            <c:ext xmlns:c16="http://schemas.microsoft.com/office/drawing/2014/chart" uri="{C3380CC4-5D6E-409C-BE32-E72D297353CC}">
              <c16:uniqueId val="{00000001-D987-4BCE-A7DE-F6C5353E2480}"/>
            </c:ext>
          </c:extLst>
        </c:ser>
        <c:ser>
          <c:idx val="2"/>
          <c:order val="2"/>
          <c:spPr>
            <a:solidFill>
              <a:srgbClr val="FF000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- 3'!$F$31:$F$36</c:f>
              <c:numCache>
                <c:formatCode>General</c:formatCode>
                <c:ptCount val="6"/>
                <c:pt idx="0">
                  <c:v>0</c:v>
                </c:pt>
                <c:pt idx="1">
                  <c:v>1</c:v>
                </c:pt>
                <c:pt idx="2">
                  <c:v>0</c:v>
                </c:pt>
                <c:pt idx="3">
                  <c:v>1</c:v>
                </c:pt>
                <c:pt idx="4">
                  <c:v>2</c:v>
                </c:pt>
                <c:pt idx="5">
                  <c:v>1</c:v>
                </c:pt>
              </c:numCache>
            </c:numRef>
          </c:val>
          <c:extLst>
            <c:ext xmlns:c16="http://schemas.microsoft.com/office/drawing/2014/chart" uri="{C3380CC4-5D6E-409C-BE32-E72D297353CC}">
              <c16:uniqueId val="{00000002-D987-4BCE-A7DE-F6C5353E2480}"/>
            </c:ext>
          </c:extLst>
        </c:ser>
        <c:ser>
          <c:idx val="3"/>
          <c:order val="3"/>
          <c:spPr>
            <a:solidFill>
              <a:srgbClr val="FFC00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- 3'!$G$31:$G$36</c:f>
              <c:numCache>
                <c:formatCode>General</c:formatCode>
                <c:ptCount val="6"/>
                <c:pt idx="0">
                  <c:v>0</c:v>
                </c:pt>
                <c:pt idx="1">
                  <c:v>4</c:v>
                </c:pt>
                <c:pt idx="2">
                  <c:v>0</c:v>
                </c:pt>
                <c:pt idx="3">
                  <c:v>0</c:v>
                </c:pt>
                <c:pt idx="4">
                  <c:v>0</c:v>
                </c:pt>
                <c:pt idx="5">
                  <c:v>1</c:v>
                </c:pt>
              </c:numCache>
            </c:numRef>
          </c:val>
          <c:extLst>
            <c:ext xmlns:c16="http://schemas.microsoft.com/office/drawing/2014/chart" uri="{C3380CC4-5D6E-409C-BE32-E72D297353CC}">
              <c16:uniqueId val="{00000003-D987-4BCE-A7DE-F6C5353E2480}"/>
            </c:ext>
          </c:extLst>
        </c:ser>
        <c:ser>
          <c:idx val="4"/>
          <c:order val="4"/>
          <c:spPr>
            <a:solidFill>
              <a:srgbClr val="92D05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- 3'!$H$31:$H$36</c:f>
              <c:numCache>
                <c:formatCode>General</c:formatCode>
                <c:ptCount val="6"/>
                <c:pt idx="0">
                  <c:v>0</c:v>
                </c:pt>
                <c:pt idx="1">
                  <c:v>7</c:v>
                </c:pt>
                <c:pt idx="2">
                  <c:v>2</c:v>
                </c:pt>
                <c:pt idx="3">
                  <c:v>5</c:v>
                </c:pt>
                <c:pt idx="4">
                  <c:v>5</c:v>
                </c:pt>
                <c:pt idx="5">
                  <c:v>1</c:v>
                </c:pt>
              </c:numCache>
            </c:numRef>
          </c:val>
          <c:extLst>
            <c:ext xmlns:c16="http://schemas.microsoft.com/office/drawing/2014/chart" uri="{C3380CC4-5D6E-409C-BE32-E72D297353CC}">
              <c16:uniqueId val="{00000004-D987-4BCE-A7DE-F6C5353E2480}"/>
            </c:ext>
          </c:extLst>
        </c:ser>
        <c:ser>
          <c:idx val="5"/>
          <c:order val="5"/>
          <c:spPr>
            <a:solidFill>
              <a:srgbClr val="0070C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- 3'!$I$31:$I$36</c:f>
              <c:numCache>
                <c:formatCode>General</c:formatCode>
                <c:ptCount val="6"/>
                <c:pt idx="0">
                  <c:v>0</c:v>
                </c:pt>
                <c:pt idx="1">
                  <c:v>1</c:v>
                </c:pt>
                <c:pt idx="2">
                  <c:v>3</c:v>
                </c:pt>
                <c:pt idx="3">
                  <c:v>1</c:v>
                </c:pt>
                <c:pt idx="4">
                  <c:v>1</c:v>
                </c:pt>
                <c:pt idx="5">
                  <c:v>1</c:v>
                </c:pt>
              </c:numCache>
            </c:numRef>
          </c:val>
          <c:extLst>
            <c:ext xmlns:c16="http://schemas.microsoft.com/office/drawing/2014/chart" uri="{C3380CC4-5D6E-409C-BE32-E72D297353CC}">
              <c16:uniqueId val="{00000005-D987-4BCE-A7DE-F6C5353E2480}"/>
            </c:ext>
          </c:extLst>
        </c:ser>
        <c:dLbls>
          <c:showLegendKey val="0"/>
          <c:showVal val="0"/>
          <c:showCatName val="0"/>
          <c:showSerName val="0"/>
          <c:showPercent val="0"/>
          <c:showBubbleSize val="0"/>
        </c:dLbls>
        <c:gapWidth val="150"/>
        <c:overlap val="100"/>
        <c:axId val="165389824"/>
        <c:axId val="165391360"/>
      </c:barChart>
      <c:catAx>
        <c:axId val="165389824"/>
        <c:scaling>
          <c:orientation val="maxMin"/>
        </c:scaling>
        <c:delete val="0"/>
        <c:axPos val="l"/>
        <c:numFmt formatCode="General" sourceLinked="1"/>
        <c:majorTickMark val="out"/>
        <c:minorTickMark val="none"/>
        <c:tickLblPos val="nextTo"/>
        <c:crossAx val="165391360"/>
        <c:crosses val="autoZero"/>
        <c:auto val="1"/>
        <c:lblAlgn val="ctr"/>
        <c:lblOffset val="100"/>
        <c:noMultiLvlLbl val="0"/>
      </c:catAx>
      <c:valAx>
        <c:axId val="165391360"/>
        <c:scaling>
          <c:orientation val="minMax"/>
        </c:scaling>
        <c:delete val="0"/>
        <c:axPos val="t"/>
        <c:majorGridlines/>
        <c:numFmt formatCode="General" sourceLinked="1"/>
        <c:majorTickMark val="out"/>
        <c:minorTickMark val="none"/>
        <c:tickLblPos val="nextTo"/>
        <c:crossAx val="165389824"/>
        <c:crosses val="autoZero"/>
        <c:crossBetween val="between"/>
      </c:valAx>
    </c:plotArea>
    <c:plotVisOnly val="1"/>
    <c:dispBlanksAs val="gap"/>
    <c:showDLblsOverMax val="0"/>
  </c:chart>
  <c:printSettings>
    <c:headerFooter/>
    <c:pageMargins b="0.78740157499999996" l="0.511811024" r="0.511811024" t="0.78740157499999996" header="0.31496062000000086" footer="0.31496062000000086"/>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hyperlink" Target="#SUM&#193;RIO!A1"/></Relationships>
</file>

<file path=xl/drawings/_rels/drawing11.xml.rels><?xml version="1.0" encoding="UTF-8" standalone="yes"?>
<Relationships xmlns="http://schemas.openxmlformats.org/package/2006/relationships"><Relationship Id="rId1" Type="http://schemas.openxmlformats.org/officeDocument/2006/relationships/hyperlink" Target="#SUM&#193;RIO!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hyperlink" Target="#SUM&#193;R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https://sei.icmbio.gov.br/sei/controlador.php?acao=protocolo_ciencia_listar&amp;acao_origem=procedimento_visualizar&amp;id_procedimento=81280&amp;arvore=1&amp;infra_sistema=100000100&amp;infra_unidade_atual=110000320&amp;infra_hash=c4e6d56ac20a9f70db3add2a18f33a9cb700d4e05a2699a5c56daa4f945f375c" TargetMode="External"/><Relationship Id="rId1" Type="http://schemas.openxmlformats.org/officeDocument/2006/relationships/hyperlink" Target="https://sei.icmbio.gov.br/sei/controlador.php?acao=acompanhamento_cadastrar&amp;acao_origem=arvore_visualizar&amp;acao_retorno=arvore_visualizar&amp;id_acompanhamento=2654&amp;id_procedimento=81280&amp;arvore=1&amp;infra_sistema=100000100&amp;infra_unidade_atual=110000320&amp;infra_hash=69b1b68f876662b763efd5ba1030439155798e95e10fc34d3b1fe28b148934fb" TargetMode="External"/></Relationships>
</file>

<file path=xl/drawings/_rels/drawing14.xml.rels><?xml version="1.0" encoding="UTF-8" standalone="yes"?>
<Relationships xmlns="http://schemas.openxmlformats.org/package/2006/relationships"><Relationship Id="rId3" Type="http://schemas.openxmlformats.org/officeDocument/2006/relationships/hyperlink" Target="#SUM&#193;RIO!A1"/><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209550</xdr:rowOff>
    </xdr:to>
    <xdr:pic>
      <xdr:nvPicPr>
        <xdr:cNvPr id="27483" name="Imagem 8">
          <a:extLst>
            <a:ext uri="{FF2B5EF4-FFF2-40B4-BE49-F238E27FC236}">
              <a16:creationId xmlns:a16="http://schemas.microsoft.com/office/drawing/2014/main" id="{00000000-0008-0000-0000-00005B6B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04775"/>
          <a:ext cx="9715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20</xdr:row>
      <xdr:rowOff>28575</xdr:rowOff>
    </xdr:from>
    <xdr:to>
      <xdr:col>18</xdr:col>
      <xdr:colOff>457200</xdr:colOff>
      <xdr:row>24</xdr:row>
      <xdr:rowOff>95250</xdr:rowOff>
    </xdr:to>
    <xdr:pic>
      <xdr:nvPicPr>
        <xdr:cNvPr id="27484" name="Imagem 9">
          <a:extLst>
            <a:ext uri="{FF2B5EF4-FFF2-40B4-BE49-F238E27FC236}">
              <a16:creationId xmlns:a16="http://schemas.microsoft.com/office/drawing/2014/main" id="{00000000-0008-0000-0000-00005C6B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01300" y="3895725"/>
          <a:ext cx="10287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15</xdr:col>
      <xdr:colOff>219075</xdr:colOff>
      <xdr:row>23</xdr:row>
      <xdr:rowOff>28575</xdr:rowOff>
    </xdr:from>
    <xdr:ext cx="878574" cy="264560"/>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9327356" y="4469606"/>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lnSpc>
              <a:spcPts val="900"/>
            </a:lnSpc>
          </a:pPr>
          <a:r>
            <a:rPr lang="pt-BR" sz="1050" b="1"/>
            <a:t>PAINEL DE GESTÃO  </a:t>
          </a:r>
        </a:p>
        <a:p>
          <a:pPr algn="ctr">
            <a:lnSpc>
              <a:spcPts val="1000"/>
            </a:lnSpc>
          </a:pP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a:extLst>
            <a:ext uri="{FF2B5EF4-FFF2-40B4-BE49-F238E27FC236}">
              <a16:creationId xmlns:a16="http://schemas.microsoft.com/office/drawing/2014/main" id="{00000000-0008-0000-0000-00000E000000}"/>
            </a:ext>
          </a:extLst>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a:extLst>
            <a:ext uri="{FF2B5EF4-FFF2-40B4-BE49-F238E27FC236}">
              <a16:creationId xmlns:a16="http://schemas.microsoft.com/office/drawing/2014/main" id="{00000000-0008-0000-0000-00000F000000}"/>
            </a:ext>
          </a:extLst>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a:extLst>
            <a:ext uri="{FF2B5EF4-FFF2-40B4-BE49-F238E27FC236}">
              <a16:creationId xmlns:a16="http://schemas.microsoft.com/office/drawing/2014/main" id="{00000000-0008-0000-0000-000011000000}"/>
            </a:ext>
          </a:extLst>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a:extLst>
            <a:ext uri="{FF2B5EF4-FFF2-40B4-BE49-F238E27FC236}">
              <a16:creationId xmlns:a16="http://schemas.microsoft.com/office/drawing/2014/main" id="{00000000-0008-0000-0000-000012000000}"/>
            </a:ext>
          </a:extLst>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a:extLst>
            <a:ext uri="{FF2B5EF4-FFF2-40B4-BE49-F238E27FC236}">
              <a16:creationId xmlns:a16="http://schemas.microsoft.com/office/drawing/2014/main" id="{00000000-0008-0000-0000-000013000000}"/>
            </a:ext>
          </a:extLst>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a:extLst>
            <a:ext uri="{FF2B5EF4-FFF2-40B4-BE49-F238E27FC236}">
              <a16:creationId xmlns:a16="http://schemas.microsoft.com/office/drawing/2014/main" id="{00000000-0008-0000-0000-000014000000}"/>
            </a:ext>
          </a:extLst>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6768" name="Gráfico 1">
          <a:extLst>
            <a:ext uri="{FF2B5EF4-FFF2-40B4-BE49-F238E27FC236}">
              <a16:creationId xmlns:a16="http://schemas.microsoft.com/office/drawing/2014/main" id="{00000000-0008-0000-0900-0000804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253999</xdr:colOff>
      <xdr:row>12</xdr:row>
      <xdr:rowOff>316516</xdr:rowOff>
    </xdr:from>
    <xdr:to>
      <xdr:col>13</xdr:col>
      <xdr:colOff>270063</xdr:colOff>
      <xdr:row>13</xdr:row>
      <xdr:rowOff>338666</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9048749" y="2718933"/>
          <a:ext cx="1243731" cy="75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6770" name="Gráfico 3">
          <a:extLst>
            <a:ext uri="{FF2B5EF4-FFF2-40B4-BE49-F238E27FC236}">
              <a16:creationId xmlns:a16="http://schemas.microsoft.com/office/drawing/2014/main" id="{00000000-0008-0000-0900-0000824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37</xdr:row>
      <xdr:rowOff>104775</xdr:rowOff>
    </xdr:to>
    <xdr:graphicFrame macro="">
      <xdr:nvGraphicFramePr>
        <xdr:cNvPr id="16771" name="Gráfico 4">
          <a:extLst>
            <a:ext uri="{FF2B5EF4-FFF2-40B4-BE49-F238E27FC236}">
              <a16:creationId xmlns:a16="http://schemas.microsoft.com/office/drawing/2014/main" id="{00000000-0008-0000-0900-0000834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423333</xdr:colOff>
      <xdr:row>12</xdr:row>
      <xdr:rowOff>310561</xdr:rowOff>
    </xdr:from>
    <xdr:to>
      <xdr:col>20</xdr:col>
      <xdr:colOff>217683</xdr:colOff>
      <xdr:row>13</xdr:row>
      <xdr:rowOff>317500</xdr:rowOff>
    </xdr:to>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2901083" y="2712978"/>
          <a:ext cx="1635850" cy="737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9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45935265" y="718185"/>
          <a:ext cx="1448752" cy="81560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268816</xdr:colOff>
      <xdr:row>12</xdr:row>
      <xdr:rowOff>264583</xdr:rowOff>
    </xdr:from>
    <xdr:to>
      <xdr:col>14</xdr:col>
      <xdr:colOff>243416</xdr:colOff>
      <xdr:row>27</xdr:row>
      <xdr:rowOff>40217</xdr:rowOff>
    </xdr:to>
    <xdr:graphicFrame macro="">
      <xdr:nvGraphicFramePr>
        <xdr:cNvPr id="42326" name="Gráfico 1">
          <a:extLst>
            <a:ext uri="{FF2B5EF4-FFF2-40B4-BE49-F238E27FC236}">
              <a16:creationId xmlns:a16="http://schemas.microsoft.com/office/drawing/2014/main" id="{00000000-0008-0000-0B00-000056A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232834</xdr:colOff>
      <xdr:row>12</xdr:row>
      <xdr:rowOff>337682</xdr:rowOff>
    </xdr:from>
    <xdr:to>
      <xdr:col>13</xdr:col>
      <xdr:colOff>502897</xdr:colOff>
      <xdr:row>13</xdr:row>
      <xdr:rowOff>359832</xdr:rowOff>
    </xdr:to>
    <xdr:sp macro="" textlink="">
      <xdr:nvSpPr>
        <xdr:cNvPr id="3" name="CaixaDeTexto 2">
          <a:extLst>
            <a:ext uri="{FF2B5EF4-FFF2-40B4-BE49-F238E27FC236}">
              <a16:creationId xmlns:a16="http://schemas.microsoft.com/office/drawing/2014/main" id="{00000000-0008-0000-0B00-000003000000}"/>
            </a:ext>
          </a:extLst>
        </xdr:cNvPr>
        <xdr:cNvSpPr txBox="1"/>
      </xdr:nvSpPr>
      <xdr:spPr>
        <a:xfrm>
          <a:off x="9027584" y="3311599"/>
          <a:ext cx="1497730" cy="7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Final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42328" name="Gráfico 3">
          <a:extLst>
            <a:ext uri="{FF2B5EF4-FFF2-40B4-BE49-F238E27FC236}">
              <a16:creationId xmlns:a16="http://schemas.microsoft.com/office/drawing/2014/main" id="{00000000-0008-0000-0B00-000058A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36</xdr:row>
      <xdr:rowOff>104775</xdr:rowOff>
    </xdr:to>
    <xdr:graphicFrame macro="">
      <xdr:nvGraphicFramePr>
        <xdr:cNvPr id="42329" name="Gráfico 4">
          <a:extLst>
            <a:ext uri="{FF2B5EF4-FFF2-40B4-BE49-F238E27FC236}">
              <a16:creationId xmlns:a16="http://schemas.microsoft.com/office/drawing/2014/main" id="{00000000-0008-0000-0B00-000059A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423333</xdr:colOff>
      <xdr:row>12</xdr:row>
      <xdr:rowOff>310561</xdr:rowOff>
    </xdr:from>
    <xdr:to>
      <xdr:col>20</xdr:col>
      <xdr:colOff>217683</xdr:colOff>
      <xdr:row>13</xdr:row>
      <xdr:rowOff>317500</xdr:rowOff>
    </xdr:to>
    <xdr:sp macro="" textlink="">
      <xdr:nvSpPr>
        <xdr:cNvPr id="6" name="CaixaDeTexto 5">
          <a:extLst>
            <a:ext uri="{FF2B5EF4-FFF2-40B4-BE49-F238E27FC236}">
              <a16:creationId xmlns:a16="http://schemas.microsoft.com/office/drawing/2014/main" id="{00000000-0008-0000-0B00-000006000000}"/>
            </a:ext>
          </a:extLst>
        </xdr:cNvPr>
        <xdr:cNvSpPr txBox="1"/>
      </xdr:nvSpPr>
      <xdr:spPr>
        <a:xfrm>
          <a:off x="12853458" y="3272836"/>
          <a:ext cx="1623150" cy="740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12038239" y="568778"/>
          <a:ext cx="1481137" cy="111632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0</xdr:colOff>
      <xdr:row>38</xdr:row>
      <xdr:rowOff>0</xdr:rowOff>
    </xdr:from>
    <xdr:to>
      <xdr:col>12</xdr:col>
      <xdr:colOff>304800</xdr:colOff>
      <xdr:row>38</xdr:row>
      <xdr:rowOff>304800</xdr:rowOff>
    </xdr:to>
    <xdr:sp macro="" textlink="">
      <xdr:nvSpPr>
        <xdr:cNvPr id="198036" name="AutoShape 47" descr="https://sei.icmbio.gov.br/infra_css/imagens/espaco.gif">
          <a:extLst>
            <a:ext uri="{FF2B5EF4-FFF2-40B4-BE49-F238E27FC236}">
              <a16:creationId xmlns:a16="http://schemas.microsoft.com/office/drawing/2014/main" id="{00000000-0008-0000-0C00-000094050300}"/>
            </a:ext>
          </a:extLst>
        </xdr:cNvPr>
        <xdr:cNvSpPr>
          <a:spLocks noChangeAspect="1" noChangeArrowheads="1"/>
        </xdr:cNvSpPr>
      </xdr:nvSpPr>
      <xdr:spPr bwMode="auto">
        <a:xfrm>
          <a:off x="33547050" y="869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314325</xdr:colOff>
      <xdr:row>38</xdr:row>
      <xdr:rowOff>0</xdr:rowOff>
    </xdr:from>
    <xdr:to>
      <xdr:col>12</xdr:col>
      <xdr:colOff>619125</xdr:colOff>
      <xdr:row>38</xdr:row>
      <xdr:rowOff>304800</xdr:rowOff>
    </xdr:to>
    <xdr:sp macro="" textlink="">
      <xdr:nvSpPr>
        <xdr:cNvPr id="198037" name="iconAC81280" descr="https://sei.icmbio.gov.br/sei/imagens/sei_acompanhamento_especial_pequeno.png">
          <a:hlinkClick xmlns:r="http://schemas.openxmlformats.org/officeDocument/2006/relationships" r:id="rId1" tgtFrame="ifrVisualizacao"/>
          <a:extLst>
            <a:ext uri="{FF2B5EF4-FFF2-40B4-BE49-F238E27FC236}">
              <a16:creationId xmlns:a16="http://schemas.microsoft.com/office/drawing/2014/main" id="{00000000-0008-0000-0C00-000095050300}"/>
            </a:ext>
          </a:extLst>
        </xdr:cNvPr>
        <xdr:cNvSpPr>
          <a:spLocks noChangeAspect="1" noChangeArrowheads="1"/>
        </xdr:cNvSpPr>
      </xdr:nvSpPr>
      <xdr:spPr bwMode="auto">
        <a:xfrm>
          <a:off x="33861375" y="869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628650</xdr:colOff>
      <xdr:row>38</xdr:row>
      <xdr:rowOff>0</xdr:rowOff>
    </xdr:from>
    <xdr:to>
      <xdr:col>12</xdr:col>
      <xdr:colOff>933450</xdr:colOff>
      <xdr:row>38</xdr:row>
      <xdr:rowOff>304800</xdr:rowOff>
    </xdr:to>
    <xdr:sp macro="" textlink="">
      <xdr:nvSpPr>
        <xdr:cNvPr id="198038" name="AutoShape 49" descr="https://sei.icmbio.gov.br/infra_css/imagens/espaco.gif">
          <a:extLst>
            <a:ext uri="{FF2B5EF4-FFF2-40B4-BE49-F238E27FC236}">
              <a16:creationId xmlns:a16="http://schemas.microsoft.com/office/drawing/2014/main" id="{00000000-0008-0000-0C00-000096050300}"/>
            </a:ext>
          </a:extLst>
        </xdr:cNvPr>
        <xdr:cNvSpPr>
          <a:spLocks noChangeAspect="1" noChangeArrowheads="1"/>
        </xdr:cNvSpPr>
      </xdr:nvSpPr>
      <xdr:spPr bwMode="auto">
        <a:xfrm>
          <a:off x="34175700" y="869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942975</xdr:colOff>
      <xdr:row>38</xdr:row>
      <xdr:rowOff>0</xdr:rowOff>
    </xdr:from>
    <xdr:to>
      <xdr:col>12</xdr:col>
      <xdr:colOff>1247775</xdr:colOff>
      <xdr:row>38</xdr:row>
      <xdr:rowOff>304800</xdr:rowOff>
    </xdr:to>
    <xdr:sp macro="" textlink="">
      <xdr:nvSpPr>
        <xdr:cNvPr id="198039" name="iconC" descr="https://sei.icmbio.gov.br/sei/imagens/sei_ciencia_pequeno.gif">
          <a:hlinkClick xmlns:r="http://schemas.openxmlformats.org/officeDocument/2006/relationships" r:id="rId2" tgtFrame="ifrVisualizacao"/>
          <a:extLst>
            <a:ext uri="{FF2B5EF4-FFF2-40B4-BE49-F238E27FC236}">
              <a16:creationId xmlns:a16="http://schemas.microsoft.com/office/drawing/2014/main" id="{00000000-0008-0000-0C00-000097050300}"/>
            </a:ext>
          </a:extLst>
        </xdr:cNvPr>
        <xdr:cNvSpPr>
          <a:spLocks noChangeAspect="1" noChangeArrowheads="1"/>
        </xdr:cNvSpPr>
      </xdr:nvSpPr>
      <xdr:spPr bwMode="auto">
        <a:xfrm>
          <a:off x="34490025" y="869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1257300</xdr:colOff>
      <xdr:row>38</xdr:row>
      <xdr:rowOff>0</xdr:rowOff>
    </xdr:from>
    <xdr:to>
      <xdr:col>12</xdr:col>
      <xdr:colOff>1562100</xdr:colOff>
      <xdr:row>38</xdr:row>
      <xdr:rowOff>304800</xdr:rowOff>
    </xdr:to>
    <xdr:sp macro="" textlink="">
      <xdr:nvSpPr>
        <xdr:cNvPr id="198040" name="AutoShape 51" descr="https://sei.icmbio.gov.br/infra_css/imagens/espaco.gif">
          <a:extLst>
            <a:ext uri="{FF2B5EF4-FFF2-40B4-BE49-F238E27FC236}">
              <a16:creationId xmlns:a16="http://schemas.microsoft.com/office/drawing/2014/main" id="{00000000-0008-0000-0C00-000098050300}"/>
            </a:ext>
          </a:extLst>
        </xdr:cNvPr>
        <xdr:cNvSpPr>
          <a:spLocks noChangeAspect="1" noChangeArrowheads="1"/>
        </xdr:cNvSpPr>
      </xdr:nvSpPr>
      <xdr:spPr bwMode="auto">
        <a:xfrm>
          <a:off x="34804350" y="86953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1571625</xdr:colOff>
      <xdr:row>38</xdr:row>
      <xdr:rowOff>0</xdr:rowOff>
    </xdr:from>
    <xdr:to>
      <xdr:col>12</xdr:col>
      <xdr:colOff>1609725</xdr:colOff>
      <xdr:row>38</xdr:row>
      <xdr:rowOff>161925</xdr:rowOff>
    </xdr:to>
    <xdr:pic>
      <xdr:nvPicPr>
        <xdr:cNvPr id="198041" name="Imagem 7" descr="https://sei.icmbio.gov.br/infra_css/imagens/espaco.gif">
          <a:extLst>
            <a:ext uri="{FF2B5EF4-FFF2-40B4-BE49-F238E27FC236}">
              <a16:creationId xmlns:a16="http://schemas.microsoft.com/office/drawing/2014/main" id="{00000000-0008-0000-0C00-00009905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118675" y="86953725"/>
          <a:ext cx="381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39</xdr:row>
      <xdr:rowOff>0</xdr:rowOff>
    </xdr:from>
    <xdr:to>
      <xdr:col>12</xdr:col>
      <xdr:colOff>304800</xdr:colOff>
      <xdr:row>39</xdr:row>
      <xdr:rowOff>304800</xdr:rowOff>
    </xdr:to>
    <xdr:sp macro="" textlink="">
      <xdr:nvSpPr>
        <xdr:cNvPr id="198043" name="AutoShape 47" descr="https://sei.icmbio.gov.br/infra_css/imagens/espaco.gif">
          <a:extLst>
            <a:ext uri="{FF2B5EF4-FFF2-40B4-BE49-F238E27FC236}">
              <a16:creationId xmlns:a16="http://schemas.microsoft.com/office/drawing/2014/main" id="{00000000-0008-0000-0C00-00009B050300}"/>
            </a:ext>
          </a:extLst>
        </xdr:cNvPr>
        <xdr:cNvSpPr>
          <a:spLocks noChangeAspect="1" noChangeArrowheads="1"/>
        </xdr:cNvSpPr>
      </xdr:nvSpPr>
      <xdr:spPr bwMode="auto">
        <a:xfrm>
          <a:off x="33547050" y="92154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314325</xdr:colOff>
      <xdr:row>39</xdr:row>
      <xdr:rowOff>0</xdr:rowOff>
    </xdr:from>
    <xdr:to>
      <xdr:col>12</xdr:col>
      <xdr:colOff>619125</xdr:colOff>
      <xdr:row>39</xdr:row>
      <xdr:rowOff>304800</xdr:rowOff>
    </xdr:to>
    <xdr:sp macro="" textlink="">
      <xdr:nvSpPr>
        <xdr:cNvPr id="198044" name="iconAC81280" descr="https://sei.icmbio.gov.br/sei/imagens/sei_acompanhamento_especial_pequeno.png">
          <a:hlinkClick xmlns:r="http://schemas.openxmlformats.org/officeDocument/2006/relationships" r:id="rId1" tgtFrame="ifrVisualizacao"/>
          <a:extLst>
            <a:ext uri="{FF2B5EF4-FFF2-40B4-BE49-F238E27FC236}">
              <a16:creationId xmlns:a16="http://schemas.microsoft.com/office/drawing/2014/main" id="{00000000-0008-0000-0C00-00009C050300}"/>
            </a:ext>
          </a:extLst>
        </xdr:cNvPr>
        <xdr:cNvSpPr>
          <a:spLocks noChangeAspect="1" noChangeArrowheads="1"/>
        </xdr:cNvSpPr>
      </xdr:nvSpPr>
      <xdr:spPr bwMode="auto">
        <a:xfrm>
          <a:off x="33861375" y="92154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628650</xdr:colOff>
      <xdr:row>39</xdr:row>
      <xdr:rowOff>0</xdr:rowOff>
    </xdr:from>
    <xdr:to>
      <xdr:col>12</xdr:col>
      <xdr:colOff>933450</xdr:colOff>
      <xdr:row>39</xdr:row>
      <xdr:rowOff>304800</xdr:rowOff>
    </xdr:to>
    <xdr:sp macro="" textlink="">
      <xdr:nvSpPr>
        <xdr:cNvPr id="198045" name="AutoShape 49" descr="https://sei.icmbio.gov.br/infra_css/imagens/espaco.gif">
          <a:extLst>
            <a:ext uri="{FF2B5EF4-FFF2-40B4-BE49-F238E27FC236}">
              <a16:creationId xmlns:a16="http://schemas.microsoft.com/office/drawing/2014/main" id="{00000000-0008-0000-0C00-00009D050300}"/>
            </a:ext>
          </a:extLst>
        </xdr:cNvPr>
        <xdr:cNvSpPr>
          <a:spLocks noChangeAspect="1" noChangeArrowheads="1"/>
        </xdr:cNvSpPr>
      </xdr:nvSpPr>
      <xdr:spPr bwMode="auto">
        <a:xfrm>
          <a:off x="34175700" y="92154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942975</xdr:colOff>
      <xdr:row>39</xdr:row>
      <xdr:rowOff>0</xdr:rowOff>
    </xdr:from>
    <xdr:to>
      <xdr:col>12</xdr:col>
      <xdr:colOff>1247775</xdr:colOff>
      <xdr:row>39</xdr:row>
      <xdr:rowOff>304800</xdr:rowOff>
    </xdr:to>
    <xdr:sp macro="" textlink="">
      <xdr:nvSpPr>
        <xdr:cNvPr id="198046" name="iconC" descr="https://sei.icmbio.gov.br/sei/imagens/sei_ciencia_pequeno.gif">
          <a:hlinkClick xmlns:r="http://schemas.openxmlformats.org/officeDocument/2006/relationships" r:id="rId2" tgtFrame="ifrVisualizacao"/>
          <a:extLst>
            <a:ext uri="{FF2B5EF4-FFF2-40B4-BE49-F238E27FC236}">
              <a16:creationId xmlns:a16="http://schemas.microsoft.com/office/drawing/2014/main" id="{00000000-0008-0000-0C00-00009E050300}"/>
            </a:ext>
          </a:extLst>
        </xdr:cNvPr>
        <xdr:cNvSpPr>
          <a:spLocks noChangeAspect="1" noChangeArrowheads="1"/>
        </xdr:cNvSpPr>
      </xdr:nvSpPr>
      <xdr:spPr bwMode="auto">
        <a:xfrm>
          <a:off x="34490025" y="921543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1571625</xdr:colOff>
      <xdr:row>39</xdr:row>
      <xdr:rowOff>0</xdr:rowOff>
    </xdr:from>
    <xdr:to>
      <xdr:col>12</xdr:col>
      <xdr:colOff>1609725</xdr:colOff>
      <xdr:row>39</xdr:row>
      <xdr:rowOff>161925</xdr:rowOff>
    </xdr:to>
    <xdr:pic>
      <xdr:nvPicPr>
        <xdr:cNvPr id="198048" name="Imagem 14" descr="https://sei.icmbio.gov.br/infra_css/imagens/espaco.gif">
          <a:extLst>
            <a:ext uri="{FF2B5EF4-FFF2-40B4-BE49-F238E27FC236}">
              <a16:creationId xmlns:a16="http://schemas.microsoft.com/office/drawing/2014/main" id="{00000000-0008-0000-0C00-0000A00503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118675" y="92154375"/>
          <a:ext cx="381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247650</xdr:colOff>
      <xdr:row>8</xdr:row>
      <xdr:rowOff>237260</xdr:rowOff>
    </xdr:from>
    <xdr:to>
      <xdr:col>13</xdr:col>
      <xdr:colOff>476250</xdr:colOff>
      <xdr:row>20</xdr:row>
      <xdr:rowOff>1734</xdr:rowOff>
    </xdr:to>
    <xdr:graphicFrame macro="">
      <xdr:nvGraphicFramePr>
        <xdr:cNvPr id="198938" name="Gráfico 1">
          <a:extLst>
            <a:ext uri="{FF2B5EF4-FFF2-40B4-BE49-F238E27FC236}">
              <a16:creationId xmlns:a16="http://schemas.microsoft.com/office/drawing/2014/main" id="{00000000-0008-0000-0D00-00001A09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106575</xdr:colOff>
      <xdr:row>9</xdr:row>
      <xdr:rowOff>4789</xdr:rowOff>
    </xdr:from>
    <xdr:to>
      <xdr:col>13</xdr:col>
      <xdr:colOff>296042</xdr:colOff>
      <xdr:row>12</xdr:row>
      <xdr:rowOff>182803</xdr:rowOff>
    </xdr:to>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9250575" y="2394698"/>
          <a:ext cx="1401740" cy="7581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Final</a:t>
          </a:r>
          <a:endParaRPr lang="pt-BR" sz="1100" b="1"/>
        </a:p>
      </xdr:txBody>
    </xdr:sp>
    <xdr:clientData/>
  </xdr:twoCellAnchor>
  <xdr:twoCellAnchor>
    <xdr:from>
      <xdr:col>9</xdr:col>
      <xdr:colOff>352425</xdr:colOff>
      <xdr:row>27</xdr:row>
      <xdr:rowOff>28575</xdr:rowOff>
    </xdr:from>
    <xdr:to>
      <xdr:col>18</xdr:col>
      <xdr:colOff>114300</xdr:colOff>
      <xdr:row>34</xdr:row>
      <xdr:rowOff>104775</xdr:rowOff>
    </xdr:to>
    <xdr:graphicFrame macro="">
      <xdr:nvGraphicFramePr>
        <xdr:cNvPr id="198941" name="Gráfico 4">
          <a:extLst>
            <a:ext uri="{FF2B5EF4-FFF2-40B4-BE49-F238E27FC236}">
              <a16:creationId xmlns:a16="http://schemas.microsoft.com/office/drawing/2014/main" id="{00000000-0008-0000-0D00-00001D09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3"/>
          <a:extLst>
            <a:ext uri="{FF2B5EF4-FFF2-40B4-BE49-F238E27FC236}">
              <a16:creationId xmlns:a16="http://schemas.microsoft.com/office/drawing/2014/main" id="{00000000-0008-0000-0D00-000007000000}"/>
            </a:ext>
          </a:extLst>
        </xdr:cNvPr>
        <xdr:cNvSpPr/>
      </xdr:nvSpPr>
      <xdr:spPr>
        <a:xfrm>
          <a:off x="12038239" y="568778"/>
          <a:ext cx="1481137" cy="111632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a:extLst>
            <a:ext uri="{FF2B5EF4-FFF2-40B4-BE49-F238E27FC236}">
              <a16:creationId xmlns:a16="http://schemas.microsoft.com/office/drawing/2014/main" id="{00000000-0008-0000-0100-00000A000000}"/>
            </a:ext>
          </a:extLst>
        </xdr:cNvPr>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a:extLst>
            <a:ext uri="{FF2B5EF4-FFF2-40B4-BE49-F238E27FC236}">
              <a16:creationId xmlns:a16="http://schemas.microsoft.com/office/drawing/2014/main" id="{00000000-0008-0000-0100-00000B000000}"/>
            </a:ext>
          </a:extLst>
        </xdr:cNvPr>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333375</xdr:colOff>
      <xdr:row>8</xdr:row>
      <xdr:rowOff>95250</xdr:rowOff>
    </xdr:from>
    <xdr:to>
      <xdr:col>9</xdr:col>
      <xdr:colOff>333375</xdr:colOff>
      <xdr:row>18</xdr:row>
      <xdr:rowOff>85725</xdr:rowOff>
    </xdr:to>
    <xdr:pic>
      <xdr:nvPicPr>
        <xdr:cNvPr id="12133" name="Imagem 11">
          <a:extLst>
            <a:ext uri="{FF2B5EF4-FFF2-40B4-BE49-F238E27FC236}">
              <a16:creationId xmlns:a16="http://schemas.microsoft.com/office/drawing/2014/main" id="{00000000-0008-0000-0100-0000652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32" t="27274" r="7153" b="12579"/>
        <a:stretch>
          <a:fillRect/>
        </a:stretch>
      </xdr:blipFill>
      <xdr:spPr bwMode="auto">
        <a:xfrm>
          <a:off x="942975" y="1619250"/>
          <a:ext cx="48577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8</xdr:row>
      <xdr:rowOff>104775</xdr:rowOff>
    </xdr:from>
    <xdr:to>
      <xdr:col>1</xdr:col>
      <xdr:colOff>95250</xdr:colOff>
      <xdr:row>10</xdr:row>
      <xdr:rowOff>0</xdr:rowOff>
    </xdr:to>
    <xdr:sp macro="" textlink="">
      <xdr:nvSpPr>
        <xdr:cNvPr id="12134" name="Seta para a direita 12">
          <a:extLst>
            <a:ext uri="{FF2B5EF4-FFF2-40B4-BE49-F238E27FC236}">
              <a16:creationId xmlns:a16="http://schemas.microsoft.com/office/drawing/2014/main" id="{00000000-0008-0000-0100-0000662F0000}"/>
            </a:ext>
          </a:extLst>
        </xdr:cNvPr>
        <xdr:cNvSpPr>
          <a:spLocks/>
        </xdr:cNvSpPr>
      </xdr:nvSpPr>
      <xdr:spPr bwMode="auto">
        <a:xfrm>
          <a:off x="314325" y="1628775"/>
          <a:ext cx="390525" cy="276225"/>
        </a:xfrm>
        <a:prstGeom prst="rightArrow">
          <a:avLst>
            <a:gd name="adj1" fmla="val 50000"/>
            <a:gd name="adj2" fmla="val 46564"/>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a:extLst>
            <a:ext uri="{FF2B5EF4-FFF2-40B4-BE49-F238E27FC236}">
              <a16:creationId xmlns:a16="http://schemas.microsoft.com/office/drawing/2014/main" id="{00000000-0008-0000-0100-00000F000000}"/>
            </a:ext>
          </a:extLst>
        </xdr:cNvPr>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352425</xdr:colOff>
      <xdr:row>22</xdr:row>
      <xdr:rowOff>114300</xdr:rowOff>
    </xdr:from>
    <xdr:to>
      <xdr:col>9</xdr:col>
      <xdr:colOff>390525</xdr:colOff>
      <xdr:row>32</xdr:row>
      <xdr:rowOff>114300</xdr:rowOff>
    </xdr:to>
    <xdr:pic>
      <xdr:nvPicPr>
        <xdr:cNvPr id="12137" name="Imagem 15">
          <a:extLst>
            <a:ext uri="{FF2B5EF4-FFF2-40B4-BE49-F238E27FC236}">
              <a16:creationId xmlns:a16="http://schemas.microsoft.com/office/drawing/2014/main" id="{00000000-0008-0000-0100-0000692F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768" t="27255" r="6619" b="12447"/>
        <a:stretch>
          <a:fillRect/>
        </a:stretch>
      </xdr:blipFill>
      <xdr:spPr bwMode="auto">
        <a:xfrm>
          <a:off x="962025" y="4305300"/>
          <a:ext cx="48958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23</xdr:row>
      <xdr:rowOff>47625</xdr:rowOff>
    </xdr:from>
    <xdr:to>
      <xdr:col>1</xdr:col>
      <xdr:colOff>114300</xdr:colOff>
      <xdr:row>24</xdr:row>
      <xdr:rowOff>123825</xdr:rowOff>
    </xdr:to>
    <xdr:sp macro="" textlink="">
      <xdr:nvSpPr>
        <xdr:cNvPr id="12138" name="Seta para a direita 5">
          <a:extLst>
            <a:ext uri="{FF2B5EF4-FFF2-40B4-BE49-F238E27FC236}">
              <a16:creationId xmlns:a16="http://schemas.microsoft.com/office/drawing/2014/main" id="{00000000-0008-0000-0100-00006A2F0000}"/>
            </a:ext>
          </a:extLst>
        </xdr:cNvPr>
        <xdr:cNvSpPr>
          <a:spLocks/>
        </xdr:cNvSpPr>
      </xdr:nvSpPr>
      <xdr:spPr bwMode="auto">
        <a:xfrm>
          <a:off x="333375" y="4429125"/>
          <a:ext cx="390525" cy="266700"/>
        </a:xfrm>
        <a:prstGeom prst="rightArrow">
          <a:avLst>
            <a:gd name="adj1" fmla="val 50000"/>
            <a:gd name="adj2" fmla="val 4689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a:extLst>
            <a:ext uri="{FF2B5EF4-FFF2-40B4-BE49-F238E27FC236}">
              <a16:creationId xmlns:a16="http://schemas.microsoft.com/office/drawing/2014/main" id="{00000000-0008-0000-0100-000012000000}"/>
            </a:ext>
          </a:extLst>
        </xdr:cNvPr>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a:extLst>
            <a:ext uri="{FF2B5EF4-FFF2-40B4-BE49-F238E27FC236}">
              <a16:creationId xmlns:a16="http://schemas.microsoft.com/office/drawing/2014/main" id="{00000000-0008-0000-0100-000017000000}"/>
            </a:ext>
          </a:extLst>
        </xdr:cNvPr>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390525</xdr:colOff>
      <xdr:row>99</xdr:row>
      <xdr:rowOff>152400</xdr:rowOff>
    </xdr:from>
    <xdr:to>
      <xdr:col>1</xdr:col>
      <xdr:colOff>180975</xdr:colOff>
      <xdr:row>101</xdr:row>
      <xdr:rowOff>57150</xdr:rowOff>
    </xdr:to>
    <xdr:sp macro="" textlink="">
      <xdr:nvSpPr>
        <xdr:cNvPr id="12141" name="Seta para a direita 21">
          <a:extLst>
            <a:ext uri="{FF2B5EF4-FFF2-40B4-BE49-F238E27FC236}">
              <a16:creationId xmlns:a16="http://schemas.microsoft.com/office/drawing/2014/main" id="{00000000-0008-0000-0100-00006D2F0000}"/>
            </a:ext>
          </a:extLst>
        </xdr:cNvPr>
        <xdr:cNvSpPr>
          <a:spLocks/>
        </xdr:cNvSpPr>
      </xdr:nvSpPr>
      <xdr:spPr bwMode="auto">
        <a:xfrm>
          <a:off x="390525" y="19002375"/>
          <a:ext cx="400050" cy="285750"/>
        </a:xfrm>
        <a:prstGeom prst="rightArrow">
          <a:avLst>
            <a:gd name="adj1" fmla="val 50000"/>
            <a:gd name="adj2" fmla="val 49927"/>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447675</xdr:colOff>
      <xdr:row>99</xdr:row>
      <xdr:rowOff>38100</xdr:rowOff>
    </xdr:from>
    <xdr:to>
      <xdr:col>9</xdr:col>
      <xdr:colOff>438150</xdr:colOff>
      <xdr:row>104</xdr:row>
      <xdr:rowOff>180975</xdr:rowOff>
    </xdr:to>
    <xdr:pic>
      <xdr:nvPicPr>
        <xdr:cNvPr id="12142" name="Imagem 18">
          <a:extLst>
            <a:ext uri="{FF2B5EF4-FFF2-40B4-BE49-F238E27FC236}">
              <a16:creationId xmlns:a16="http://schemas.microsoft.com/office/drawing/2014/main" id="{00000000-0008-0000-0100-00006E2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34662" t="35849" r="7829" b="42233"/>
        <a:stretch>
          <a:fillRect/>
        </a:stretch>
      </xdr:blipFill>
      <xdr:spPr bwMode="auto">
        <a:xfrm>
          <a:off x="1057275" y="18888075"/>
          <a:ext cx="48482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lnSpc>
              <a:spcPts val="900"/>
            </a:lnSpc>
          </a:pP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a:extLst>
            <a:ext uri="{FF2B5EF4-FFF2-40B4-BE49-F238E27FC236}">
              <a16:creationId xmlns:a16="http://schemas.microsoft.com/office/drawing/2014/main" id="{00000000-0008-0000-0100-000014000000}"/>
            </a:ext>
          </a:extLst>
        </xdr:cNvPr>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200025</xdr:colOff>
      <xdr:row>37</xdr:row>
      <xdr:rowOff>47625</xdr:rowOff>
    </xdr:from>
    <xdr:to>
      <xdr:col>14</xdr:col>
      <xdr:colOff>152400</xdr:colOff>
      <xdr:row>53</xdr:row>
      <xdr:rowOff>85725</xdr:rowOff>
    </xdr:to>
    <xdr:pic>
      <xdr:nvPicPr>
        <xdr:cNvPr id="12145" name="Imagem 2">
          <a:extLst>
            <a:ext uri="{FF2B5EF4-FFF2-40B4-BE49-F238E27FC236}">
              <a16:creationId xmlns:a16="http://schemas.microsoft.com/office/drawing/2014/main" id="{00000000-0008-0000-0100-0000712F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00175" y="7096125"/>
          <a:ext cx="72675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3697" name="Gráfico 14">
          <a:extLst>
            <a:ext uri="{FF2B5EF4-FFF2-40B4-BE49-F238E27FC236}">
              <a16:creationId xmlns:a16="http://schemas.microsoft.com/office/drawing/2014/main" id="{00000000-0008-0000-0300-000081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582082</xdr:colOff>
      <xdr:row>12</xdr:row>
      <xdr:rowOff>316516</xdr:rowOff>
    </xdr:from>
    <xdr:to>
      <xdr:col>13</xdr:col>
      <xdr:colOff>270063</xdr:colOff>
      <xdr:row>13</xdr:row>
      <xdr:rowOff>232834</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8741832" y="3205766"/>
          <a:ext cx="1529481" cy="688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3699" name="Gráfico 1">
          <a:extLst>
            <a:ext uri="{FF2B5EF4-FFF2-40B4-BE49-F238E27FC236}">
              <a16:creationId xmlns:a16="http://schemas.microsoft.com/office/drawing/2014/main" id="{00000000-0008-0000-0300-000083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38</xdr:row>
      <xdr:rowOff>9525</xdr:rowOff>
    </xdr:to>
    <xdr:graphicFrame macro="">
      <xdr:nvGraphicFramePr>
        <xdr:cNvPr id="13700" name="Gráfico 13">
          <a:extLst>
            <a:ext uri="{FF2B5EF4-FFF2-40B4-BE49-F238E27FC236}">
              <a16:creationId xmlns:a16="http://schemas.microsoft.com/office/drawing/2014/main" id="{00000000-0008-0000-0300-000084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232833</xdr:colOff>
      <xdr:row>12</xdr:row>
      <xdr:rowOff>310561</xdr:rowOff>
    </xdr:from>
    <xdr:to>
      <xdr:col>20</xdr:col>
      <xdr:colOff>217682</xdr:colOff>
      <xdr:row>13</xdr:row>
      <xdr:rowOff>264584</xdr:rowOff>
    </xdr:to>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12689416" y="3199811"/>
          <a:ext cx="1826349" cy="7266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4702" name="Gráfico 1">
          <a:extLst>
            <a:ext uri="{FF2B5EF4-FFF2-40B4-BE49-F238E27FC236}">
              <a16:creationId xmlns:a16="http://schemas.microsoft.com/office/drawing/2014/main" id="{00000000-0008-0000-0500-00006E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243416</xdr:colOff>
      <xdr:row>12</xdr:row>
      <xdr:rowOff>316516</xdr:rowOff>
    </xdr:from>
    <xdr:to>
      <xdr:col>13</xdr:col>
      <xdr:colOff>270064</xdr:colOff>
      <xdr:row>13</xdr:row>
      <xdr:rowOff>349250</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9059333" y="2718933"/>
          <a:ext cx="1254314" cy="773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4704" name="Gráfico 3">
          <a:extLst>
            <a:ext uri="{FF2B5EF4-FFF2-40B4-BE49-F238E27FC236}">
              <a16:creationId xmlns:a16="http://schemas.microsoft.com/office/drawing/2014/main" id="{00000000-0008-0000-0500-000070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37</xdr:row>
      <xdr:rowOff>57150</xdr:rowOff>
    </xdr:to>
    <xdr:graphicFrame macro="">
      <xdr:nvGraphicFramePr>
        <xdr:cNvPr id="14705" name="Gráfico 4">
          <a:extLst>
            <a:ext uri="{FF2B5EF4-FFF2-40B4-BE49-F238E27FC236}">
              <a16:creationId xmlns:a16="http://schemas.microsoft.com/office/drawing/2014/main" id="{00000000-0008-0000-0500-000071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349249</xdr:colOff>
      <xdr:row>12</xdr:row>
      <xdr:rowOff>310561</xdr:rowOff>
    </xdr:from>
    <xdr:to>
      <xdr:col>20</xdr:col>
      <xdr:colOff>217682</xdr:colOff>
      <xdr:row>13</xdr:row>
      <xdr:rowOff>306917</xdr:rowOff>
    </xdr:to>
    <xdr:sp macro="" textlink="">
      <xdr:nvSpPr>
        <xdr:cNvPr id="6" name="CaixaDeTexto 5">
          <a:extLst>
            <a:ext uri="{FF2B5EF4-FFF2-40B4-BE49-F238E27FC236}">
              <a16:creationId xmlns:a16="http://schemas.microsoft.com/office/drawing/2014/main" id="{00000000-0008-0000-0500-000006000000}"/>
            </a:ext>
          </a:extLst>
        </xdr:cNvPr>
        <xdr:cNvSpPr txBox="1"/>
      </xdr:nvSpPr>
      <xdr:spPr>
        <a:xfrm>
          <a:off x="12848166" y="2712978"/>
          <a:ext cx="1709933" cy="737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5750" name="Gráfico 1">
          <a:extLst>
            <a:ext uri="{FF2B5EF4-FFF2-40B4-BE49-F238E27FC236}">
              <a16:creationId xmlns:a16="http://schemas.microsoft.com/office/drawing/2014/main" id="{00000000-0008-0000-0700-0000863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5752" name="Gráfico 3">
          <a:extLst>
            <a:ext uri="{FF2B5EF4-FFF2-40B4-BE49-F238E27FC236}">
              <a16:creationId xmlns:a16="http://schemas.microsoft.com/office/drawing/2014/main" id="{00000000-0008-0000-0700-0000883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37</xdr:row>
      <xdr:rowOff>19050</xdr:rowOff>
    </xdr:to>
    <xdr:graphicFrame macro="">
      <xdr:nvGraphicFramePr>
        <xdr:cNvPr id="15753" name="Gráfico 4">
          <a:extLst>
            <a:ext uri="{FF2B5EF4-FFF2-40B4-BE49-F238E27FC236}">
              <a16:creationId xmlns:a16="http://schemas.microsoft.com/office/drawing/2014/main" id="{00000000-0008-0000-0700-0000893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a:extLst>
            <a:ext uri="{FF2B5EF4-FFF2-40B4-BE49-F238E27FC236}">
              <a16:creationId xmlns:a16="http://schemas.microsoft.com/office/drawing/2014/main" id="{00000000-0008-0000-0700-000006000000}"/>
            </a:ext>
          </a:extLst>
        </xdr:cNvPr>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7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
  <sheetViews>
    <sheetView zoomScale="80" zoomScaleNormal="80" workbookViewId="0"/>
  </sheetViews>
  <sheetFormatPr defaultColWidth="9.140625" defaultRowHeight="15" x14ac:dyDescent="0.25"/>
  <cols>
    <col min="1" max="16384" width="9.140625" style="4"/>
  </cols>
  <sheetData>
    <row r="1" spans="1:26" s="53" customFormat="1" ht="53.25" customHeight="1" x14ac:dyDescent="0.35">
      <c r="B1" s="54"/>
      <c r="C1" s="54" t="s">
        <v>59</v>
      </c>
      <c r="D1" s="54"/>
      <c r="E1" s="54"/>
      <c r="F1" s="54"/>
      <c r="G1" s="54"/>
      <c r="H1" s="54"/>
      <c r="I1" s="54"/>
      <c r="J1" s="54"/>
      <c r="K1" s="54"/>
      <c r="L1" s="54"/>
      <c r="M1" s="54"/>
      <c r="N1" s="54"/>
      <c r="O1" s="54"/>
      <c r="P1" s="54"/>
      <c r="Q1" s="54"/>
      <c r="R1" s="54"/>
      <c r="S1" s="54"/>
      <c r="T1" s="54"/>
      <c r="U1" s="54"/>
      <c r="V1" s="54"/>
      <c r="W1" s="54"/>
      <c r="X1" s="54"/>
      <c r="Y1" s="54"/>
      <c r="Z1" s="54"/>
    </row>
    <row r="2" spans="1:26" s="57" customFormat="1" ht="6" customHeight="1" x14ac:dyDescent="0.25">
      <c r="A2" s="55"/>
      <c r="B2" s="55"/>
      <c r="C2" s="55"/>
      <c r="D2" s="55"/>
      <c r="E2" s="55"/>
      <c r="F2" s="55"/>
      <c r="G2" s="55"/>
      <c r="H2" s="56"/>
      <c r="I2" s="56"/>
      <c r="J2" s="56"/>
      <c r="K2" s="56"/>
      <c r="L2" s="56"/>
      <c r="M2" s="56"/>
      <c r="N2" s="55"/>
      <c r="O2" s="55"/>
      <c r="P2" s="55"/>
    </row>
    <row r="3" spans="1:26" s="57" customFormat="1" ht="12.75" x14ac:dyDescent="0.2"/>
    <row r="4" spans="1:26" s="57" customFormat="1" ht="22.5" customHeight="1" x14ac:dyDescent="0.2"/>
    <row r="5" spans="1:26" s="57" customFormat="1" ht="18.75" x14ac:dyDescent="0.3">
      <c r="A5" s="58" t="s">
        <v>60</v>
      </c>
      <c r="B5" s="58"/>
      <c r="C5" s="58"/>
    </row>
    <row r="6" spans="1:26" s="57" customFormat="1" ht="12.75" x14ac:dyDescent="0.2"/>
    <row r="7" spans="1:26" s="57" customFormat="1" ht="12.75" x14ac:dyDescent="0.2"/>
    <row r="8" spans="1:26" s="57" customFormat="1" ht="12.75" x14ac:dyDescent="0.2"/>
    <row r="9" spans="1:26" s="57" customFormat="1" ht="12.75" x14ac:dyDescent="0.2"/>
    <row r="10" spans="1:26" s="57" customFormat="1" ht="12.75" x14ac:dyDescent="0.2"/>
    <row r="11" spans="1:26" s="57" customFormat="1" ht="12.75" x14ac:dyDescent="0.2"/>
    <row r="12" spans="1:26" s="57" customFormat="1" ht="12.75" x14ac:dyDescent="0.2"/>
    <row r="13" spans="1:26" s="57" customFormat="1" ht="12.75" x14ac:dyDescent="0.2"/>
    <row r="14" spans="1:26" s="57" customFormat="1" ht="12.75" x14ac:dyDescent="0.2"/>
    <row r="15" spans="1:26" s="57" customFormat="1" ht="12.75" x14ac:dyDescent="0.2"/>
    <row r="16" spans="1:26" s="57" customFormat="1" ht="12.75" x14ac:dyDescent="0.2"/>
    <row r="17" spans="11:18" s="57" customFormat="1" ht="12.75" x14ac:dyDescent="0.2"/>
    <row r="18" spans="11:18" s="57" customFormat="1" ht="12.75" x14ac:dyDescent="0.2"/>
    <row r="19" spans="11:18" s="57" customFormat="1" ht="12.75" x14ac:dyDescent="0.2"/>
    <row r="20" spans="11:18" s="57" customFormat="1" ht="12.75" x14ac:dyDescent="0.2"/>
    <row r="21" spans="11:18" s="57" customFormat="1" ht="12.75" x14ac:dyDescent="0.2"/>
    <row r="22" spans="11:18" s="57" customFormat="1" ht="12.75" x14ac:dyDescent="0.2"/>
    <row r="23" spans="11:18" s="57" customFormat="1" ht="12.75" x14ac:dyDescent="0.2"/>
    <row r="24" spans="11:18" s="57" customFormat="1" ht="12.75" x14ac:dyDescent="0.2"/>
    <row r="25" spans="11:18" s="57" customFormat="1" ht="12.75" x14ac:dyDescent="0.2"/>
    <row r="26" spans="11:18" s="57" customFormat="1" ht="12.75" x14ac:dyDescent="0.2">
      <c r="K26" s="59"/>
      <c r="R26" s="59" t="s">
        <v>61</v>
      </c>
    </row>
    <row r="27" spans="11:18" s="57" customFormat="1" ht="12.75" x14ac:dyDescent="0.2"/>
    <row r="28" spans="11:18" s="57" customFormat="1" ht="12.75" x14ac:dyDescent="0.2"/>
    <row r="29" spans="11:18" s="57" customFormat="1" ht="12.75" x14ac:dyDescent="0.2"/>
    <row r="30" spans="11:18" s="57" customFormat="1" ht="12.75" x14ac:dyDescent="0.2"/>
    <row r="31" spans="11:18" s="57" customFormat="1" ht="12.75" x14ac:dyDescent="0.2"/>
    <row r="32" spans="11:18" s="57" customFormat="1" ht="12.75" x14ac:dyDescent="0.2"/>
    <row r="33" s="57" customFormat="1" ht="12.75" x14ac:dyDescent="0.2"/>
  </sheetData>
  <hyperlinks>
    <hyperlink ref="R26" r:id="rId1" xr:uid="{00000000-0004-0000-0000-000000000000}"/>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6"/>
  <sheetViews>
    <sheetView showGridLines="0" topLeftCell="A4" zoomScale="110" zoomScaleNormal="110" zoomScalePageLayoutView="70" workbookViewId="0">
      <selection activeCell="C7" sqref="C7:D7"/>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4"/>
      <c r="I1" s="14"/>
      <c r="J1" s="14"/>
      <c r="K1" s="14"/>
      <c r="L1" s="14"/>
      <c r="M1" s="14"/>
    </row>
    <row r="2" spans="1:19" s="4" customFormat="1" ht="4.1500000000000004" customHeight="1" x14ac:dyDescent="0.25">
      <c r="H2" s="15"/>
      <c r="I2" s="15"/>
      <c r="J2" s="15"/>
      <c r="K2" s="15"/>
      <c r="L2" s="15"/>
      <c r="M2" s="15"/>
    </row>
    <row r="3" spans="1:19" s="5" customFormat="1" ht="15.75" thickBot="1" x14ac:dyDescent="0.3">
      <c r="A3" s="404" t="str">
        <f>'Monitoria Anual 1'!A3</f>
        <v>Plano de Ação Nacional para a Conservação da ararinha-azul (Cyanopsitta spixii) - Action plan for the Spix's macaw conservation</v>
      </c>
      <c r="B3" s="404"/>
      <c r="C3" s="404"/>
      <c r="D3" s="404"/>
      <c r="E3" s="404"/>
      <c r="F3" s="404"/>
      <c r="G3" s="404"/>
      <c r="H3" s="404"/>
      <c r="I3" s="404"/>
      <c r="J3" s="404"/>
      <c r="K3" s="404"/>
      <c r="L3" s="404"/>
      <c r="M3" s="404"/>
      <c r="N3" s="404"/>
      <c r="O3" s="404"/>
      <c r="P3" s="404"/>
    </row>
    <row r="4" spans="1:19" s="1" customFormat="1" ht="15.75" thickTop="1" x14ac:dyDescent="0.25">
      <c r="H4" s="16"/>
      <c r="I4" s="16"/>
      <c r="J4" s="16"/>
      <c r="K4" s="16"/>
      <c r="L4" s="16"/>
      <c r="M4" s="16"/>
    </row>
    <row r="5" spans="1:19" s="6" customFormat="1" ht="65.25" customHeight="1" thickBot="1" x14ac:dyDescent="0.3">
      <c r="A5" s="7" t="s">
        <v>1</v>
      </c>
      <c r="B5" s="7"/>
      <c r="C5" s="410" t="str">
        <f>'Monitoria Anual 1'!D5</f>
        <v>Execução de estratégias visando o aumento da população manejada em cativeiro e a recuperação e conservação do habitat de ocorrência histórica da espécie onde serão feitas as reintroduções iniciais, além do envolvimento das comunidades locais, até 2016, visando o início das reintroduções até 2021.</v>
      </c>
      <c r="D5" s="410"/>
      <c r="E5" s="410"/>
      <c r="F5" s="410"/>
      <c r="G5" s="410"/>
      <c r="H5" s="410"/>
      <c r="I5" s="410"/>
      <c r="J5" s="410"/>
      <c r="K5" s="410"/>
      <c r="L5" s="410"/>
      <c r="M5" s="410"/>
      <c r="N5" s="410"/>
      <c r="O5" s="410"/>
      <c r="P5" s="411"/>
    </row>
    <row r="6" spans="1:19" s="1" customFormat="1" ht="15.75" thickTop="1" x14ac:dyDescent="0.25">
      <c r="H6" s="16"/>
      <c r="I6" s="16"/>
      <c r="J6" s="16"/>
      <c r="K6" s="16"/>
      <c r="L6" s="16"/>
      <c r="M6" s="16"/>
    </row>
    <row r="7" spans="1:19" s="1" customFormat="1" ht="21.75" thickBot="1" x14ac:dyDescent="0.3">
      <c r="A7" s="7" t="s">
        <v>2</v>
      </c>
      <c r="B7" s="7"/>
      <c r="C7" s="441" t="s">
        <v>713</v>
      </c>
      <c r="D7" s="441"/>
      <c r="E7" s="10"/>
      <c r="F7" s="10"/>
      <c r="G7" s="11"/>
      <c r="H7" s="16"/>
      <c r="I7" s="16"/>
      <c r="J7" s="16"/>
      <c r="K7" s="16"/>
      <c r="L7" s="16"/>
      <c r="M7" s="16"/>
    </row>
    <row r="8" spans="1:19" ht="15.75" thickTop="1" x14ac:dyDescent="0.25"/>
    <row r="9" spans="1:19" ht="18.75" x14ac:dyDescent="0.25">
      <c r="A9" s="49" t="s">
        <v>32</v>
      </c>
      <c r="B9" s="49"/>
      <c r="C9" s="49"/>
      <c r="D9" s="49"/>
      <c r="E9" s="49"/>
      <c r="F9" s="49"/>
      <c r="G9" s="49"/>
      <c r="H9" s="49"/>
      <c r="I9" s="49"/>
      <c r="J9" s="49"/>
      <c r="K9" s="49"/>
      <c r="L9" s="49"/>
      <c r="M9" s="49"/>
      <c r="N9" s="49"/>
      <c r="O9" s="49"/>
      <c r="P9" s="49"/>
      <c r="Q9" s="49"/>
      <c r="R9" s="49"/>
      <c r="S9" s="49"/>
    </row>
    <row r="11" spans="1:19" x14ac:dyDescent="0.25">
      <c r="B11" s="27" t="s">
        <v>43</v>
      </c>
      <c r="C11" s="28"/>
      <c r="D11" s="28"/>
    </row>
    <row r="12" spans="1:19" ht="15.75" thickBot="1" x14ac:dyDescent="0.3">
      <c r="E12" s="408" t="s">
        <v>76</v>
      </c>
      <c r="F12" s="409"/>
    </row>
    <row r="13" spans="1:19" ht="57.75" customHeight="1" thickTop="1" thickBot="1" x14ac:dyDescent="0.3">
      <c r="B13" s="402" t="s">
        <v>34</v>
      </c>
      <c r="C13" s="403"/>
      <c r="D13" s="421"/>
      <c r="E13" s="406" t="s">
        <v>75</v>
      </c>
      <c r="F13" s="407"/>
    </row>
    <row r="14" spans="1:19" s="71" customFormat="1" ht="31.9" customHeight="1" thickTop="1" thickBot="1" x14ac:dyDescent="0.3">
      <c r="B14" s="72" t="s">
        <v>40</v>
      </c>
      <c r="C14" s="74" t="s">
        <v>73</v>
      </c>
      <c r="D14" s="73" t="s">
        <v>41</v>
      </c>
      <c r="E14" s="74" t="s">
        <v>66</v>
      </c>
      <c r="F14" s="73" t="s">
        <v>41</v>
      </c>
    </row>
    <row r="15" spans="1:19" ht="16.5" thickTop="1" x14ac:dyDescent="0.25">
      <c r="B15" s="50" t="s">
        <v>35</v>
      </c>
      <c r="C15" s="85"/>
      <c r="D15" s="86"/>
      <c r="E15" s="85">
        <f>COUNTA('Monitoria Anual 4'!N11:N46)</f>
        <v>4</v>
      </c>
      <c r="F15" s="86"/>
    </row>
    <row r="16" spans="1:19" ht="15.75" x14ac:dyDescent="0.25">
      <c r="B16" s="36" t="s">
        <v>47</v>
      </c>
      <c r="C16" s="87">
        <f>COUNTA('Monitoria Anual 4'!I11:I46)</f>
        <v>2</v>
      </c>
      <c r="D16" s="88">
        <f>C16/C22</f>
        <v>5.5555555555555552E-2</v>
      </c>
      <c r="E16" s="87">
        <f>2-1</f>
        <v>1</v>
      </c>
      <c r="F16" s="88">
        <f t="shared" ref="F16:F21" si="0">E16/$E$22</f>
        <v>2.9411764705882353E-2</v>
      </c>
    </row>
    <row r="17" spans="2:17" ht="15.75" x14ac:dyDescent="0.25">
      <c r="B17" s="29" t="s">
        <v>36</v>
      </c>
      <c r="C17" s="89">
        <f>COUNTA('Monitoria Anual 4'!J11:J46)</f>
        <v>7</v>
      </c>
      <c r="D17" s="90">
        <f>C17/C22</f>
        <v>0.19444444444444445</v>
      </c>
      <c r="E17" s="89">
        <f>7-1</f>
        <v>6</v>
      </c>
      <c r="F17" s="88">
        <f t="shared" si="0"/>
        <v>0.17647058823529413</v>
      </c>
    </row>
    <row r="18" spans="2:17" ht="15.75" x14ac:dyDescent="0.25">
      <c r="B18" s="30" t="s">
        <v>37</v>
      </c>
      <c r="C18" s="89">
        <f>COUNTA('Monitoria Anual 4'!K11:K46)</f>
        <v>5</v>
      </c>
      <c r="D18" s="90">
        <f>C18/C22</f>
        <v>0.1388888888888889</v>
      </c>
      <c r="E18" s="89">
        <v>5</v>
      </c>
      <c r="F18" s="88">
        <f t="shared" si="0"/>
        <v>0.14705882352941177</v>
      </c>
    </row>
    <row r="19" spans="2:17" ht="15.75" x14ac:dyDescent="0.25">
      <c r="B19" s="31" t="s">
        <v>38</v>
      </c>
      <c r="C19" s="89">
        <f>COUNTA('Monitoria Anual 4'!L11:L46)</f>
        <v>11</v>
      </c>
      <c r="D19" s="90">
        <f>C19/C22</f>
        <v>0.30555555555555558</v>
      </c>
      <c r="E19" s="89">
        <v>11</v>
      </c>
      <c r="F19" s="88">
        <f t="shared" si="0"/>
        <v>0.3235294117647059</v>
      </c>
    </row>
    <row r="20" spans="2:17" ht="16.5" thickBot="1" x14ac:dyDescent="0.3">
      <c r="B20" s="32" t="s">
        <v>39</v>
      </c>
      <c r="C20" s="89">
        <f>COUNTA('Monitoria Anual 4'!M11:M46)</f>
        <v>11</v>
      </c>
      <c r="D20" s="90">
        <f>C20/C22</f>
        <v>0.30555555555555558</v>
      </c>
      <c r="E20" s="89">
        <f>11-2</f>
        <v>9</v>
      </c>
      <c r="F20" s="88">
        <f t="shared" si="0"/>
        <v>0.26470588235294118</v>
      </c>
    </row>
    <row r="21" spans="2:17" ht="17.25" thickTop="1" thickBot="1" x14ac:dyDescent="0.3">
      <c r="B21" s="82" t="s">
        <v>57</v>
      </c>
      <c r="C21" s="89"/>
      <c r="D21" s="90"/>
      <c r="E21" s="89">
        <f>'Monitoria Anual 4'!B52</f>
        <v>2</v>
      </c>
      <c r="F21" s="88">
        <f t="shared" si="0"/>
        <v>5.8823529411764705E-2</v>
      </c>
    </row>
    <row r="22" spans="2:17" ht="16.5" thickTop="1" thickBot="1" x14ac:dyDescent="0.3">
      <c r="B22" s="92" t="s">
        <v>42</v>
      </c>
      <c r="C22" s="93">
        <f>C16+C17+C18+C19+C20</f>
        <v>36</v>
      </c>
      <c r="D22" s="94">
        <f>SUM(D15:D21)</f>
        <v>1</v>
      </c>
      <c r="E22" s="93">
        <f>SUM(E16:E21)</f>
        <v>34</v>
      </c>
      <c r="F22" s="91">
        <f>SUM(F16:F21)</f>
        <v>1</v>
      </c>
    </row>
    <row r="23" spans="2:17" ht="16.5" thickTop="1" thickBot="1" x14ac:dyDescent="0.3">
      <c r="B23" s="405" t="s">
        <v>72</v>
      </c>
      <c r="C23" s="405"/>
      <c r="D23" s="405"/>
      <c r="E23" s="97">
        <f>COUNTIF('Monitoria Anual 4'!N11:N46,'Monitoria Anual 4'!AF7)</f>
        <v>2</v>
      </c>
      <c r="F23" s="95"/>
    </row>
    <row r="24" spans="2:17" ht="16.5" thickTop="1" thickBot="1" x14ac:dyDescent="0.3">
      <c r="B24" s="405" t="s">
        <v>71</v>
      </c>
      <c r="C24" s="405"/>
      <c r="D24" s="405"/>
      <c r="E24" s="97">
        <f>COUNTIF('Monitoria Anual 4'!N11:N46,'Monitoria Anual 4'!AF8)</f>
        <v>2</v>
      </c>
      <c r="F24" s="96"/>
    </row>
    <row r="25" spans="2:17" ht="15.75" thickTop="1" x14ac:dyDescent="0.25"/>
    <row r="26" spans="2:17" x14ac:dyDescent="0.25">
      <c r="B26" s="27" t="s">
        <v>44</v>
      </c>
      <c r="C26" s="28"/>
      <c r="D26" s="28"/>
    </row>
    <row r="27" spans="2:17" ht="3" customHeight="1" x14ac:dyDescent="0.25"/>
    <row r="28" spans="2:17" ht="36" customHeight="1" x14ac:dyDescent="0.25">
      <c r="B28" s="48" t="s">
        <v>33</v>
      </c>
      <c r="C28" s="35">
        <f>COUNTA('Monitoria Anual 4'!A11:A46)</f>
        <v>6</v>
      </c>
      <c r="O28" t="s">
        <v>69</v>
      </c>
      <c r="Q28" t="s">
        <v>70</v>
      </c>
    </row>
    <row r="29" spans="2:17" ht="6.6" customHeight="1" thickBot="1" x14ac:dyDescent="0.3"/>
    <row r="30" spans="2:17" ht="16.5" thickTop="1" thickBot="1" x14ac:dyDescent="0.3">
      <c r="B30" s="33" t="s">
        <v>45</v>
      </c>
      <c r="C30" s="80" t="s">
        <v>46</v>
      </c>
      <c r="D30" s="37"/>
      <c r="E30" s="38"/>
      <c r="F30" s="39"/>
      <c r="G30" s="40"/>
      <c r="H30" s="41"/>
      <c r="I30" s="42"/>
    </row>
    <row r="31" spans="2:17" ht="15.75" thickTop="1" x14ac:dyDescent="0.25">
      <c r="B31" s="43" t="s">
        <v>48</v>
      </c>
      <c r="C31" s="45">
        <f>COUNTA('Monitoria Anual 4'!B11:B11)</f>
        <v>1</v>
      </c>
      <c r="D31" s="47">
        <f>COUNTA('Monitoria Anual 4'!N11:N11)</f>
        <v>0</v>
      </c>
      <c r="E31" s="47">
        <f>COUNTA('Monitoria Anual 4'!I11:I11)</f>
        <v>0</v>
      </c>
      <c r="F31" s="47">
        <f>COUNTA('Monitoria Anual 4'!J11:J11)</f>
        <v>0</v>
      </c>
      <c r="G31" s="47">
        <f>COUNTA('Monitoria Anual 4'!K11:K11)</f>
        <v>0</v>
      </c>
      <c r="H31" s="47">
        <f>COUNTA('Monitoria Anual 4'!L11:L11)</f>
        <v>0</v>
      </c>
      <c r="I31" s="47">
        <f>COUNTA('Monitoria Anual 4'!M11:M11)</f>
        <v>1</v>
      </c>
    </row>
    <row r="32" spans="2:17" x14ac:dyDescent="0.25">
      <c r="B32" s="44" t="s">
        <v>49</v>
      </c>
      <c r="C32" s="46">
        <f>COUNTA('Monitoria Anual 4'!B12:B24)</f>
        <v>13</v>
      </c>
      <c r="D32" s="46">
        <f>COUNTA('Monitoria Anual 4'!N12:N24)</f>
        <v>0</v>
      </c>
      <c r="E32" s="46">
        <f>COUNTA('Monitoria Anual 4'!I12:I24)</f>
        <v>0</v>
      </c>
      <c r="F32" s="46">
        <f>COUNTA('Monitoria Anual 4'!J12:J24)</f>
        <v>2</v>
      </c>
      <c r="G32" s="46">
        <f>COUNTA('Monitoria Anual 4'!K12:K24)</f>
        <v>5</v>
      </c>
      <c r="H32" s="46">
        <f>COUNTA('Monitoria Anual 4'!L12:L24)</f>
        <v>3</v>
      </c>
      <c r="I32" s="46">
        <f>COUNTA('Monitoria Anual 4'!M12:M24)</f>
        <v>3</v>
      </c>
    </row>
    <row r="33" spans="2:9" x14ac:dyDescent="0.25">
      <c r="B33" s="44" t="s">
        <v>50</v>
      </c>
      <c r="C33" s="46">
        <f>COUNTA('Monitoria Anual 4'!B25:B30)</f>
        <v>6</v>
      </c>
      <c r="D33" s="46">
        <f>COUNTA('Monitoria Anual 4'!N25:N30)</f>
        <v>0</v>
      </c>
      <c r="E33" s="46">
        <f>COUNTA('Monitoria Anual 4'!I25:I30)</f>
        <v>0</v>
      </c>
      <c r="F33" s="46">
        <f>COUNTA('Monitoria Anual 4'!J25:J30)</f>
        <v>1</v>
      </c>
      <c r="G33" s="46">
        <f>COUNTA('Monitoria Anual 4'!K25:K30)</f>
        <v>0</v>
      </c>
      <c r="H33" s="46">
        <f>COUNTA('Monitoria Anual 4'!L25:L30)</f>
        <v>2</v>
      </c>
      <c r="I33" s="46">
        <f>COUNTA('Monitoria Anual 4'!M25:M30)</f>
        <v>3</v>
      </c>
    </row>
    <row r="34" spans="2:9" x14ac:dyDescent="0.25">
      <c r="B34" s="44" t="s">
        <v>51</v>
      </c>
      <c r="C34" s="46">
        <f>COUNTA('Monitoria Anual 4'!B31:B37)</f>
        <v>7</v>
      </c>
      <c r="D34" s="46">
        <f>COUNTA('Monitoria Anual 4'!N31:N37)</f>
        <v>1</v>
      </c>
      <c r="E34" s="46">
        <f>COUNTA('Monitoria Anual 4'!I31:I37)</f>
        <v>0</v>
      </c>
      <c r="F34" s="46">
        <f>COUNTA('Monitoria Anual 4'!J31:J37)</f>
        <v>1</v>
      </c>
      <c r="G34" s="46">
        <f>COUNTA('Monitoria Anual 4'!K31:K37)</f>
        <v>0</v>
      </c>
      <c r="H34" s="46">
        <f>COUNTA('Monitoria Anual 4'!L31:L37)</f>
        <v>5</v>
      </c>
      <c r="I34" s="46">
        <f>COUNTA('Monitoria Anual 4'!M31:M37)</f>
        <v>1</v>
      </c>
    </row>
    <row r="35" spans="2:9" x14ac:dyDescent="0.25">
      <c r="B35" s="44" t="s">
        <v>52</v>
      </c>
      <c r="C35" s="46">
        <f>COUNTA('Monitoria Anual 4'!B38:B40)</f>
        <v>3</v>
      </c>
      <c r="D35" s="46">
        <f>COUNTA('Monitoria Anual 4'!N38:N40)</f>
        <v>1</v>
      </c>
      <c r="E35" s="46">
        <f>COUNTA('Monitoria Anual 4'!I38:I40)</f>
        <v>0</v>
      </c>
      <c r="F35" s="46">
        <f>COUNTA('Monitoria Anual 4'!J38:J40)</f>
        <v>0</v>
      </c>
      <c r="G35" s="46">
        <f>COUNTA('Monitoria Anual 4'!K38:K40)</f>
        <v>0</v>
      </c>
      <c r="H35" s="46">
        <f>COUNTA('Monitoria Anual 4'!L38:L40)</f>
        <v>1</v>
      </c>
      <c r="I35" s="46">
        <f>COUNTA('Monitoria Anual 4'!M38:M40)</f>
        <v>2</v>
      </c>
    </row>
    <row r="36" spans="2:9" x14ac:dyDescent="0.25">
      <c r="B36" s="44" t="s">
        <v>53</v>
      </c>
      <c r="C36" s="46">
        <f>COUNTA('Monitoria Anual 4'!B41:B46)</f>
        <v>6</v>
      </c>
      <c r="D36" s="46">
        <f>COUNTA('Monitoria Anual 4'!N41:N46)</f>
        <v>2</v>
      </c>
      <c r="E36" s="46">
        <f>COUNTA('Monitoria Anual 4'!I41:I46)</f>
        <v>2</v>
      </c>
      <c r="F36" s="46">
        <f>COUNTA('Monitoria Anual 4'!J41:J46)</f>
        <v>3</v>
      </c>
      <c r="G36" s="46">
        <f>COUNTA('Monitoria Anual 4'!K41:K46)</f>
        <v>0</v>
      </c>
      <c r="H36" s="46">
        <f>COUNTA('Monitoria Anual 4'!L41:L46)</f>
        <v>0</v>
      </c>
      <c r="I36" s="46">
        <f>COUNTA('Monitoria Anual 4'!M41:M46)</f>
        <v>1</v>
      </c>
    </row>
  </sheetData>
  <sheetProtection password="ECFE" sheet="1" objects="1" scenarios="1"/>
  <mergeCells count="8">
    <mergeCell ref="A3:P3"/>
    <mergeCell ref="B13:D13"/>
    <mergeCell ref="B23:D23"/>
    <mergeCell ref="B24:D24"/>
    <mergeCell ref="E12:F12"/>
    <mergeCell ref="E13:F13"/>
    <mergeCell ref="C5:P5"/>
    <mergeCell ref="C7:D7"/>
  </mergeCells>
  <conditionalFormatting sqref="D31:I36">
    <cfRule type="cellIs" dxfId="62" priority="10" stopIfTrue="1" operator="equal">
      <formula>0</formula>
    </cfRule>
  </conditionalFormatting>
  <conditionalFormatting sqref="F31">
    <cfRule type="cellIs" dxfId="61" priority="9" operator="equal">
      <formula>0</formula>
    </cfRule>
  </conditionalFormatting>
  <conditionalFormatting sqref="G31">
    <cfRule type="cellIs" dxfId="60" priority="8" operator="equal">
      <formula>0</formula>
    </cfRule>
  </conditionalFormatting>
  <conditionalFormatting sqref="H31">
    <cfRule type="cellIs" dxfId="59" priority="7" operator="equal">
      <formula>0</formula>
    </cfRule>
  </conditionalFormatting>
  <conditionalFormatting sqref="I31">
    <cfRule type="cellIs" dxfId="58" priority="6" operator="equal">
      <formula>0</formula>
    </cfRule>
  </conditionalFormatting>
  <conditionalFormatting sqref="D31:E31 E32:E36 F31:I36">
    <cfRule type="cellIs" dxfId="57" priority="5" stopIfTrue="1" operator="equal">
      <formula>0</formula>
    </cfRule>
  </conditionalFormatting>
  <conditionalFormatting sqref="F31">
    <cfRule type="cellIs" dxfId="56" priority="4" operator="equal">
      <formula>0</formula>
    </cfRule>
  </conditionalFormatting>
  <conditionalFormatting sqref="G31">
    <cfRule type="cellIs" dxfId="55" priority="3" operator="equal">
      <formula>0</formula>
    </cfRule>
  </conditionalFormatting>
  <conditionalFormatting sqref="H31">
    <cfRule type="cellIs" dxfId="54" priority="2" operator="equal">
      <formula>0</formula>
    </cfRule>
  </conditionalFormatting>
  <conditionalFormatting sqref="I31">
    <cfRule type="cellIs" dxfId="53"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81"/>
  <sheetViews>
    <sheetView showGridLines="0" zoomScale="60" zoomScaleNormal="60" workbookViewId="0">
      <pane xSplit="2" ySplit="10" topLeftCell="C39" activePane="bottomRight" state="frozen"/>
      <selection pane="topRight" activeCell="C1" sqref="C1"/>
      <selection pane="bottomLeft" activeCell="A11" sqref="A11"/>
      <selection pane="bottomRight" activeCell="A39" sqref="A39:A40"/>
    </sheetView>
  </sheetViews>
  <sheetFormatPr defaultColWidth="9.14062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6" customWidth="1"/>
    <col min="15" max="15" width="37.85546875" style="1" customWidth="1"/>
    <col min="16" max="16" width="28.7109375" style="1" customWidth="1"/>
    <col min="17" max="17" width="40" style="1" customWidth="1"/>
    <col min="18" max="19" width="26.7109375" style="1" customWidth="1"/>
    <col min="20" max="21" width="28.7109375" style="1" customWidth="1"/>
    <col min="22" max="26" width="18.7109375" style="1" customWidth="1"/>
    <col min="27" max="27" width="22.7109375" style="1" customWidth="1"/>
    <col min="28" max="31" width="8.85546875" style="1" customWidth="1"/>
    <col min="32" max="32" width="0" style="1" hidden="1" customWidth="1"/>
    <col min="33" max="16384" width="9.140625" style="1"/>
  </cols>
  <sheetData>
    <row r="1" spans="1:32" s="2" customFormat="1" x14ac:dyDescent="0.25">
      <c r="A1" s="3" t="s">
        <v>0</v>
      </c>
      <c r="I1" s="14"/>
      <c r="J1" s="14"/>
      <c r="K1" s="14"/>
      <c r="L1" s="14"/>
      <c r="M1" s="14"/>
      <c r="N1" s="14"/>
    </row>
    <row r="2" spans="1:32" s="4" customFormat="1" ht="4.1500000000000004" customHeight="1" x14ac:dyDescent="0.25">
      <c r="I2" s="15"/>
      <c r="J2" s="15"/>
      <c r="K2" s="15"/>
      <c r="L2" s="15"/>
      <c r="M2" s="15"/>
      <c r="N2" s="15"/>
    </row>
    <row r="3" spans="1:32" s="5" customFormat="1" ht="16.5" thickBot="1" x14ac:dyDescent="0.3">
      <c r="A3" s="100" t="s">
        <v>77</v>
      </c>
      <c r="B3" s="302"/>
      <c r="C3" s="302"/>
      <c r="D3" s="302"/>
      <c r="E3" s="302"/>
      <c r="F3" s="302"/>
      <c r="G3" s="302"/>
      <c r="H3" s="302"/>
      <c r="I3" s="302"/>
      <c r="J3" s="302"/>
      <c r="K3" s="302"/>
      <c r="L3" s="302"/>
      <c r="M3" s="302"/>
      <c r="O3" s="302"/>
      <c r="P3" s="302"/>
      <c r="Q3" s="302"/>
    </row>
    <row r="4" spans="1:32" ht="16.5" thickTop="1" thickBot="1" x14ac:dyDescent="0.3"/>
    <row r="5" spans="1:32" s="6" customFormat="1" ht="42.75" customHeight="1" thickBot="1" x14ac:dyDescent="0.3">
      <c r="A5" s="7" t="s">
        <v>1</v>
      </c>
      <c r="B5" s="7"/>
      <c r="C5" s="7"/>
      <c r="D5" s="434" t="s">
        <v>407</v>
      </c>
      <c r="E5" s="435"/>
      <c r="F5" s="435"/>
      <c r="G5" s="435"/>
      <c r="H5" s="435"/>
      <c r="I5" s="435"/>
      <c r="J5" s="435"/>
      <c r="K5" s="435"/>
      <c r="L5" s="435"/>
      <c r="M5" s="436"/>
    </row>
    <row r="6" spans="1:32" ht="15.75" customHeight="1" thickTop="1" x14ac:dyDescent="0.25">
      <c r="D6" s="268"/>
      <c r="E6" s="268"/>
      <c r="F6" s="268"/>
      <c r="G6" s="268"/>
      <c r="H6" s="268"/>
      <c r="I6" s="268"/>
      <c r="J6" s="268"/>
    </row>
    <row r="7" spans="1:32" ht="21.75" thickBot="1" x14ac:dyDescent="0.3">
      <c r="A7" s="7" t="s">
        <v>2</v>
      </c>
      <c r="B7" s="7"/>
      <c r="C7" s="8"/>
      <c r="D7" s="443" t="s">
        <v>1073</v>
      </c>
      <c r="E7" s="443"/>
      <c r="F7" s="269"/>
      <c r="G7" s="270"/>
      <c r="H7" s="16"/>
      <c r="AF7" s="1" t="s">
        <v>67</v>
      </c>
    </row>
    <row r="8" spans="1:32" ht="15.75" thickTop="1" x14ac:dyDescent="0.25">
      <c r="AF8" s="75" t="s">
        <v>68</v>
      </c>
    </row>
    <row r="9" spans="1:32" ht="16.5" thickBot="1" x14ac:dyDescent="0.3">
      <c r="A9" s="65" t="s">
        <v>11</v>
      </c>
      <c r="B9" s="66"/>
      <c r="C9" s="66"/>
      <c r="D9" s="66"/>
      <c r="E9" s="66"/>
      <c r="F9" s="66"/>
      <c r="G9" s="66"/>
      <c r="H9" s="67"/>
      <c r="I9" s="381" t="s">
        <v>62</v>
      </c>
      <c r="J9" s="382"/>
      <c r="K9" s="382"/>
      <c r="L9" s="382"/>
      <c r="M9" s="382"/>
      <c r="N9" s="382"/>
      <c r="O9" s="382"/>
      <c r="P9" s="382"/>
      <c r="Q9" s="382"/>
      <c r="R9" s="383"/>
      <c r="S9" s="300"/>
      <c r="T9" s="384" t="s">
        <v>30</v>
      </c>
      <c r="U9" s="385"/>
      <c r="V9" s="385"/>
      <c r="W9" s="385"/>
      <c r="X9" s="385"/>
      <c r="Y9" s="385"/>
      <c r="Z9" s="385"/>
      <c r="AA9" s="386"/>
    </row>
    <row r="10" spans="1:32" ht="63.75" thickTop="1" x14ac:dyDescent="0.25">
      <c r="A10" s="311" t="s">
        <v>3</v>
      </c>
      <c r="B10" s="311" t="s">
        <v>4</v>
      </c>
      <c r="C10" s="311" t="s">
        <v>5</v>
      </c>
      <c r="D10" s="311" t="s">
        <v>9</v>
      </c>
      <c r="E10" s="311" t="s">
        <v>10</v>
      </c>
      <c r="F10" s="311" t="s">
        <v>6</v>
      </c>
      <c r="G10" s="311" t="s">
        <v>8</v>
      </c>
      <c r="H10" s="311" t="s">
        <v>65</v>
      </c>
      <c r="I10" s="334" t="s">
        <v>12</v>
      </c>
      <c r="J10" s="335" t="s">
        <v>13</v>
      </c>
      <c r="K10" s="336" t="s">
        <v>14</v>
      </c>
      <c r="L10" s="337" t="s">
        <v>15</v>
      </c>
      <c r="M10" s="338" t="s">
        <v>16</v>
      </c>
      <c r="N10" s="339" t="s">
        <v>17</v>
      </c>
      <c r="O10" s="326" t="s">
        <v>18</v>
      </c>
      <c r="P10" s="326" t="s">
        <v>19</v>
      </c>
      <c r="Q10" s="326" t="s">
        <v>20</v>
      </c>
      <c r="R10" s="326" t="s">
        <v>21</v>
      </c>
      <c r="S10" s="326" t="s">
        <v>63</v>
      </c>
      <c r="T10" s="327" t="s">
        <v>22</v>
      </c>
      <c r="U10" s="328" t="s">
        <v>23</v>
      </c>
      <c r="V10" s="328" t="s">
        <v>24</v>
      </c>
      <c r="W10" s="328" t="s">
        <v>25</v>
      </c>
      <c r="X10" s="328" t="s">
        <v>26</v>
      </c>
      <c r="Y10" s="328" t="s">
        <v>27</v>
      </c>
      <c r="Z10" s="328" t="s">
        <v>28</v>
      </c>
      <c r="AA10" s="328" t="s">
        <v>29</v>
      </c>
    </row>
    <row r="11" spans="1:32" ht="160.5" customHeight="1" x14ac:dyDescent="0.25">
      <c r="A11" s="442" t="s">
        <v>714</v>
      </c>
      <c r="B11" s="229" t="s">
        <v>715</v>
      </c>
      <c r="C11" s="229" t="s">
        <v>716</v>
      </c>
      <c r="D11" s="312">
        <v>40634</v>
      </c>
      <c r="E11" s="312">
        <v>40695</v>
      </c>
      <c r="F11" s="312" t="s">
        <v>104</v>
      </c>
      <c r="G11" s="312" t="s">
        <v>125</v>
      </c>
      <c r="H11" s="313" t="s">
        <v>124</v>
      </c>
      <c r="I11" s="12"/>
      <c r="J11" s="12"/>
      <c r="K11" s="12"/>
      <c r="L11" s="12"/>
      <c r="M11" s="12" t="s">
        <v>64</v>
      </c>
      <c r="N11" s="340"/>
      <c r="O11" s="229" t="s">
        <v>935</v>
      </c>
      <c r="P11" s="12"/>
      <c r="Q11" s="12"/>
      <c r="R11" s="12"/>
      <c r="S11" s="229" t="s">
        <v>936</v>
      </c>
      <c r="T11" s="12"/>
      <c r="U11" s="12"/>
      <c r="V11" s="12"/>
      <c r="W11" s="12"/>
      <c r="X11" s="229" t="s">
        <v>128</v>
      </c>
      <c r="Y11" s="12"/>
      <c r="Z11" s="229" t="s">
        <v>937</v>
      </c>
      <c r="AA11" s="12"/>
    </row>
    <row r="12" spans="1:32" ht="244.5" customHeight="1" x14ac:dyDescent="0.25">
      <c r="A12" s="442"/>
      <c r="B12" s="229" t="s">
        <v>920</v>
      </c>
      <c r="C12" s="229" t="s">
        <v>719</v>
      </c>
      <c r="D12" s="312">
        <v>40634</v>
      </c>
      <c r="E12" s="312" t="s">
        <v>720</v>
      </c>
      <c r="F12" s="229" t="s">
        <v>921</v>
      </c>
      <c r="G12" s="229" t="s">
        <v>922</v>
      </c>
      <c r="H12" s="313" t="s">
        <v>124</v>
      </c>
      <c r="I12" s="12"/>
      <c r="J12" s="12"/>
      <c r="K12" s="12"/>
      <c r="L12" s="12"/>
      <c r="M12" s="12" t="s">
        <v>64</v>
      </c>
      <c r="N12" s="340"/>
      <c r="O12" s="12"/>
      <c r="P12" s="12"/>
      <c r="Q12" s="12"/>
      <c r="R12" s="12"/>
      <c r="S12" s="229" t="s">
        <v>938</v>
      </c>
      <c r="T12" s="12"/>
      <c r="U12" s="12"/>
      <c r="V12" s="12"/>
      <c r="W12" s="12"/>
      <c r="X12" s="12"/>
      <c r="Y12" s="12"/>
      <c r="Z12" s="12"/>
      <c r="AA12" s="12"/>
    </row>
    <row r="13" spans="1:32" ht="87.75" customHeight="1" x14ac:dyDescent="0.25">
      <c r="A13" s="442"/>
      <c r="B13" s="314" t="s">
        <v>923</v>
      </c>
      <c r="C13" s="313" t="s">
        <v>722</v>
      </c>
      <c r="D13" s="312">
        <v>40634</v>
      </c>
      <c r="E13" s="312">
        <v>41244</v>
      </c>
      <c r="F13" s="313" t="s">
        <v>128</v>
      </c>
      <c r="G13" s="313" t="s">
        <v>193</v>
      </c>
      <c r="H13" s="313" t="s">
        <v>124</v>
      </c>
      <c r="I13" s="12"/>
      <c r="J13" s="12"/>
      <c r="K13" s="12"/>
      <c r="L13" s="12"/>
      <c r="M13" s="12" t="s">
        <v>64</v>
      </c>
      <c r="N13" s="340"/>
      <c r="O13" s="12"/>
      <c r="P13" s="12"/>
      <c r="Q13" s="12"/>
      <c r="R13" s="12"/>
      <c r="S13" s="12"/>
      <c r="T13" s="314"/>
      <c r="U13" s="12"/>
      <c r="V13" s="12"/>
      <c r="W13" s="12"/>
      <c r="X13" s="12"/>
      <c r="Y13" s="12"/>
      <c r="Z13" s="12"/>
      <c r="AA13" s="12"/>
    </row>
    <row r="14" spans="1:32" ht="233.25" customHeight="1" x14ac:dyDescent="0.25">
      <c r="A14" s="442"/>
      <c r="B14" s="229" t="s">
        <v>924</v>
      </c>
      <c r="C14" s="229" t="s">
        <v>724</v>
      </c>
      <c r="D14" s="312">
        <v>40634</v>
      </c>
      <c r="E14" s="279">
        <v>42217</v>
      </c>
      <c r="F14" s="313" t="s">
        <v>128</v>
      </c>
      <c r="G14" s="313" t="s">
        <v>104</v>
      </c>
      <c r="H14" s="313" t="s">
        <v>124</v>
      </c>
      <c r="I14" s="12"/>
      <c r="J14" s="12"/>
      <c r="K14" s="12"/>
      <c r="L14" s="12"/>
      <c r="M14" s="12" t="s">
        <v>64</v>
      </c>
      <c r="N14" s="340"/>
      <c r="O14" s="229" t="s">
        <v>935</v>
      </c>
      <c r="P14" s="12"/>
      <c r="Q14" s="12"/>
      <c r="R14" s="12"/>
      <c r="S14" s="314" t="s">
        <v>1032</v>
      </c>
      <c r="T14" s="314"/>
      <c r="U14" s="12"/>
      <c r="V14" s="12"/>
      <c r="W14" s="12"/>
      <c r="X14" s="12"/>
      <c r="Y14" s="12"/>
      <c r="Z14" s="12"/>
      <c r="AA14" s="12"/>
    </row>
    <row r="15" spans="1:32" ht="285" x14ac:dyDescent="0.25">
      <c r="A15" s="442"/>
      <c r="B15" s="229" t="s">
        <v>925</v>
      </c>
      <c r="C15" s="229" t="s">
        <v>726</v>
      </c>
      <c r="D15" s="312">
        <v>40634</v>
      </c>
      <c r="E15" s="312">
        <v>41456</v>
      </c>
      <c r="F15" s="313" t="s">
        <v>155</v>
      </c>
      <c r="G15" s="315" t="s">
        <v>470</v>
      </c>
      <c r="H15" s="316">
        <v>10000</v>
      </c>
      <c r="I15" s="12"/>
      <c r="J15" s="12"/>
      <c r="K15" s="12"/>
      <c r="L15" s="12"/>
      <c r="M15" s="12" t="s">
        <v>64</v>
      </c>
      <c r="N15" s="340"/>
      <c r="O15" s="229" t="s">
        <v>939</v>
      </c>
      <c r="P15" s="12"/>
      <c r="Q15" s="12"/>
      <c r="R15" s="12"/>
      <c r="S15" s="314" t="s">
        <v>940</v>
      </c>
      <c r="T15" s="12"/>
      <c r="U15" s="12"/>
      <c r="V15" s="12"/>
      <c r="W15" s="12"/>
      <c r="X15" s="229" t="s">
        <v>128</v>
      </c>
      <c r="Y15" s="314"/>
      <c r="Z15" s="314" t="s">
        <v>941</v>
      </c>
      <c r="AA15" s="12"/>
    </row>
    <row r="16" spans="1:32" ht="248.25" customHeight="1" x14ac:dyDescent="0.25">
      <c r="A16" s="442"/>
      <c r="B16" s="229" t="s">
        <v>926</v>
      </c>
      <c r="C16" s="313" t="s">
        <v>728</v>
      </c>
      <c r="D16" s="312">
        <v>41275</v>
      </c>
      <c r="E16" s="279">
        <v>42217</v>
      </c>
      <c r="F16" s="229" t="s">
        <v>128</v>
      </c>
      <c r="G16" s="313" t="s">
        <v>756</v>
      </c>
      <c r="H16" s="317">
        <v>100000</v>
      </c>
      <c r="I16" s="12"/>
      <c r="J16" s="12" t="s">
        <v>64</v>
      </c>
      <c r="K16" s="12"/>
      <c r="L16" s="12"/>
      <c r="M16" s="12"/>
      <c r="N16" s="340"/>
      <c r="O16" s="12"/>
      <c r="P16" s="320"/>
      <c r="Q16" s="320"/>
      <c r="R16" s="320"/>
      <c r="S16" s="12"/>
      <c r="T16" s="12"/>
      <c r="U16" s="12"/>
      <c r="V16" s="12"/>
      <c r="W16" s="12"/>
      <c r="X16" s="229" t="s">
        <v>749</v>
      </c>
      <c r="Y16" s="12"/>
      <c r="Z16" s="229" t="s">
        <v>942</v>
      </c>
      <c r="AA16" s="12"/>
    </row>
    <row r="17" spans="1:27" ht="409.5" x14ac:dyDescent="0.25">
      <c r="A17" s="442"/>
      <c r="B17" s="318" t="s">
        <v>927</v>
      </c>
      <c r="C17" s="318" t="s">
        <v>730</v>
      </c>
      <c r="D17" s="312">
        <v>40909</v>
      </c>
      <c r="E17" s="312">
        <v>42767</v>
      </c>
      <c r="F17" s="313" t="s">
        <v>210</v>
      </c>
      <c r="G17" s="313" t="s">
        <v>767</v>
      </c>
      <c r="H17" s="317">
        <v>136466.79999999999</v>
      </c>
      <c r="I17" s="12"/>
      <c r="J17" s="12"/>
      <c r="K17" s="12"/>
      <c r="L17" s="12" t="s">
        <v>64</v>
      </c>
      <c r="M17" s="12"/>
      <c r="N17" s="340"/>
      <c r="O17" s="320" t="s">
        <v>943</v>
      </c>
      <c r="P17" s="12"/>
      <c r="Q17" s="320"/>
      <c r="R17" s="320"/>
      <c r="S17" s="12"/>
      <c r="T17" s="229"/>
      <c r="U17" s="12"/>
      <c r="V17" s="12"/>
      <c r="W17" s="12"/>
      <c r="X17" s="12"/>
      <c r="Y17" s="12"/>
      <c r="Z17" s="12"/>
      <c r="AA17" s="12"/>
    </row>
    <row r="18" spans="1:27" ht="135" x14ac:dyDescent="0.25">
      <c r="A18" s="442"/>
      <c r="B18" s="318" t="s">
        <v>928</v>
      </c>
      <c r="C18" s="318" t="s">
        <v>730</v>
      </c>
      <c r="D18" s="312">
        <v>40909</v>
      </c>
      <c r="E18" s="312">
        <v>42767</v>
      </c>
      <c r="F18" s="313" t="s">
        <v>210</v>
      </c>
      <c r="G18" s="313" t="s">
        <v>214</v>
      </c>
      <c r="H18" s="313" t="s">
        <v>732</v>
      </c>
      <c r="I18" s="12"/>
      <c r="J18" s="12"/>
      <c r="K18" s="12"/>
      <c r="L18" s="12" t="s">
        <v>64</v>
      </c>
      <c r="M18" s="12"/>
      <c r="N18" s="340"/>
      <c r="O18" s="320" t="s">
        <v>944</v>
      </c>
      <c r="P18" s="320"/>
      <c r="Q18" s="320"/>
      <c r="R18" s="320"/>
      <c r="S18" s="12"/>
      <c r="T18" s="12"/>
      <c r="U18" s="12"/>
      <c r="V18" s="12"/>
      <c r="W18" s="12"/>
      <c r="X18" s="12"/>
      <c r="Y18" s="12"/>
      <c r="Z18" s="12"/>
      <c r="AA18" s="12"/>
    </row>
    <row r="19" spans="1:27" ht="270" x14ac:dyDescent="0.25">
      <c r="A19" s="442"/>
      <c r="B19" s="229" t="s">
        <v>929</v>
      </c>
      <c r="C19" s="229" t="s">
        <v>734</v>
      </c>
      <c r="D19" s="312">
        <v>40909</v>
      </c>
      <c r="E19" s="312">
        <v>42767</v>
      </c>
      <c r="F19" s="313" t="s">
        <v>210</v>
      </c>
      <c r="G19" s="313" t="s">
        <v>772</v>
      </c>
      <c r="H19" s="313" t="s">
        <v>176</v>
      </c>
      <c r="I19" s="12"/>
      <c r="J19" s="12"/>
      <c r="K19" s="12"/>
      <c r="L19" s="12" t="s">
        <v>64</v>
      </c>
      <c r="M19" s="12"/>
      <c r="N19" s="340"/>
      <c r="O19" s="320" t="s">
        <v>945</v>
      </c>
      <c r="P19" s="313"/>
      <c r="Q19" s="313"/>
      <c r="R19" s="229"/>
      <c r="S19" s="320" t="s">
        <v>946</v>
      </c>
      <c r="T19" s="12"/>
      <c r="U19" s="12"/>
      <c r="V19" s="12"/>
      <c r="W19" s="12"/>
      <c r="X19" s="313"/>
      <c r="Y19" s="12"/>
      <c r="Z19" s="229" t="s">
        <v>947</v>
      </c>
      <c r="AA19" s="12"/>
    </row>
    <row r="20" spans="1:27" ht="409.5" x14ac:dyDescent="0.25">
      <c r="A20" s="442"/>
      <c r="B20" s="229" t="s">
        <v>930</v>
      </c>
      <c r="C20" s="229" t="s">
        <v>776</v>
      </c>
      <c r="D20" s="312">
        <v>41091</v>
      </c>
      <c r="E20" s="312">
        <v>42552</v>
      </c>
      <c r="F20" s="312" t="s">
        <v>128</v>
      </c>
      <c r="G20" s="313" t="s">
        <v>777</v>
      </c>
      <c r="H20" s="313" t="s">
        <v>179</v>
      </c>
      <c r="I20" s="12"/>
      <c r="J20" s="12"/>
      <c r="K20" s="12"/>
      <c r="L20" s="12" t="s">
        <v>64</v>
      </c>
      <c r="M20" s="12"/>
      <c r="N20" s="340"/>
      <c r="O20" s="314" t="s">
        <v>948</v>
      </c>
      <c r="P20" s="313"/>
      <c r="Q20" s="229"/>
      <c r="R20" s="229"/>
      <c r="S20" s="106" t="s">
        <v>949</v>
      </c>
      <c r="T20" s="12"/>
      <c r="U20" s="12"/>
      <c r="V20" s="12"/>
      <c r="W20" s="12"/>
      <c r="X20" s="312"/>
      <c r="Y20" s="12"/>
      <c r="Z20" s="229" t="s">
        <v>950</v>
      </c>
      <c r="AA20" s="12"/>
    </row>
    <row r="21" spans="1:27" ht="225" x14ac:dyDescent="0.25">
      <c r="A21" s="442"/>
      <c r="B21" s="229" t="s">
        <v>931</v>
      </c>
      <c r="C21" s="229" t="s">
        <v>737</v>
      </c>
      <c r="D21" s="312">
        <v>40634</v>
      </c>
      <c r="E21" s="312">
        <v>42736</v>
      </c>
      <c r="F21" s="229" t="s">
        <v>779</v>
      </c>
      <c r="G21" s="312" t="s">
        <v>223</v>
      </c>
      <c r="H21" s="313" t="s">
        <v>124</v>
      </c>
      <c r="I21" s="12"/>
      <c r="J21" s="12"/>
      <c r="K21" s="12"/>
      <c r="L21" s="12" t="s">
        <v>64</v>
      </c>
      <c r="M21" s="12"/>
      <c r="N21" s="340"/>
      <c r="O21" s="229" t="s">
        <v>951</v>
      </c>
      <c r="P21" s="313"/>
      <c r="Q21" s="229"/>
      <c r="R21" s="229"/>
      <c r="S21" s="12"/>
      <c r="T21" s="12"/>
      <c r="U21" s="12"/>
      <c r="V21" s="12"/>
      <c r="W21" s="12"/>
      <c r="X21" s="12"/>
      <c r="Y21" s="12"/>
      <c r="Z21" s="12"/>
      <c r="AA21" s="12"/>
    </row>
    <row r="22" spans="1:27" ht="178.5" customHeight="1" x14ac:dyDescent="0.25">
      <c r="A22" s="442"/>
      <c r="B22" s="313" t="s">
        <v>932</v>
      </c>
      <c r="C22" s="313" t="s">
        <v>739</v>
      </c>
      <c r="D22" s="312">
        <v>40634</v>
      </c>
      <c r="E22" s="315" t="s">
        <v>461</v>
      </c>
      <c r="F22" s="312" t="s">
        <v>128</v>
      </c>
      <c r="G22" s="313" t="s">
        <v>225</v>
      </c>
      <c r="H22" s="313" t="s">
        <v>124</v>
      </c>
      <c r="I22" s="12"/>
      <c r="J22" s="12"/>
      <c r="K22" s="12"/>
      <c r="L22" s="12"/>
      <c r="M22" s="12" t="s">
        <v>64</v>
      </c>
      <c r="N22" s="340"/>
      <c r="O22" s="229" t="s">
        <v>952</v>
      </c>
      <c r="P22" s="319"/>
      <c r="Q22" s="319"/>
      <c r="R22" s="229"/>
      <c r="S22" s="12"/>
      <c r="T22" s="12"/>
      <c r="U22" s="12"/>
      <c r="V22" s="12"/>
      <c r="W22" s="12"/>
      <c r="X22" s="279" t="s">
        <v>953</v>
      </c>
      <c r="Y22" s="229"/>
      <c r="Z22" s="229" t="s">
        <v>128</v>
      </c>
      <c r="AA22" s="12"/>
    </row>
    <row r="23" spans="1:27" ht="153.75" customHeight="1" x14ac:dyDescent="0.25">
      <c r="A23" s="442"/>
      <c r="B23" s="313" t="s">
        <v>933</v>
      </c>
      <c r="C23" s="229" t="s">
        <v>786</v>
      </c>
      <c r="D23" s="312">
        <v>40634</v>
      </c>
      <c r="E23" s="279">
        <v>42917</v>
      </c>
      <c r="F23" s="229" t="s">
        <v>749</v>
      </c>
      <c r="G23" s="313" t="s">
        <v>787</v>
      </c>
      <c r="H23" s="313" t="s">
        <v>124</v>
      </c>
      <c r="I23" s="12"/>
      <c r="J23" s="12"/>
      <c r="K23" s="12"/>
      <c r="L23" s="12" t="s">
        <v>64</v>
      </c>
      <c r="M23" s="12"/>
      <c r="N23" s="340"/>
      <c r="O23" s="325" t="s">
        <v>954</v>
      </c>
      <c r="P23" s="324"/>
      <c r="Q23" s="313"/>
      <c r="R23" s="229"/>
      <c r="S23" s="12"/>
      <c r="T23" s="12"/>
      <c r="U23" s="12"/>
      <c r="V23" s="12"/>
      <c r="W23" s="12"/>
      <c r="X23" s="12"/>
      <c r="Y23" s="229"/>
      <c r="Z23" s="229" t="s">
        <v>955</v>
      </c>
      <c r="AA23" s="12"/>
    </row>
    <row r="24" spans="1:27" ht="409.5" x14ac:dyDescent="0.25">
      <c r="A24" s="442"/>
      <c r="B24" s="229" t="s">
        <v>934</v>
      </c>
      <c r="C24" s="313" t="s">
        <v>743</v>
      </c>
      <c r="D24" s="312">
        <v>41244</v>
      </c>
      <c r="E24" s="312">
        <v>42736</v>
      </c>
      <c r="F24" s="312" t="s">
        <v>128</v>
      </c>
      <c r="G24" s="229" t="s">
        <v>792</v>
      </c>
      <c r="H24" s="313" t="s">
        <v>230</v>
      </c>
      <c r="I24" s="12"/>
      <c r="J24" s="12"/>
      <c r="K24" s="12" t="s">
        <v>64</v>
      </c>
      <c r="L24" s="12"/>
      <c r="M24" s="12"/>
      <c r="N24" s="340" t="s">
        <v>68</v>
      </c>
      <c r="O24" s="229" t="s">
        <v>956</v>
      </c>
      <c r="P24" s="12"/>
      <c r="Q24" s="12"/>
      <c r="R24" s="12"/>
      <c r="S24" s="325" t="s">
        <v>957</v>
      </c>
      <c r="T24" s="12"/>
      <c r="U24" s="12"/>
      <c r="V24" s="12"/>
      <c r="W24" s="12"/>
      <c r="X24" s="12"/>
      <c r="Y24" s="12"/>
      <c r="Z24" s="12"/>
      <c r="AA24" s="12"/>
    </row>
    <row r="25" spans="1:27" ht="165" x14ac:dyDescent="0.25">
      <c r="A25" s="444" t="s">
        <v>958</v>
      </c>
      <c r="B25" s="229" t="s">
        <v>959</v>
      </c>
      <c r="C25" s="313" t="s">
        <v>795</v>
      </c>
      <c r="D25" s="312">
        <v>41030</v>
      </c>
      <c r="E25" s="312">
        <v>41487</v>
      </c>
      <c r="F25" s="313" t="s">
        <v>255</v>
      </c>
      <c r="G25" s="312" t="s">
        <v>256</v>
      </c>
      <c r="H25" s="316">
        <v>100000</v>
      </c>
      <c r="I25" s="12"/>
      <c r="J25" s="12"/>
      <c r="K25" s="12"/>
      <c r="L25" s="12"/>
      <c r="M25" s="12" t="s">
        <v>64</v>
      </c>
      <c r="N25" s="340"/>
      <c r="O25" s="229" t="s">
        <v>807</v>
      </c>
      <c r="P25" s="12"/>
      <c r="Q25" s="12"/>
      <c r="R25" s="12"/>
      <c r="S25" s="12"/>
      <c r="T25" s="229" t="s">
        <v>987</v>
      </c>
      <c r="U25" s="12"/>
      <c r="V25" s="12"/>
      <c r="W25" s="12"/>
      <c r="X25" s="12"/>
      <c r="Y25" s="12"/>
      <c r="Z25" s="12"/>
      <c r="AA25" s="12"/>
    </row>
    <row r="26" spans="1:27" ht="266.25" customHeight="1" x14ac:dyDescent="0.25">
      <c r="A26" s="444"/>
      <c r="B26" s="313" t="s">
        <v>960</v>
      </c>
      <c r="C26" s="313" t="s">
        <v>797</v>
      </c>
      <c r="D26" s="312">
        <v>41091</v>
      </c>
      <c r="E26" s="312">
        <v>42736</v>
      </c>
      <c r="F26" s="312" t="s">
        <v>259</v>
      </c>
      <c r="G26" s="312" t="s">
        <v>260</v>
      </c>
      <c r="H26" s="316">
        <v>50000</v>
      </c>
      <c r="I26" s="12"/>
      <c r="J26" s="12"/>
      <c r="K26" s="12"/>
      <c r="L26" s="12"/>
      <c r="M26" s="12" t="s">
        <v>64</v>
      </c>
      <c r="N26" s="340"/>
      <c r="O26" s="12"/>
      <c r="P26" s="12"/>
      <c r="Q26" s="12"/>
      <c r="R26" s="12"/>
      <c r="S26" s="12"/>
      <c r="T26" s="12"/>
      <c r="U26" s="12"/>
      <c r="V26" s="12"/>
      <c r="W26" s="12"/>
      <c r="X26" s="12"/>
      <c r="Y26" s="12"/>
      <c r="Z26" s="12"/>
      <c r="AA26" s="12"/>
    </row>
    <row r="27" spans="1:27" ht="390" x14ac:dyDescent="0.25">
      <c r="A27" s="444"/>
      <c r="B27" s="229" t="s">
        <v>961</v>
      </c>
      <c r="C27" s="313" t="s">
        <v>799</v>
      </c>
      <c r="D27" s="312">
        <v>40909</v>
      </c>
      <c r="E27" s="312">
        <v>42736</v>
      </c>
      <c r="F27" s="312" t="s">
        <v>259</v>
      </c>
      <c r="G27" s="229" t="s">
        <v>812</v>
      </c>
      <c r="H27" s="341">
        <v>500000</v>
      </c>
      <c r="I27" s="12"/>
      <c r="J27" s="12"/>
      <c r="K27" s="12"/>
      <c r="L27" s="12" t="s">
        <v>64</v>
      </c>
      <c r="M27" s="12"/>
      <c r="N27" s="340"/>
      <c r="O27" s="229" t="s">
        <v>988</v>
      </c>
      <c r="P27" s="320" t="s">
        <v>989</v>
      </c>
      <c r="Q27" s="12"/>
      <c r="R27" s="12"/>
      <c r="S27" s="325" t="s">
        <v>990</v>
      </c>
      <c r="T27" s="12"/>
      <c r="U27" s="12"/>
      <c r="V27" s="12"/>
      <c r="W27" s="12"/>
      <c r="X27" s="12"/>
      <c r="Y27" s="12"/>
      <c r="Z27" s="12"/>
      <c r="AA27" s="12"/>
    </row>
    <row r="28" spans="1:27" ht="409.5" x14ac:dyDescent="0.25">
      <c r="A28" s="444"/>
      <c r="B28" s="313" t="s">
        <v>962</v>
      </c>
      <c r="C28" s="313" t="s">
        <v>801</v>
      </c>
      <c r="D28" s="312">
        <v>41275</v>
      </c>
      <c r="E28" s="312">
        <v>42736</v>
      </c>
      <c r="F28" s="229" t="s">
        <v>815</v>
      </c>
      <c r="G28" s="229" t="s">
        <v>816</v>
      </c>
      <c r="H28" s="316">
        <v>60000</v>
      </c>
      <c r="I28" s="12"/>
      <c r="J28" s="12"/>
      <c r="K28" s="12"/>
      <c r="L28" s="12" t="s">
        <v>64</v>
      </c>
      <c r="M28" s="12"/>
      <c r="N28" s="340"/>
      <c r="O28" s="229" t="s">
        <v>991</v>
      </c>
      <c r="P28" s="320" t="s">
        <v>992</v>
      </c>
      <c r="Q28" s="12"/>
      <c r="R28" s="12"/>
      <c r="S28" s="106" t="s">
        <v>993</v>
      </c>
      <c r="T28" s="12"/>
      <c r="U28" s="12"/>
      <c r="V28" s="12"/>
      <c r="W28" s="12"/>
      <c r="X28" s="229" t="s">
        <v>904</v>
      </c>
      <c r="Y28" s="229"/>
      <c r="Z28" s="229" t="s">
        <v>259</v>
      </c>
      <c r="AA28" s="12"/>
    </row>
    <row r="29" spans="1:27" ht="225" x14ac:dyDescent="0.25">
      <c r="A29" s="444"/>
      <c r="B29" s="342" t="s">
        <v>963</v>
      </c>
      <c r="C29" s="313" t="s">
        <v>803</v>
      </c>
      <c r="D29" s="312">
        <v>41640</v>
      </c>
      <c r="E29" s="312">
        <v>42705</v>
      </c>
      <c r="F29" s="312" t="s">
        <v>128</v>
      </c>
      <c r="G29" s="229" t="s">
        <v>821</v>
      </c>
      <c r="H29" s="316">
        <v>67000</v>
      </c>
      <c r="I29" s="12"/>
      <c r="J29" s="12" t="s">
        <v>64</v>
      </c>
      <c r="K29" s="12"/>
      <c r="L29" s="12"/>
      <c r="M29" s="12"/>
      <c r="N29" s="340"/>
      <c r="O29" s="229" t="s">
        <v>994</v>
      </c>
      <c r="P29" s="342"/>
      <c r="Q29" s="12"/>
      <c r="R29" s="12"/>
      <c r="S29" s="229" t="s">
        <v>995</v>
      </c>
      <c r="T29" s="342" t="s">
        <v>996</v>
      </c>
      <c r="U29" s="12"/>
      <c r="V29" s="12"/>
      <c r="W29" s="12"/>
      <c r="X29" s="312" t="s">
        <v>128</v>
      </c>
      <c r="Y29" s="312"/>
      <c r="Z29" s="229" t="s">
        <v>997</v>
      </c>
      <c r="AA29" s="12"/>
    </row>
    <row r="30" spans="1:27" ht="165" x14ac:dyDescent="0.25">
      <c r="A30" s="444"/>
      <c r="B30" s="313" t="s">
        <v>964</v>
      </c>
      <c r="C30" s="229" t="s">
        <v>805</v>
      </c>
      <c r="D30" s="312">
        <v>40909</v>
      </c>
      <c r="E30" s="312">
        <v>41609</v>
      </c>
      <c r="F30" s="312" t="s">
        <v>128</v>
      </c>
      <c r="G30" s="313" t="s">
        <v>265</v>
      </c>
      <c r="H30" s="317">
        <v>30000</v>
      </c>
      <c r="I30" s="12"/>
      <c r="J30" s="12"/>
      <c r="K30" s="12"/>
      <c r="L30" s="12"/>
      <c r="M30" s="12" t="s">
        <v>64</v>
      </c>
      <c r="N30" s="340"/>
      <c r="O30" s="12"/>
      <c r="P30" s="12"/>
      <c r="Q30" s="12"/>
      <c r="R30" s="12"/>
      <c r="S30" s="12"/>
      <c r="T30" s="12"/>
      <c r="U30" s="12"/>
      <c r="V30" s="12"/>
      <c r="W30" s="12"/>
      <c r="X30" s="12"/>
      <c r="Y30" s="12"/>
      <c r="Z30" s="12"/>
      <c r="AA30" s="12"/>
    </row>
    <row r="31" spans="1:27" ht="183.75" customHeight="1" x14ac:dyDescent="0.25">
      <c r="A31" s="444"/>
      <c r="B31" s="313" t="s">
        <v>965</v>
      </c>
      <c r="C31" s="313" t="s">
        <v>966</v>
      </c>
      <c r="D31" s="312">
        <v>42186</v>
      </c>
      <c r="E31" s="312">
        <v>42736</v>
      </c>
      <c r="F31" s="313" t="s">
        <v>904</v>
      </c>
      <c r="G31" s="313" t="s">
        <v>905</v>
      </c>
      <c r="H31" s="313">
        <v>100000</v>
      </c>
      <c r="I31" s="12"/>
      <c r="J31" s="12" t="s">
        <v>64</v>
      </c>
      <c r="K31" s="12"/>
      <c r="L31" s="12"/>
      <c r="M31" s="12"/>
      <c r="N31" s="340"/>
      <c r="O31" s="12"/>
      <c r="P31" s="12"/>
      <c r="Q31" s="12"/>
      <c r="R31" s="12"/>
      <c r="S31" s="343" t="s">
        <v>998</v>
      </c>
      <c r="T31" s="12"/>
      <c r="U31" s="12"/>
      <c r="V31" s="312">
        <v>42370</v>
      </c>
      <c r="W31" s="312">
        <v>42736</v>
      </c>
      <c r="X31" s="313" t="s">
        <v>904</v>
      </c>
      <c r="Y31" s="229"/>
      <c r="Z31" s="229" t="s">
        <v>999</v>
      </c>
      <c r="AA31" s="12"/>
    </row>
    <row r="32" spans="1:27" ht="147.75" customHeight="1" x14ac:dyDescent="0.25">
      <c r="A32" s="444"/>
      <c r="B32" s="313" t="s">
        <v>967</v>
      </c>
      <c r="C32" s="313" t="s">
        <v>968</v>
      </c>
      <c r="D32" s="312">
        <v>41852</v>
      </c>
      <c r="E32" s="312">
        <v>42217</v>
      </c>
      <c r="F32" s="313" t="s">
        <v>908</v>
      </c>
      <c r="G32" s="313" t="s">
        <v>909</v>
      </c>
      <c r="H32" s="313" t="s">
        <v>969</v>
      </c>
      <c r="I32" s="12"/>
      <c r="J32" s="12" t="s">
        <v>64</v>
      </c>
      <c r="K32" s="12"/>
      <c r="L32" s="12"/>
      <c r="M32" s="12"/>
      <c r="N32" s="340"/>
      <c r="O32" s="12"/>
      <c r="P32" s="12"/>
      <c r="Q32" s="12"/>
      <c r="R32" s="12"/>
      <c r="S32" s="343" t="s">
        <v>1000</v>
      </c>
      <c r="T32" s="229" t="s">
        <v>1001</v>
      </c>
      <c r="U32" s="229" t="s">
        <v>1002</v>
      </c>
      <c r="V32" s="312">
        <v>42370</v>
      </c>
      <c r="W32" s="312">
        <v>42644</v>
      </c>
      <c r="X32" s="313" t="s">
        <v>749</v>
      </c>
      <c r="Y32" s="229"/>
      <c r="Z32" s="229" t="s">
        <v>1003</v>
      </c>
      <c r="AA32" s="12"/>
    </row>
    <row r="33" spans="1:27" ht="225" x14ac:dyDescent="0.25">
      <c r="A33" s="444" t="s">
        <v>970</v>
      </c>
      <c r="B33" s="229" t="s">
        <v>971</v>
      </c>
      <c r="C33" s="229" t="s">
        <v>824</v>
      </c>
      <c r="D33" s="312">
        <v>40634</v>
      </c>
      <c r="E33" s="312">
        <v>42736</v>
      </c>
      <c r="F33" s="312" t="s">
        <v>259</v>
      </c>
      <c r="G33" s="229" t="s">
        <v>841</v>
      </c>
      <c r="H33" s="344">
        <v>867040.03</v>
      </c>
      <c r="I33" s="12"/>
      <c r="J33" s="12"/>
      <c r="K33" s="12" t="s">
        <v>64</v>
      </c>
      <c r="L33" s="12"/>
      <c r="M33" s="12"/>
      <c r="N33" s="340"/>
      <c r="O33" s="320"/>
      <c r="P33" s="12"/>
      <c r="Q33" s="320" t="s">
        <v>1004</v>
      </c>
      <c r="R33" s="12"/>
      <c r="S33" s="229" t="s">
        <v>1005</v>
      </c>
      <c r="T33" s="12"/>
      <c r="U33" s="12"/>
      <c r="V33" s="12"/>
      <c r="W33" s="12"/>
      <c r="X33" s="12"/>
      <c r="Y33" s="12"/>
      <c r="Z33" s="12"/>
      <c r="AA33" s="12"/>
    </row>
    <row r="34" spans="1:27" ht="251.25" customHeight="1" x14ac:dyDescent="0.25">
      <c r="A34" s="444"/>
      <c r="B34" s="229" t="s">
        <v>972</v>
      </c>
      <c r="C34" s="313" t="s">
        <v>826</v>
      </c>
      <c r="D34" s="312">
        <v>41275</v>
      </c>
      <c r="E34" s="312">
        <v>42767</v>
      </c>
      <c r="F34" s="312" t="s">
        <v>259</v>
      </c>
      <c r="G34" s="229" t="s">
        <v>846</v>
      </c>
      <c r="H34" s="344">
        <v>5000</v>
      </c>
      <c r="I34" s="12"/>
      <c r="J34" s="12"/>
      <c r="K34" s="12"/>
      <c r="L34" s="12" t="s">
        <v>64</v>
      </c>
      <c r="M34" s="12"/>
      <c r="N34" s="340"/>
      <c r="O34" s="106" t="s">
        <v>1006</v>
      </c>
      <c r="P34" s="106"/>
      <c r="Q34" s="12"/>
      <c r="R34" s="12"/>
      <c r="S34" s="12"/>
      <c r="T34" s="12"/>
      <c r="U34" s="12"/>
      <c r="V34" s="12"/>
      <c r="W34" s="12"/>
      <c r="X34" s="12"/>
      <c r="Y34" s="12"/>
      <c r="Z34" s="12"/>
      <c r="AA34" s="12"/>
    </row>
    <row r="35" spans="1:27" ht="300" x14ac:dyDescent="0.25">
      <c r="A35" s="444"/>
      <c r="B35" s="229" t="s">
        <v>973</v>
      </c>
      <c r="C35" s="229" t="s">
        <v>852</v>
      </c>
      <c r="D35" s="312">
        <v>41275</v>
      </c>
      <c r="E35" s="279">
        <v>42736</v>
      </c>
      <c r="F35" s="229" t="s">
        <v>815</v>
      </c>
      <c r="G35" s="229" t="s">
        <v>853</v>
      </c>
      <c r="H35" s="344">
        <v>278358.08</v>
      </c>
      <c r="I35" s="12"/>
      <c r="J35" s="12" t="s">
        <v>64</v>
      </c>
      <c r="K35" s="12"/>
      <c r="L35" s="12"/>
      <c r="M35" s="12"/>
      <c r="N35" s="340"/>
      <c r="O35" s="325" t="s">
        <v>1007</v>
      </c>
      <c r="P35" s="12"/>
      <c r="Q35" s="12"/>
      <c r="R35" s="12"/>
      <c r="S35" s="12"/>
      <c r="T35" s="229" t="s">
        <v>1008</v>
      </c>
      <c r="U35" s="12"/>
      <c r="V35" s="12"/>
      <c r="W35" s="12"/>
      <c r="X35" s="229" t="s">
        <v>904</v>
      </c>
      <c r="Y35" s="229"/>
      <c r="Z35" s="229" t="s">
        <v>1009</v>
      </c>
      <c r="AA35" s="12"/>
    </row>
    <row r="36" spans="1:27" ht="405" x14ac:dyDescent="0.25">
      <c r="A36" s="444"/>
      <c r="B36" s="229" t="s">
        <v>974</v>
      </c>
      <c r="C36" s="229" t="s">
        <v>830</v>
      </c>
      <c r="D36" s="312">
        <v>40634</v>
      </c>
      <c r="E36" s="312">
        <v>42736</v>
      </c>
      <c r="F36" s="312" t="s">
        <v>128</v>
      </c>
      <c r="G36" s="229" t="s">
        <v>857</v>
      </c>
      <c r="H36" s="345">
        <v>225611.04</v>
      </c>
      <c r="I36" s="12"/>
      <c r="J36" s="12"/>
      <c r="K36" s="12" t="s">
        <v>64</v>
      </c>
      <c r="L36" s="12"/>
      <c r="M36" s="12"/>
      <c r="N36" s="340"/>
      <c r="O36" s="12"/>
      <c r="P36" s="12"/>
      <c r="Q36" s="12"/>
      <c r="R36" s="12"/>
      <c r="S36" s="229" t="s">
        <v>1010</v>
      </c>
      <c r="T36" s="12"/>
      <c r="U36" s="12"/>
      <c r="V36" s="12"/>
      <c r="W36" s="12"/>
      <c r="X36" s="12"/>
      <c r="Y36" s="12"/>
      <c r="Z36" s="12"/>
      <c r="AA36" s="12"/>
    </row>
    <row r="37" spans="1:27" ht="370.5" customHeight="1" x14ac:dyDescent="0.25">
      <c r="A37" s="444"/>
      <c r="B37" s="314" t="s">
        <v>975</v>
      </c>
      <c r="C37" s="229" t="s">
        <v>832</v>
      </c>
      <c r="D37" s="312">
        <v>40634</v>
      </c>
      <c r="E37" s="312">
        <v>42736</v>
      </c>
      <c r="F37" s="312" t="s">
        <v>131</v>
      </c>
      <c r="G37" s="279" t="s">
        <v>259</v>
      </c>
      <c r="H37" s="345">
        <v>120648.52</v>
      </c>
      <c r="I37" s="12"/>
      <c r="J37" s="12"/>
      <c r="K37" s="12" t="s">
        <v>64</v>
      </c>
      <c r="L37" s="12"/>
      <c r="M37" s="12"/>
      <c r="N37" s="340"/>
      <c r="O37" s="229" t="s">
        <v>1011</v>
      </c>
      <c r="P37" s="12"/>
      <c r="Q37" s="12"/>
      <c r="R37" s="12"/>
      <c r="S37" s="12"/>
      <c r="T37" s="12"/>
      <c r="U37" s="12"/>
      <c r="V37" s="12"/>
      <c r="W37" s="12"/>
      <c r="X37" s="12"/>
      <c r="Y37" s="12"/>
      <c r="Z37" s="12"/>
      <c r="AA37" s="12"/>
    </row>
    <row r="38" spans="1:27" ht="360" x14ac:dyDescent="0.25">
      <c r="A38" s="444"/>
      <c r="B38" s="229" t="s">
        <v>976</v>
      </c>
      <c r="C38" s="229" t="s">
        <v>836</v>
      </c>
      <c r="D38" s="312">
        <v>41426</v>
      </c>
      <c r="E38" s="312">
        <v>42736</v>
      </c>
      <c r="F38" s="312" t="s">
        <v>259</v>
      </c>
      <c r="G38" s="229"/>
      <c r="H38" s="229"/>
      <c r="I38" s="12"/>
      <c r="J38" s="12" t="s">
        <v>64</v>
      </c>
      <c r="K38" s="12"/>
      <c r="L38" s="12"/>
      <c r="M38" s="12"/>
      <c r="N38" s="340"/>
      <c r="O38" s="229"/>
      <c r="P38" s="12"/>
      <c r="Q38" s="12"/>
      <c r="R38" s="12"/>
      <c r="S38" s="229" t="s">
        <v>1012</v>
      </c>
      <c r="T38" s="12"/>
      <c r="U38" s="12"/>
      <c r="V38" s="12"/>
      <c r="W38" s="12"/>
      <c r="X38" s="229" t="s">
        <v>904</v>
      </c>
      <c r="Y38" s="12"/>
      <c r="Z38" s="12"/>
      <c r="AA38" s="12"/>
    </row>
    <row r="39" spans="1:27" ht="240" x14ac:dyDescent="0.25">
      <c r="A39" s="442" t="s">
        <v>979</v>
      </c>
      <c r="B39" s="229" t="s">
        <v>977</v>
      </c>
      <c r="C39" s="313" t="s">
        <v>864</v>
      </c>
      <c r="D39" s="312">
        <v>40634</v>
      </c>
      <c r="E39" s="312">
        <v>42736</v>
      </c>
      <c r="F39" s="229" t="s">
        <v>815</v>
      </c>
      <c r="G39" s="229" t="s">
        <v>873</v>
      </c>
      <c r="H39" s="316">
        <v>1787641.53</v>
      </c>
      <c r="I39" s="12"/>
      <c r="J39" s="12" t="s">
        <v>64</v>
      </c>
      <c r="K39" s="12"/>
      <c r="L39" s="12"/>
      <c r="M39" s="12"/>
      <c r="N39" s="340"/>
      <c r="O39" s="325" t="s">
        <v>1013</v>
      </c>
      <c r="P39" s="12"/>
      <c r="Q39" s="12"/>
      <c r="R39" s="12"/>
      <c r="S39" s="229" t="s">
        <v>872</v>
      </c>
      <c r="T39" s="12"/>
      <c r="U39" s="12"/>
      <c r="V39" s="12"/>
      <c r="W39" s="12"/>
      <c r="X39" s="229" t="s">
        <v>1014</v>
      </c>
      <c r="Y39" s="106"/>
      <c r="Z39" s="229" t="s">
        <v>1015</v>
      </c>
      <c r="AA39" s="12"/>
    </row>
    <row r="40" spans="1:27" ht="409.5" x14ac:dyDescent="0.25">
      <c r="A40" s="442"/>
      <c r="B40" s="229" t="s">
        <v>978</v>
      </c>
      <c r="C40" s="313" t="s">
        <v>866</v>
      </c>
      <c r="D40" s="312">
        <v>40634</v>
      </c>
      <c r="E40" s="312">
        <v>42767</v>
      </c>
      <c r="F40" s="312" t="s">
        <v>292</v>
      </c>
      <c r="G40" s="312" t="s">
        <v>332</v>
      </c>
      <c r="H40" s="313" t="s">
        <v>124</v>
      </c>
      <c r="I40" s="12"/>
      <c r="J40" s="12" t="s">
        <v>64</v>
      </c>
      <c r="K40" s="12"/>
      <c r="L40" s="12"/>
      <c r="M40" s="12"/>
      <c r="N40" s="340"/>
      <c r="O40" s="12"/>
      <c r="P40" s="106"/>
      <c r="Q40" s="12"/>
      <c r="R40" s="12"/>
      <c r="S40" s="106" t="s">
        <v>1016</v>
      </c>
      <c r="T40" s="12"/>
      <c r="U40" s="12"/>
      <c r="V40" s="12"/>
      <c r="W40" s="12"/>
      <c r="X40" s="229" t="s">
        <v>1014</v>
      </c>
      <c r="Y40" s="106"/>
      <c r="Z40" s="229" t="s">
        <v>1015</v>
      </c>
      <c r="AA40" s="229" t="s">
        <v>1017</v>
      </c>
    </row>
    <row r="41" spans="1:27" ht="409.5" x14ac:dyDescent="0.25">
      <c r="A41" s="442" t="s">
        <v>980</v>
      </c>
      <c r="B41" s="229" t="s">
        <v>981</v>
      </c>
      <c r="C41" s="313" t="s">
        <v>877</v>
      </c>
      <c r="D41" s="312">
        <v>41153</v>
      </c>
      <c r="E41" s="312">
        <v>41244</v>
      </c>
      <c r="F41" s="313" t="s">
        <v>188</v>
      </c>
      <c r="G41" s="229" t="s">
        <v>377</v>
      </c>
      <c r="H41" s="313" t="s">
        <v>124</v>
      </c>
      <c r="I41" s="12"/>
      <c r="J41" s="12"/>
      <c r="K41" s="12"/>
      <c r="L41" s="12" t="s">
        <v>64</v>
      </c>
      <c r="M41" s="12"/>
      <c r="N41" s="340"/>
      <c r="O41" s="12"/>
      <c r="P41" s="12"/>
      <c r="Q41" s="106"/>
      <c r="R41" s="12"/>
      <c r="S41" s="106" t="s">
        <v>1018</v>
      </c>
      <c r="T41" s="12"/>
      <c r="U41" s="12"/>
      <c r="V41" s="12"/>
      <c r="W41" s="229" t="s">
        <v>1019</v>
      </c>
      <c r="X41" s="313" t="s">
        <v>749</v>
      </c>
      <c r="Y41" s="229" t="s">
        <v>1020</v>
      </c>
      <c r="Z41" s="12"/>
      <c r="AA41" s="12"/>
    </row>
    <row r="42" spans="1:27" ht="165.75" customHeight="1" x14ac:dyDescent="0.25">
      <c r="A42" s="442"/>
      <c r="B42" s="229" t="s">
        <v>985</v>
      </c>
      <c r="C42" s="229" t="s">
        <v>879</v>
      </c>
      <c r="D42" s="312">
        <v>41640</v>
      </c>
      <c r="E42" s="312">
        <v>42430</v>
      </c>
      <c r="F42" s="313" t="s">
        <v>188</v>
      </c>
      <c r="G42" s="313" t="s">
        <v>382</v>
      </c>
      <c r="H42" s="316">
        <v>100000</v>
      </c>
      <c r="I42" s="12"/>
      <c r="J42" s="12" t="s">
        <v>64</v>
      </c>
      <c r="K42" s="12"/>
      <c r="L42" s="12"/>
      <c r="M42" s="12"/>
      <c r="N42" s="340"/>
      <c r="O42" s="12"/>
      <c r="P42" s="12"/>
      <c r="Q42" s="12"/>
      <c r="R42" s="12"/>
      <c r="S42" s="12"/>
      <c r="T42" s="12"/>
      <c r="U42" s="329"/>
      <c r="V42" s="329">
        <v>43040</v>
      </c>
      <c r="W42" s="229" t="s">
        <v>1021</v>
      </c>
      <c r="X42" s="313" t="s">
        <v>749</v>
      </c>
      <c r="Y42" s="313"/>
      <c r="Z42" s="229" t="s">
        <v>1022</v>
      </c>
      <c r="AA42" s="12"/>
    </row>
    <row r="43" spans="1:27" ht="165.75" customHeight="1" x14ac:dyDescent="0.25">
      <c r="A43" s="442"/>
      <c r="B43" s="229" t="s">
        <v>986</v>
      </c>
      <c r="C43" s="229" t="s">
        <v>881</v>
      </c>
      <c r="D43" s="312">
        <v>42552</v>
      </c>
      <c r="E43" s="312">
        <v>42736</v>
      </c>
      <c r="F43" s="229" t="s">
        <v>749</v>
      </c>
      <c r="G43" s="229" t="s">
        <v>893</v>
      </c>
      <c r="H43" s="316"/>
      <c r="I43" s="12"/>
      <c r="J43" s="12" t="s">
        <v>64</v>
      </c>
      <c r="K43" s="12"/>
      <c r="L43" s="12"/>
      <c r="M43" s="12"/>
      <c r="N43" s="340"/>
      <c r="O43" s="320" t="s">
        <v>1023</v>
      </c>
      <c r="P43" s="330"/>
      <c r="Q43" s="330"/>
      <c r="R43" s="229"/>
      <c r="S43" s="229" t="s">
        <v>1024</v>
      </c>
      <c r="T43" s="12"/>
      <c r="U43" s="12"/>
      <c r="V43" s="12"/>
      <c r="W43" s="229" t="s">
        <v>1019</v>
      </c>
      <c r="X43" s="312" t="s">
        <v>128</v>
      </c>
      <c r="Y43" s="229"/>
      <c r="Z43" s="229" t="s">
        <v>1025</v>
      </c>
      <c r="AA43" s="12"/>
    </row>
    <row r="44" spans="1:27" ht="409.5" x14ac:dyDescent="0.25">
      <c r="A44" s="442"/>
      <c r="B44" s="229" t="s">
        <v>982</v>
      </c>
      <c r="C44" s="313" t="s">
        <v>983</v>
      </c>
      <c r="D44" s="312">
        <v>44197</v>
      </c>
      <c r="E44" s="312"/>
      <c r="F44" s="229" t="s">
        <v>749</v>
      </c>
      <c r="G44" s="229" t="s">
        <v>894</v>
      </c>
      <c r="H44" s="316">
        <v>100000</v>
      </c>
      <c r="I44" s="12"/>
      <c r="J44" s="12"/>
      <c r="K44" s="12" t="s">
        <v>64</v>
      </c>
      <c r="L44" s="12"/>
      <c r="M44" s="12"/>
      <c r="N44" s="340"/>
      <c r="O44" s="229"/>
      <c r="P44" s="229"/>
      <c r="Q44" s="331"/>
      <c r="R44" s="229"/>
      <c r="S44" s="229" t="s">
        <v>895</v>
      </c>
      <c r="T44" s="12"/>
      <c r="U44" s="12"/>
      <c r="V44" s="12"/>
      <c r="W44" s="12"/>
      <c r="X44" s="12"/>
      <c r="Y44" s="12"/>
      <c r="Z44" s="229" t="s">
        <v>1026</v>
      </c>
      <c r="AA44" s="229" t="s">
        <v>1027</v>
      </c>
    </row>
    <row r="45" spans="1:27" ht="300" x14ac:dyDescent="0.25">
      <c r="A45" s="442"/>
      <c r="B45" s="229" t="s">
        <v>984</v>
      </c>
      <c r="C45" s="229" t="s">
        <v>886</v>
      </c>
      <c r="D45" s="312">
        <v>40634</v>
      </c>
      <c r="E45" s="312">
        <v>41821</v>
      </c>
      <c r="F45" s="229" t="s">
        <v>779</v>
      </c>
      <c r="G45" s="229" t="s">
        <v>901</v>
      </c>
      <c r="H45" s="316">
        <v>30000</v>
      </c>
      <c r="I45" s="12"/>
      <c r="J45" s="12"/>
      <c r="K45" s="12"/>
      <c r="L45" s="12" t="s">
        <v>64</v>
      </c>
      <c r="M45" s="12"/>
      <c r="N45" s="340"/>
      <c r="O45" s="320" t="s">
        <v>1028</v>
      </c>
      <c r="P45" s="229"/>
      <c r="Q45" s="332"/>
      <c r="R45" s="229"/>
      <c r="S45" s="229"/>
      <c r="T45" s="229" t="s">
        <v>1029</v>
      </c>
      <c r="U45" s="12"/>
      <c r="V45" s="12"/>
      <c r="W45" s="12"/>
      <c r="X45" s="229"/>
      <c r="Y45" s="12"/>
      <c r="Z45" s="229" t="s">
        <v>1030</v>
      </c>
      <c r="AA45" s="12"/>
    </row>
    <row r="49" spans="1:8" ht="15.75" thickBot="1" x14ac:dyDescent="0.3"/>
    <row r="50" spans="1:8" ht="43.5" customHeight="1" thickTop="1" thickBot="1" x14ac:dyDescent="0.3">
      <c r="A50" s="83" t="s">
        <v>54</v>
      </c>
      <c r="B50" s="52">
        <f>COUNTA(B54,B57)</f>
        <v>2</v>
      </c>
    </row>
    <row r="51" spans="1:8" ht="15.75" thickTop="1" x14ac:dyDescent="0.25"/>
    <row r="52" spans="1:8" ht="15.75" thickBot="1" x14ac:dyDescent="0.3"/>
    <row r="53" spans="1:8" ht="17.25" thickTop="1" thickBot="1" x14ac:dyDescent="0.3">
      <c r="A53" s="304" t="s">
        <v>56</v>
      </c>
      <c r="B53" s="305" t="s">
        <v>55</v>
      </c>
      <c r="C53" s="304" t="s">
        <v>5</v>
      </c>
      <c r="D53" s="304" t="s">
        <v>9</v>
      </c>
      <c r="E53" s="304" t="s">
        <v>10</v>
      </c>
      <c r="F53" s="304" t="s">
        <v>7</v>
      </c>
      <c r="G53" s="304" t="s">
        <v>6</v>
      </c>
      <c r="H53" s="304" t="s">
        <v>8</v>
      </c>
    </row>
    <row r="54" spans="1:8" ht="130.5" customHeight="1" thickTop="1" x14ac:dyDescent="0.25">
      <c r="A54" s="322" t="s">
        <v>1031</v>
      </c>
      <c r="B54" s="322" t="s">
        <v>911</v>
      </c>
      <c r="C54" s="322" t="s">
        <v>912</v>
      </c>
      <c r="D54" s="323">
        <v>42278</v>
      </c>
      <c r="E54" s="323">
        <v>42705</v>
      </c>
      <c r="F54" s="322" t="s">
        <v>287</v>
      </c>
      <c r="G54" s="322" t="s">
        <v>913</v>
      </c>
      <c r="H54" s="322" t="s">
        <v>914</v>
      </c>
    </row>
    <row r="55" spans="1:8" ht="15.75" thickBot="1" x14ac:dyDescent="0.3"/>
    <row r="56" spans="1:8" ht="17.25" thickTop="1" thickBot="1" x14ac:dyDescent="0.3">
      <c r="A56" s="305" t="s">
        <v>56</v>
      </c>
      <c r="B56" s="305" t="s">
        <v>55</v>
      </c>
      <c r="C56" s="305" t="s">
        <v>5</v>
      </c>
      <c r="D56" s="305" t="s">
        <v>9</v>
      </c>
      <c r="E56" s="305" t="s">
        <v>10</v>
      </c>
      <c r="F56" s="305" t="s">
        <v>7</v>
      </c>
      <c r="G56" s="305" t="s">
        <v>6</v>
      </c>
      <c r="H56" s="305" t="s">
        <v>8</v>
      </c>
    </row>
    <row r="57" spans="1:8" ht="114.75" customHeight="1" thickTop="1" x14ac:dyDescent="0.25">
      <c r="A57" s="322" t="s">
        <v>915</v>
      </c>
      <c r="B57" s="322" t="s">
        <v>1033</v>
      </c>
      <c r="C57" s="322" t="s">
        <v>916</v>
      </c>
      <c r="D57" s="333">
        <v>42370</v>
      </c>
      <c r="E57" s="333">
        <v>42705</v>
      </c>
      <c r="F57" s="321" t="s">
        <v>917</v>
      </c>
      <c r="G57" s="321" t="s">
        <v>849</v>
      </c>
      <c r="H57" s="321" t="s">
        <v>918</v>
      </c>
    </row>
    <row r="58" spans="1:8" ht="15.75" thickBot="1" x14ac:dyDescent="0.3"/>
    <row r="59" spans="1:8" ht="17.25" thickTop="1" thickBot="1" x14ac:dyDescent="0.3">
      <c r="A59" s="305" t="s">
        <v>56</v>
      </c>
      <c r="B59" s="305" t="s">
        <v>55</v>
      </c>
      <c r="C59" s="305" t="s">
        <v>5</v>
      </c>
      <c r="D59" s="305" t="s">
        <v>9</v>
      </c>
      <c r="E59" s="305" t="s">
        <v>10</v>
      </c>
      <c r="F59" s="305" t="s">
        <v>7</v>
      </c>
      <c r="G59" s="305" t="s">
        <v>6</v>
      </c>
      <c r="H59" s="305" t="s">
        <v>8</v>
      </c>
    </row>
    <row r="60" spans="1:8" ht="15.75" thickTop="1" x14ac:dyDescent="0.25">
      <c r="A60" s="308" t="s">
        <v>919</v>
      </c>
      <c r="B60" s="306"/>
      <c r="C60" s="306"/>
      <c r="D60" s="306"/>
      <c r="E60" s="306"/>
      <c r="F60" s="306"/>
      <c r="G60" s="306"/>
      <c r="H60" s="306"/>
    </row>
    <row r="61" spans="1:8" x14ac:dyDescent="0.25">
      <c r="A61" s="309"/>
      <c r="B61" s="306"/>
      <c r="C61" s="306"/>
      <c r="D61" s="306"/>
      <c r="E61" s="306"/>
      <c r="F61" s="306"/>
      <c r="G61" s="306"/>
      <c r="H61" s="306"/>
    </row>
    <row r="62" spans="1:8" x14ac:dyDescent="0.25">
      <c r="A62" s="309"/>
      <c r="B62" s="306"/>
      <c r="C62" s="306"/>
      <c r="D62" s="306"/>
      <c r="E62" s="306"/>
      <c r="F62" s="306"/>
      <c r="G62" s="306"/>
      <c r="H62" s="306"/>
    </row>
    <row r="63" spans="1:8" x14ac:dyDescent="0.25">
      <c r="A63" s="309"/>
      <c r="B63" s="306"/>
      <c r="C63" s="306"/>
      <c r="D63" s="306"/>
      <c r="E63" s="306"/>
      <c r="F63" s="306"/>
      <c r="G63" s="306"/>
      <c r="H63" s="306"/>
    </row>
    <row r="64" spans="1:8" x14ac:dyDescent="0.25">
      <c r="A64" s="309"/>
      <c r="B64" s="306"/>
      <c r="C64" s="306"/>
      <c r="D64" s="306"/>
      <c r="E64" s="306"/>
      <c r="F64" s="306"/>
      <c r="G64" s="306"/>
      <c r="H64" s="306"/>
    </row>
    <row r="65" spans="1:8" x14ac:dyDescent="0.25">
      <c r="A65" s="309"/>
      <c r="B65" s="306"/>
      <c r="C65" s="306"/>
      <c r="D65" s="306"/>
      <c r="E65" s="306"/>
      <c r="F65" s="306"/>
      <c r="G65" s="306"/>
      <c r="H65" s="306"/>
    </row>
    <row r="66" spans="1:8" x14ac:dyDescent="0.25">
      <c r="A66" s="309"/>
      <c r="B66" s="306"/>
      <c r="C66" s="306"/>
      <c r="D66" s="306"/>
      <c r="E66" s="306"/>
      <c r="F66" s="306"/>
      <c r="G66" s="306"/>
      <c r="H66" s="306"/>
    </row>
    <row r="67" spans="1:8" x14ac:dyDescent="0.25">
      <c r="A67" s="309"/>
      <c r="B67" s="306"/>
      <c r="C67" s="306"/>
      <c r="D67" s="306"/>
      <c r="E67" s="306"/>
      <c r="F67" s="306"/>
      <c r="G67" s="306"/>
      <c r="H67" s="306"/>
    </row>
    <row r="68" spans="1:8" x14ac:dyDescent="0.25">
      <c r="A68" s="309"/>
      <c r="B68" s="306"/>
      <c r="C68" s="306"/>
      <c r="D68" s="306"/>
      <c r="E68" s="306"/>
      <c r="F68" s="306"/>
      <c r="G68" s="306"/>
      <c r="H68" s="306"/>
    </row>
    <row r="69" spans="1:8" x14ac:dyDescent="0.25">
      <c r="A69" s="310"/>
      <c r="B69" s="306"/>
      <c r="C69" s="306"/>
      <c r="D69" s="306"/>
      <c r="E69" s="306"/>
      <c r="F69" s="306"/>
      <c r="G69" s="306"/>
      <c r="H69" s="306"/>
    </row>
    <row r="70" spans="1:8" ht="15.75" thickBot="1" x14ac:dyDescent="0.3">
      <c r="A70" s="307"/>
      <c r="B70" s="307"/>
      <c r="C70" s="307"/>
      <c r="D70" s="307"/>
      <c r="E70" s="307"/>
      <c r="F70" s="307"/>
      <c r="G70" s="307"/>
      <c r="H70" s="307"/>
    </row>
    <row r="71" spans="1:8" ht="17.25" thickTop="1" thickBot="1" x14ac:dyDescent="0.3">
      <c r="A71" s="305" t="s">
        <v>56</v>
      </c>
      <c r="B71" s="305" t="s">
        <v>55</v>
      </c>
      <c r="C71" s="305" t="s">
        <v>5</v>
      </c>
      <c r="D71" s="305" t="s">
        <v>9</v>
      </c>
      <c r="E71" s="305" t="s">
        <v>10</v>
      </c>
      <c r="F71" s="305" t="s">
        <v>7</v>
      </c>
      <c r="G71" s="305" t="s">
        <v>6</v>
      </c>
      <c r="H71" s="305" t="s">
        <v>8</v>
      </c>
    </row>
    <row r="72" spans="1:8" ht="15.75" thickTop="1" x14ac:dyDescent="0.25">
      <c r="A72" s="308" t="s">
        <v>919</v>
      </c>
      <c r="B72" s="306"/>
      <c r="C72" s="306"/>
      <c r="D72" s="306"/>
      <c r="E72" s="306"/>
      <c r="F72" s="306"/>
      <c r="G72" s="306"/>
      <c r="H72" s="306"/>
    </row>
    <row r="73" spans="1:8" x14ac:dyDescent="0.25">
      <c r="A73" s="309"/>
      <c r="B73" s="306"/>
      <c r="C73" s="306"/>
      <c r="D73" s="306"/>
      <c r="E73" s="306"/>
      <c r="F73" s="306"/>
      <c r="G73" s="306"/>
      <c r="H73" s="306"/>
    </row>
    <row r="74" spans="1:8" x14ac:dyDescent="0.25">
      <c r="A74" s="309"/>
      <c r="B74" s="306"/>
      <c r="C74" s="306"/>
      <c r="D74" s="306"/>
      <c r="E74" s="306"/>
      <c r="F74" s="306"/>
      <c r="G74" s="306"/>
      <c r="H74" s="306"/>
    </row>
    <row r="75" spans="1:8" x14ac:dyDescent="0.25">
      <c r="A75" s="309"/>
      <c r="B75" s="306"/>
      <c r="C75" s="306"/>
      <c r="D75" s="306"/>
      <c r="E75" s="306"/>
      <c r="F75" s="306"/>
      <c r="G75" s="306"/>
      <c r="H75" s="306"/>
    </row>
    <row r="76" spans="1:8" x14ac:dyDescent="0.25">
      <c r="A76" s="309"/>
      <c r="B76" s="306"/>
      <c r="C76" s="306"/>
      <c r="D76" s="306"/>
      <c r="E76" s="306"/>
      <c r="F76" s="306"/>
      <c r="G76" s="306"/>
      <c r="H76" s="306"/>
    </row>
    <row r="77" spans="1:8" x14ac:dyDescent="0.25">
      <c r="A77" s="309"/>
      <c r="B77" s="306"/>
      <c r="C77" s="306"/>
      <c r="D77" s="306"/>
      <c r="E77" s="306"/>
      <c r="F77" s="306"/>
      <c r="G77" s="306"/>
      <c r="H77" s="306"/>
    </row>
    <row r="78" spans="1:8" x14ac:dyDescent="0.25">
      <c r="A78" s="309"/>
      <c r="B78" s="306"/>
      <c r="C78" s="306"/>
      <c r="D78" s="306"/>
      <c r="E78" s="306"/>
      <c r="F78" s="306"/>
      <c r="G78" s="306"/>
      <c r="H78" s="306"/>
    </row>
    <row r="79" spans="1:8" x14ac:dyDescent="0.25">
      <c r="A79" s="309"/>
      <c r="B79" s="306"/>
      <c r="C79" s="306"/>
      <c r="D79" s="306"/>
      <c r="E79" s="306"/>
      <c r="F79" s="306"/>
      <c r="G79" s="306"/>
      <c r="H79" s="306"/>
    </row>
    <row r="80" spans="1:8" x14ac:dyDescent="0.25">
      <c r="A80" s="309"/>
      <c r="B80" s="306"/>
      <c r="C80" s="306"/>
      <c r="D80" s="306"/>
      <c r="E80" s="306"/>
      <c r="F80" s="306"/>
      <c r="G80" s="306"/>
      <c r="H80" s="306"/>
    </row>
    <row r="81" spans="1:8" x14ac:dyDescent="0.25">
      <c r="A81" s="310"/>
      <c r="B81" s="306"/>
      <c r="C81" s="306"/>
      <c r="D81" s="306"/>
      <c r="E81" s="306"/>
      <c r="F81" s="306"/>
      <c r="G81" s="306"/>
      <c r="H81" s="306"/>
    </row>
  </sheetData>
  <mergeCells count="9">
    <mergeCell ref="A41:A45"/>
    <mergeCell ref="D5:M5"/>
    <mergeCell ref="D7:E7"/>
    <mergeCell ref="I9:R9"/>
    <mergeCell ref="T9:AA9"/>
    <mergeCell ref="A33:A38"/>
    <mergeCell ref="A25:A32"/>
    <mergeCell ref="A11:A24"/>
    <mergeCell ref="A39:A40"/>
  </mergeCells>
  <conditionalFormatting sqref="AF7:AF8">
    <cfRule type="cellIs" dxfId="52" priority="19" stopIfTrue="1" operator="equal">
      <formula>$AF$7</formula>
    </cfRule>
  </conditionalFormatting>
  <conditionalFormatting sqref="I11:I45">
    <cfRule type="cellIs" dxfId="51" priority="18" stopIfTrue="1" operator="equal">
      <formula>"x"</formula>
    </cfRule>
  </conditionalFormatting>
  <conditionalFormatting sqref="J11:J45">
    <cfRule type="cellIs" dxfId="50" priority="17" operator="equal">
      <formula>"x"</formula>
    </cfRule>
  </conditionalFormatting>
  <conditionalFormatting sqref="K11:K45">
    <cfRule type="cellIs" dxfId="49" priority="16" operator="equal">
      <formula>"x"</formula>
    </cfRule>
  </conditionalFormatting>
  <conditionalFormatting sqref="L11:L45">
    <cfRule type="cellIs" dxfId="48" priority="15" stopIfTrue="1" operator="equal">
      <formula>"x"</formula>
    </cfRule>
  </conditionalFormatting>
  <conditionalFormatting sqref="M11:M45">
    <cfRule type="cellIs" dxfId="47" priority="14" operator="equal">
      <formula>"x"</formula>
    </cfRule>
  </conditionalFormatting>
  <conditionalFormatting sqref="N11:N45">
    <cfRule type="cellIs" dxfId="46" priority="2" stopIfTrue="1" operator="equal">
      <formula>$AF$8</formula>
    </cfRule>
    <cfRule type="cellIs" dxfId="45" priority="3" stopIfTrue="1" operator="equal">
      <formula>$AF$7</formula>
    </cfRule>
  </conditionalFormatting>
  <conditionalFormatting sqref="O41">
    <cfRule type="cellIs" dxfId="44" priority="1" operator="equal">
      <formula>"x"</formula>
    </cfRule>
  </conditionalFormatting>
  <dataValidations count="1">
    <dataValidation type="list" allowBlank="1" showInputMessage="1" showErrorMessage="1" sqref="N11:N45" xr:uid="{00000000-0002-0000-0A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5"/>
  <sheetViews>
    <sheetView showGridLines="0" topLeftCell="B1" zoomScale="90" zoomScaleNormal="90" zoomScalePageLayoutView="70" workbookViewId="0">
      <selection activeCell="C7" sqref="C7:G7"/>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4"/>
      <c r="I1" s="14"/>
      <c r="J1" s="14"/>
      <c r="K1" s="14"/>
      <c r="L1" s="14"/>
      <c r="M1" s="14"/>
    </row>
    <row r="2" spans="1:19" s="4" customFormat="1" ht="4.1500000000000004" customHeight="1" x14ac:dyDescent="0.25">
      <c r="H2" s="15"/>
      <c r="I2" s="15"/>
      <c r="J2" s="15"/>
      <c r="K2" s="15"/>
      <c r="L2" s="15"/>
      <c r="M2" s="15"/>
    </row>
    <row r="3" spans="1:19" s="5" customFormat="1" ht="15.75" thickBot="1" x14ac:dyDescent="0.3">
      <c r="A3" s="404" t="str">
        <f>'Monitoria Anual 1'!A3</f>
        <v>Plano de Ação Nacional para a Conservação da ararinha-azul (Cyanopsitta spixii) - Action plan for the Spix's macaw conservation</v>
      </c>
      <c r="B3" s="404"/>
      <c r="C3" s="404"/>
      <c r="D3" s="404"/>
      <c r="E3" s="404"/>
      <c r="F3" s="404"/>
      <c r="G3" s="404"/>
      <c r="H3" s="404"/>
      <c r="I3" s="404"/>
      <c r="J3" s="404"/>
      <c r="K3" s="404"/>
      <c r="L3" s="404"/>
      <c r="M3" s="404"/>
      <c r="N3" s="404"/>
      <c r="O3" s="404"/>
      <c r="P3" s="404"/>
    </row>
    <row r="4" spans="1:19" s="1" customFormat="1" ht="15.75" thickTop="1" x14ac:dyDescent="0.25">
      <c r="H4" s="16"/>
      <c r="I4" s="16"/>
      <c r="J4" s="16"/>
      <c r="K4" s="16"/>
      <c r="L4" s="16"/>
      <c r="M4" s="16"/>
    </row>
    <row r="5" spans="1:19" s="6" customFormat="1" ht="65.25" customHeight="1" thickBot="1" x14ac:dyDescent="0.3">
      <c r="A5" s="7" t="s">
        <v>1</v>
      </c>
      <c r="B5" s="7"/>
      <c r="C5" s="410" t="str">
        <f>'Monitoria Anual 5'!D5</f>
        <v>Aumento da população manejada em cativeiro e a recuperação e conservação do hábitat de ocorrência histórica da espécie até 2017 - Increase the captive population and recover and preserve the historical habitat of the species so that the reintroduction program can start in 2021.</v>
      </c>
      <c r="D5" s="410"/>
      <c r="E5" s="410"/>
      <c r="F5" s="410"/>
      <c r="G5" s="410"/>
      <c r="H5" s="410"/>
      <c r="I5" s="410"/>
      <c r="J5" s="410"/>
      <c r="K5" s="410"/>
      <c r="L5" s="410"/>
      <c r="M5" s="410"/>
      <c r="N5" s="410"/>
      <c r="O5" s="410"/>
      <c r="P5" s="411"/>
    </row>
    <row r="6" spans="1:19" s="1" customFormat="1" ht="15.75" thickTop="1" x14ac:dyDescent="0.25">
      <c r="H6" s="16"/>
      <c r="I6" s="16"/>
      <c r="J6" s="16"/>
      <c r="K6" s="16"/>
      <c r="L6" s="16"/>
      <c r="M6" s="16"/>
    </row>
    <row r="7" spans="1:19" s="1" customFormat="1" ht="21.75" thickBot="1" x14ac:dyDescent="0.3">
      <c r="A7" s="7" t="s">
        <v>2</v>
      </c>
      <c r="B7" s="7"/>
      <c r="C7" s="445" t="s">
        <v>1073</v>
      </c>
      <c r="D7" s="446"/>
      <c r="E7" s="446"/>
      <c r="F7" s="446"/>
      <c r="G7" s="447"/>
      <c r="H7" s="16"/>
      <c r="I7" s="16"/>
      <c r="J7" s="16"/>
      <c r="K7" s="16"/>
      <c r="L7" s="16"/>
      <c r="M7" s="16"/>
    </row>
    <row r="8" spans="1:19" ht="15.75" thickTop="1" x14ac:dyDescent="0.25"/>
    <row r="9" spans="1:19" ht="18.75" x14ac:dyDescent="0.25">
      <c r="A9" s="49" t="s">
        <v>32</v>
      </c>
      <c r="B9" s="49"/>
      <c r="C9" s="49"/>
      <c r="D9" s="49"/>
      <c r="E9" s="49"/>
      <c r="F9" s="49"/>
      <c r="G9" s="49"/>
      <c r="H9" s="49"/>
      <c r="I9" s="49"/>
      <c r="J9" s="49"/>
      <c r="K9" s="49"/>
      <c r="L9" s="49"/>
      <c r="M9" s="49"/>
      <c r="N9" s="49"/>
      <c r="O9" s="49"/>
      <c r="P9" s="49"/>
      <c r="Q9" s="49"/>
      <c r="R9" s="49"/>
      <c r="S9" s="49"/>
    </row>
    <row r="11" spans="1:19" x14ac:dyDescent="0.25">
      <c r="B11" s="27" t="s">
        <v>43</v>
      </c>
      <c r="C11" s="28"/>
      <c r="D11" s="28"/>
    </row>
    <row r="12" spans="1:19" ht="15.75" thickBot="1" x14ac:dyDescent="0.3">
      <c r="E12" s="408" t="s">
        <v>76</v>
      </c>
      <c r="F12" s="409"/>
    </row>
    <row r="13" spans="1:19" ht="57.75" customHeight="1" thickTop="1" thickBot="1" x14ac:dyDescent="0.3">
      <c r="B13" s="402" t="s">
        <v>34</v>
      </c>
      <c r="C13" s="403"/>
      <c r="D13" s="421"/>
      <c r="E13" s="406" t="s">
        <v>75</v>
      </c>
      <c r="F13" s="407"/>
    </row>
    <row r="14" spans="1:19" s="71" customFormat="1" ht="31.9" customHeight="1" thickTop="1" thickBot="1" x14ac:dyDescent="0.3">
      <c r="B14" s="72" t="s">
        <v>40</v>
      </c>
      <c r="C14" s="74" t="s">
        <v>73</v>
      </c>
      <c r="D14" s="73" t="s">
        <v>41</v>
      </c>
      <c r="E14" s="74" t="s">
        <v>66</v>
      </c>
      <c r="F14" s="73" t="s">
        <v>41</v>
      </c>
    </row>
    <row r="15" spans="1:19" ht="16.5" thickTop="1" x14ac:dyDescent="0.25">
      <c r="B15" s="50" t="s">
        <v>35</v>
      </c>
      <c r="C15" s="85"/>
      <c r="D15" s="86"/>
      <c r="E15" s="85">
        <f>COUNTA('Monitoria Anual 5'!N11:N45)</f>
        <v>1</v>
      </c>
      <c r="F15" s="86"/>
    </row>
    <row r="16" spans="1:19" ht="15.75" x14ac:dyDescent="0.25">
      <c r="B16" s="36" t="s">
        <v>47</v>
      </c>
      <c r="C16" s="87">
        <f>COUNTA('Monitoria Anual 5'!I11:I45)</f>
        <v>0</v>
      </c>
      <c r="D16" s="88">
        <f>C16/C22</f>
        <v>0</v>
      </c>
      <c r="E16" s="87">
        <f>0</f>
        <v>0</v>
      </c>
      <c r="F16" s="88">
        <f t="shared" ref="F16:F21" si="0">E16/$E$22</f>
        <v>0</v>
      </c>
    </row>
    <row r="17" spans="2:17" ht="15.75" x14ac:dyDescent="0.25">
      <c r="B17" s="29" t="s">
        <v>36</v>
      </c>
      <c r="C17" s="89">
        <f>COUNTA('Monitoria Anual 5'!J11:J45)</f>
        <v>10</v>
      </c>
      <c r="D17" s="90">
        <f>C17/C22</f>
        <v>0.2857142857142857</v>
      </c>
      <c r="E17" s="89">
        <f>11-0</f>
        <v>11</v>
      </c>
      <c r="F17" s="88">
        <f t="shared" si="0"/>
        <v>0.30555555555555558</v>
      </c>
    </row>
    <row r="18" spans="2:17" ht="15.75" x14ac:dyDescent="0.25">
      <c r="B18" s="30" t="s">
        <v>37</v>
      </c>
      <c r="C18" s="89">
        <f>COUNTA('Monitoria Anual 5'!K11:K45)</f>
        <v>5</v>
      </c>
      <c r="D18" s="90">
        <f>C18/C22</f>
        <v>0.14285714285714285</v>
      </c>
      <c r="E18" s="89">
        <f>5-1</f>
        <v>4</v>
      </c>
      <c r="F18" s="88">
        <f t="shared" si="0"/>
        <v>0.1111111111111111</v>
      </c>
    </row>
    <row r="19" spans="2:17" ht="15.75" x14ac:dyDescent="0.25">
      <c r="B19" s="31" t="s">
        <v>38</v>
      </c>
      <c r="C19" s="89">
        <f>COUNTA('Monitoria Anual 5'!L11:L45)</f>
        <v>11</v>
      </c>
      <c r="D19" s="90">
        <f>C19/C22</f>
        <v>0.31428571428571428</v>
      </c>
      <c r="E19" s="89">
        <v>11</v>
      </c>
      <c r="F19" s="88">
        <f t="shared" si="0"/>
        <v>0.30555555555555558</v>
      </c>
    </row>
    <row r="20" spans="2:17" ht="16.5" thickBot="1" x14ac:dyDescent="0.3">
      <c r="B20" s="32" t="s">
        <v>39</v>
      </c>
      <c r="C20" s="89">
        <f>COUNTA('Monitoria Anual 5'!M11:M45)</f>
        <v>9</v>
      </c>
      <c r="D20" s="90">
        <f>C20/C22</f>
        <v>0.25714285714285712</v>
      </c>
      <c r="E20" s="89">
        <f>8-0</f>
        <v>8</v>
      </c>
      <c r="F20" s="88">
        <f t="shared" si="0"/>
        <v>0.22222222222222221</v>
      </c>
    </row>
    <row r="21" spans="2:17" ht="17.25" thickTop="1" thickBot="1" x14ac:dyDescent="0.3">
      <c r="B21" s="82" t="s">
        <v>57</v>
      </c>
      <c r="C21" s="89"/>
      <c r="D21" s="90"/>
      <c r="E21" s="89">
        <f>'Monitoria Anual 4'!B52</f>
        <v>2</v>
      </c>
      <c r="F21" s="88">
        <f t="shared" si="0"/>
        <v>5.5555555555555552E-2</v>
      </c>
    </row>
    <row r="22" spans="2:17" ht="16.5" thickTop="1" thickBot="1" x14ac:dyDescent="0.3">
      <c r="B22" s="92" t="s">
        <v>42</v>
      </c>
      <c r="C22" s="93">
        <f>C16+C17+C18+C19+C20</f>
        <v>35</v>
      </c>
      <c r="D22" s="94">
        <f>SUM(D15:D21)</f>
        <v>1</v>
      </c>
      <c r="E22" s="93">
        <f>SUM(E16:E21)</f>
        <v>36</v>
      </c>
      <c r="F22" s="91">
        <f>SUM(F16:F21)</f>
        <v>1</v>
      </c>
    </row>
    <row r="23" spans="2:17" ht="16.5" thickTop="1" thickBot="1" x14ac:dyDescent="0.3">
      <c r="B23" s="405" t="s">
        <v>72</v>
      </c>
      <c r="C23" s="405"/>
      <c r="D23" s="405"/>
      <c r="E23" s="303">
        <f>COUNTIF('Monitoria Anual 5'!N11:N46,'Monitoria Anual 5'!AF7)</f>
        <v>0</v>
      </c>
      <c r="F23" s="95"/>
    </row>
    <row r="24" spans="2:17" ht="16.5" thickTop="1" thickBot="1" x14ac:dyDescent="0.3">
      <c r="B24" s="405" t="s">
        <v>71</v>
      </c>
      <c r="C24" s="405"/>
      <c r="D24" s="405"/>
      <c r="E24" s="303">
        <f>COUNTIF('Monitoria Anual 5'!N11:N46,'Monitoria Anual 5'!AF8)</f>
        <v>1</v>
      </c>
      <c r="F24" s="96"/>
    </row>
    <row r="25" spans="2:17" ht="15.75" thickTop="1" x14ac:dyDescent="0.25"/>
    <row r="26" spans="2:17" x14ac:dyDescent="0.25">
      <c r="B26" s="27" t="s">
        <v>44</v>
      </c>
      <c r="C26" s="28"/>
      <c r="D26" s="28"/>
    </row>
    <row r="27" spans="2:17" ht="3" customHeight="1" x14ac:dyDescent="0.25"/>
    <row r="28" spans="2:17" ht="36" customHeight="1" x14ac:dyDescent="0.25">
      <c r="B28" s="48" t="s">
        <v>33</v>
      </c>
      <c r="C28" s="35">
        <f>COUNTA('Monitoria Anual 5'!A11:A46)</f>
        <v>5</v>
      </c>
      <c r="O28" t="s">
        <v>69</v>
      </c>
      <c r="Q28" t="s">
        <v>70</v>
      </c>
    </row>
    <row r="29" spans="2:17" ht="6.6" customHeight="1" thickBot="1" x14ac:dyDescent="0.3"/>
    <row r="30" spans="2:17" ht="16.5" thickTop="1" thickBot="1" x14ac:dyDescent="0.3">
      <c r="B30" s="33" t="s">
        <v>45</v>
      </c>
      <c r="C30" s="301" t="s">
        <v>46</v>
      </c>
      <c r="D30" s="37"/>
      <c r="E30" s="38"/>
      <c r="F30" s="39"/>
      <c r="G30" s="40"/>
      <c r="H30" s="41"/>
      <c r="I30" s="42"/>
    </row>
    <row r="31" spans="2:17" ht="15.75" thickTop="1" x14ac:dyDescent="0.25">
      <c r="B31" s="43" t="s">
        <v>48</v>
      </c>
      <c r="C31" s="45">
        <f>COUNTA('Monitoria Anual 5'!B11:B24)</f>
        <v>14</v>
      </c>
      <c r="D31" s="47">
        <f>COUNTA('Monitoria Anual 5'!N11:N24)</f>
        <v>1</v>
      </c>
      <c r="E31" s="47">
        <f>COUNTA('Monitoria Anual 5'!I11:I24)</f>
        <v>0</v>
      </c>
      <c r="F31" s="47">
        <f>COUNTA('Monitoria Anual 5'!J11:J24)</f>
        <v>1</v>
      </c>
      <c r="G31" s="47">
        <f>COUNTA('Monitoria Anual 5'!K11:K24)</f>
        <v>1</v>
      </c>
      <c r="H31" s="47">
        <f>COUNTA('Monitoria Anual 5'!L11:L24)</f>
        <v>6</v>
      </c>
      <c r="I31" s="47">
        <f>COUNTA('Monitoria Anual 5'!M11:M24)</f>
        <v>6</v>
      </c>
    </row>
    <row r="32" spans="2:17" x14ac:dyDescent="0.25">
      <c r="B32" s="44" t="s">
        <v>49</v>
      </c>
      <c r="C32" s="46">
        <f>COUNTA('Monitoria Anual 5'!B25:B32)</f>
        <v>8</v>
      </c>
      <c r="D32" s="46">
        <f>COUNTA('Monitoria Anual 5'!N25:N32)</f>
        <v>0</v>
      </c>
      <c r="E32" s="46">
        <f>COUNTA('Monitoria Anual 5'!I25:I32)</f>
        <v>0</v>
      </c>
      <c r="F32" s="46">
        <f>COUNTA('Monitoria Anual 5'!J25:J32)</f>
        <v>3</v>
      </c>
      <c r="G32" s="46">
        <f>COUNTA('Monitoria Anual 5'!K25:K32)</f>
        <v>0</v>
      </c>
      <c r="H32" s="46">
        <f>COUNTA('Monitoria Anual 5'!L25:L32)</f>
        <v>2</v>
      </c>
      <c r="I32" s="46">
        <f>COUNTA('Monitoria Anual 5'!M25:M32)</f>
        <v>3</v>
      </c>
    </row>
    <row r="33" spans="2:9" x14ac:dyDescent="0.25">
      <c r="B33" s="44" t="s">
        <v>50</v>
      </c>
      <c r="C33" s="46">
        <f>COUNTA('Monitoria Anual 5'!B33:B38)</f>
        <v>6</v>
      </c>
      <c r="D33" s="46">
        <f>COUNTA('Monitoria Anual 5'!N33:N38)</f>
        <v>0</v>
      </c>
      <c r="E33" s="46">
        <f>COUNTA('Monitoria Anual 5'!I33:I38)</f>
        <v>0</v>
      </c>
      <c r="F33" s="46">
        <f>COUNTA('Monitoria Anual 5'!J33:J38)</f>
        <v>2</v>
      </c>
      <c r="G33" s="46">
        <f>COUNTA('Monitoria Anual 5'!K33:K38)</f>
        <v>3</v>
      </c>
      <c r="H33" s="46">
        <f>COUNTA('Monitoria Anual 5'!L33:L38)</f>
        <v>1</v>
      </c>
      <c r="I33" s="46">
        <f>COUNTA('Monitoria Anual 5'!M33:M38)</f>
        <v>0</v>
      </c>
    </row>
    <row r="34" spans="2:9" x14ac:dyDescent="0.25">
      <c r="B34" s="44" t="s">
        <v>51</v>
      </c>
      <c r="C34" s="46">
        <f>COUNTA('Monitoria Anual 5'!B39:B40)</f>
        <v>2</v>
      </c>
      <c r="D34" s="46">
        <f>COUNTA('Monitoria Anual 5'!N39:N40)</f>
        <v>0</v>
      </c>
      <c r="E34" s="46">
        <f>COUNTA('Monitoria Anual 5'!I39:I40)</f>
        <v>0</v>
      </c>
      <c r="F34" s="46">
        <f>COUNTA('Monitoria Anual 5'!J39:J40)</f>
        <v>2</v>
      </c>
      <c r="G34" s="46">
        <f>COUNTA('Monitoria Anual 5'!K39:K40)</f>
        <v>0</v>
      </c>
      <c r="H34" s="46">
        <f>COUNTA('Monitoria Anual 5'!L39:L40)</f>
        <v>0</v>
      </c>
      <c r="I34" s="46">
        <f>COUNTA('Monitoria Anual 5'!M39:M40)</f>
        <v>0</v>
      </c>
    </row>
    <row r="35" spans="2:9" x14ac:dyDescent="0.25">
      <c r="B35" s="44" t="s">
        <v>52</v>
      </c>
      <c r="C35" s="46">
        <f>COUNTA('Monitoria Anual 5'!B41:B45)</f>
        <v>5</v>
      </c>
      <c r="D35" s="46">
        <f>COUNTA('Monitoria Anual 5'!N41:N45)</f>
        <v>0</v>
      </c>
      <c r="E35" s="46">
        <f>COUNTA('Monitoria Anual 5'!I41:I45)</f>
        <v>0</v>
      </c>
      <c r="F35" s="46">
        <f>COUNTA('Monitoria Anual 5'!J41:J45)</f>
        <v>2</v>
      </c>
      <c r="G35" s="46">
        <f>COUNTA('Monitoria Anual 5'!K41:K45)</f>
        <v>1</v>
      </c>
      <c r="H35" s="46">
        <f>COUNTA('Monitoria Anual 5'!L41:L45)</f>
        <v>2</v>
      </c>
      <c r="I35" s="46">
        <f>COUNTA('Monitoria Anual 5'!M41:M45)</f>
        <v>0</v>
      </c>
    </row>
  </sheetData>
  <mergeCells count="8">
    <mergeCell ref="B23:D23"/>
    <mergeCell ref="B24:D24"/>
    <mergeCell ref="A3:P3"/>
    <mergeCell ref="C5:P5"/>
    <mergeCell ref="E12:F12"/>
    <mergeCell ref="B13:D13"/>
    <mergeCell ref="E13:F13"/>
    <mergeCell ref="C7:G7"/>
  </mergeCells>
  <conditionalFormatting sqref="D31:I35">
    <cfRule type="cellIs" dxfId="43" priority="10" stopIfTrue="1" operator="equal">
      <formula>0</formula>
    </cfRule>
  </conditionalFormatting>
  <conditionalFormatting sqref="F31">
    <cfRule type="cellIs" dxfId="42" priority="9" operator="equal">
      <formula>0</formula>
    </cfRule>
  </conditionalFormatting>
  <conditionalFormatting sqref="G31">
    <cfRule type="cellIs" dxfId="41" priority="8" operator="equal">
      <formula>0</formula>
    </cfRule>
  </conditionalFormatting>
  <conditionalFormatting sqref="H31">
    <cfRule type="cellIs" dxfId="40" priority="7" operator="equal">
      <formula>0</formula>
    </cfRule>
  </conditionalFormatting>
  <conditionalFormatting sqref="I31">
    <cfRule type="cellIs" dxfId="39" priority="6" operator="equal">
      <formula>0</formula>
    </cfRule>
  </conditionalFormatting>
  <conditionalFormatting sqref="D31:I31 E32:E35 F31:I35">
    <cfRule type="cellIs" dxfId="38" priority="5" stopIfTrue="1" operator="equal">
      <formula>0</formula>
    </cfRule>
  </conditionalFormatting>
  <conditionalFormatting sqref="F31">
    <cfRule type="cellIs" dxfId="37" priority="4" operator="equal">
      <formula>0</formula>
    </cfRule>
  </conditionalFormatting>
  <conditionalFormatting sqref="G31">
    <cfRule type="cellIs" dxfId="36" priority="3" operator="equal">
      <formula>0</formula>
    </cfRule>
  </conditionalFormatting>
  <conditionalFormatting sqref="H31">
    <cfRule type="cellIs" dxfId="35" priority="2" operator="equal">
      <formula>0</formula>
    </cfRule>
  </conditionalFormatting>
  <conditionalFormatting sqref="I31">
    <cfRule type="cellIs" dxfId="34"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5"/>
  <sheetViews>
    <sheetView showGridLines="0" topLeftCell="D5" zoomScale="70" zoomScaleNormal="70" workbookViewId="0">
      <selection activeCell="J10" sqref="J10"/>
    </sheetView>
  </sheetViews>
  <sheetFormatPr defaultColWidth="9.140625" defaultRowHeight="15" x14ac:dyDescent="0.25"/>
  <cols>
    <col min="1" max="1" width="52.140625" style="1" customWidth="1"/>
    <col min="2" max="2" width="53" style="1" customWidth="1"/>
    <col min="3" max="3" width="23.140625" style="1" customWidth="1"/>
    <col min="4" max="4" width="22" style="1" customWidth="1"/>
    <col min="5" max="5" width="25.7109375" style="1" customWidth="1"/>
    <col min="6" max="6" width="29.7109375" style="1" customWidth="1"/>
    <col min="7" max="7" width="35.28515625" style="1" customWidth="1"/>
    <col min="8" max="8" width="27.7109375" style="1" bestFit="1" customWidth="1"/>
    <col min="9" max="11" width="26.7109375" style="16" customWidth="1"/>
    <col min="12" max="12" width="240.5703125" style="1" customWidth="1"/>
    <col min="13" max="13" width="75.7109375" style="1" customWidth="1"/>
    <col min="14" max="14" width="40" style="1" customWidth="1"/>
    <col min="15" max="15" width="26.7109375" style="1" customWidth="1"/>
    <col min="16" max="16" width="73.28515625" style="1" customWidth="1"/>
    <col min="17" max="20" width="8.85546875" style="1" customWidth="1"/>
    <col min="21" max="21" width="0" style="1" hidden="1" customWidth="1"/>
    <col min="22" max="16384" width="9.140625" style="1"/>
  </cols>
  <sheetData>
    <row r="1" spans="1:21" s="2" customFormat="1" x14ac:dyDescent="0.25">
      <c r="A1" s="3" t="s">
        <v>0</v>
      </c>
      <c r="I1" s="14"/>
      <c r="J1" s="14"/>
      <c r="K1" s="14"/>
    </row>
    <row r="2" spans="1:21" s="4" customFormat="1" ht="4.1500000000000004" customHeight="1" x14ac:dyDescent="0.25">
      <c r="I2" s="15"/>
      <c r="J2" s="15"/>
      <c r="K2" s="15"/>
    </row>
    <row r="3" spans="1:21" s="5" customFormat="1" ht="16.5" thickBot="1" x14ac:dyDescent="0.3">
      <c r="A3" s="100" t="s">
        <v>77</v>
      </c>
      <c r="B3" s="348"/>
      <c r="C3" s="348"/>
      <c r="D3" s="348"/>
      <c r="E3" s="348"/>
      <c r="F3" s="348"/>
      <c r="G3" s="348"/>
      <c r="H3" s="348"/>
      <c r="I3" s="348"/>
      <c r="J3" s="348"/>
      <c r="K3" s="348"/>
      <c r="L3" s="348"/>
      <c r="M3" s="348"/>
      <c r="N3" s="348"/>
    </row>
    <row r="4" spans="1:21" ht="16.5" thickTop="1" thickBot="1" x14ac:dyDescent="0.3"/>
    <row r="5" spans="1:21" s="6" customFormat="1" ht="42.75" customHeight="1" thickBot="1" x14ac:dyDescent="0.3">
      <c r="A5" s="367" t="s">
        <v>1</v>
      </c>
      <c r="B5" s="366" t="s">
        <v>1165</v>
      </c>
      <c r="C5" s="7"/>
      <c r="D5" s="434" t="s">
        <v>407</v>
      </c>
      <c r="E5" s="435"/>
      <c r="F5" s="435"/>
      <c r="G5" s="435"/>
      <c r="H5" s="435"/>
      <c r="I5" s="435"/>
      <c r="J5" s="435"/>
      <c r="K5" s="436"/>
    </row>
    <row r="6" spans="1:21" ht="15.75" customHeight="1" thickTop="1" thickBot="1" x14ac:dyDescent="0.3">
      <c r="D6" s="268"/>
      <c r="E6" s="268"/>
      <c r="F6" s="268"/>
      <c r="G6" s="268"/>
      <c r="H6" s="268"/>
      <c r="I6" s="268"/>
    </row>
    <row r="7" spans="1:21" ht="19.5" thickBot="1" x14ac:dyDescent="0.3">
      <c r="A7" s="367" t="s">
        <v>1172</v>
      </c>
      <c r="B7" s="366" t="s">
        <v>1171</v>
      </c>
      <c r="C7" s="8"/>
      <c r="D7" s="434" t="s">
        <v>1069</v>
      </c>
      <c r="E7" s="435"/>
      <c r="F7" s="435"/>
      <c r="G7" s="435"/>
      <c r="H7" s="16"/>
      <c r="U7" s="1" t="s">
        <v>67</v>
      </c>
    </row>
    <row r="8" spans="1:21" ht="15.75" thickTop="1" x14ac:dyDescent="0.25">
      <c r="U8" s="75" t="s">
        <v>68</v>
      </c>
    </row>
    <row r="9" spans="1:21" ht="16.5" thickBot="1" x14ac:dyDescent="0.3">
      <c r="A9" s="65" t="s">
        <v>11</v>
      </c>
      <c r="B9" s="66"/>
      <c r="C9" s="66"/>
      <c r="D9" s="66"/>
      <c r="E9" s="66"/>
      <c r="F9" s="66"/>
      <c r="G9" s="66"/>
      <c r="H9" s="67"/>
      <c r="I9" s="382"/>
      <c r="J9" s="382"/>
      <c r="K9" s="382"/>
      <c r="L9" s="382"/>
      <c r="M9" s="382"/>
      <c r="N9" s="382"/>
      <c r="O9" s="383"/>
      <c r="P9" s="346"/>
    </row>
    <row r="10" spans="1:21" ht="92.25" customHeight="1" thickTop="1" x14ac:dyDescent="0.25">
      <c r="A10" s="311" t="s">
        <v>1143</v>
      </c>
      <c r="B10" s="311" t="s">
        <v>1144</v>
      </c>
      <c r="C10" s="311" t="s">
        <v>1145</v>
      </c>
      <c r="D10" s="311" t="s">
        <v>1146</v>
      </c>
      <c r="E10" s="311" t="s">
        <v>1147</v>
      </c>
      <c r="F10" s="311" t="s">
        <v>1148</v>
      </c>
      <c r="G10" s="311" t="s">
        <v>1149</v>
      </c>
      <c r="H10" s="311" t="s">
        <v>1150</v>
      </c>
      <c r="I10" s="335" t="s">
        <v>1151</v>
      </c>
      <c r="J10" s="368" t="s">
        <v>1174</v>
      </c>
      <c r="K10" s="338" t="s">
        <v>1173</v>
      </c>
      <c r="L10" s="326" t="s">
        <v>1166</v>
      </c>
      <c r="M10" s="326" t="s">
        <v>1167</v>
      </c>
      <c r="N10" s="326" t="s">
        <v>1168</v>
      </c>
      <c r="O10" s="326" t="s">
        <v>1169</v>
      </c>
      <c r="P10" s="326" t="s">
        <v>1170</v>
      </c>
    </row>
    <row r="11" spans="1:21" ht="160.5" customHeight="1" x14ac:dyDescent="0.25">
      <c r="A11" s="442" t="s">
        <v>714</v>
      </c>
      <c r="B11" s="229" t="s">
        <v>1121</v>
      </c>
      <c r="C11" s="229" t="s">
        <v>716</v>
      </c>
      <c r="D11" s="312">
        <v>40634</v>
      </c>
      <c r="E11" s="312">
        <v>40695</v>
      </c>
      <c r="F11" s="229" t="s">
        <v>128</v>
      </c>
      <c r="G11" s="229" t="s">
        <v>937</v>
      </c>
      <c r="H11" s="313" t="s">
        <v>124</v>
      </c>
      <c r="I11" s="12"/>
      <c r="J11" s="12"/>
      <c r="K11" s="12" t="s">
        <v>64</v>
      </c>
      <c r="L11" s="229"/>
      <c r="M11" s="229" t="s">
        <v>1074</v>
      </c>
      <c r="N11" s="229"/>
      <c r="O11" s="229" t="s">
        <v>1050</v>
      </c>
      <c r="P11" s="229" t="s">
        <v>1075</v>
      </c>
    </row>
    <row r="12" spans="1:21" ht="176.25" customHeight="1" x14ac:dyDescent="0.25">
      <c r="A12" s="442"/>
      <c r="B12" s="229" t="s">
        <v>1120</v>
      </c>
      <c r="C12" s="229" t="s">
        <v>719</v>
      </c>
      <c r="D12" s="312">
        <v>40634</v>
      </c>
      <c r="E12" s="312" t="s">
        <v>720</v>
      </c>
      <c r="F12" s="229" t="s">
        <v>921</v>
      </c>
      <c r="G12" s="229" t="s">
        <v>922</v>
      </c>
      <c r="H12" s="313" t="s">
        <v>124</v>
      </c>
      <c r="I12" s="12"/>
      <c r="J12" s="12"/>
      <c r="K12" s="12" t="s">
        <v>64</v>
      </c>
      <c r="L12" s="229" t="s">
        <v>1076</v>
      </c>
      <c r="M12" s="12"/>
      <c r="N12" s="12"/>
      <c r="O12" s="229" t="s">
        <v>1079</v>
      </c>
      <c r="P12" s="229" t="s">
        <v>1077</v>
      </c>
    </row>
    <row r="13" spans="1:21" ht="87.75" customHeight="1" x14ac:dyDescent="0.25">
      <c r="A13" s="442"/>
      <c r="B13" s="314" t="s">
        <v>1119</v>
      </c>
      <c r="C13" s="313" t="s">
        <v>722</v>
      </c>
      <c r="D13" s="312">
        <v>40634</v>
      </c>
      <c r="E13" s="312">
        <v>41244</v>
      </c>
      <c r="F13" s="313" t="s">
        <v>128</v>
      </c>
      <c r="G13" s="313" t="s">
        <v>193</v>
      </c>
      <c r="H13" s="313" t="s">
        <v>124</v>
      </c>
      <c r="I13" s="12"/>
      <c r="J13" s="12"/>
      <c r="K13" s="12" t="s">
        <v>64</v>
      </c>
      <c r="L13" s="12"/>
      <c r="M13" s="313" t="s">
        <v>1078</v>
      </c>
      <c r="N13" s="12"/>
      <c r="O13" s="229" t="s">
        <v>1050</v>
      </c>
      <c r="P13" s="314" t="s">
        <v>1042</v>
      </c>
    </row>
    <row r="14" spans="1:21" ht="166.5" customHeight="1" x14ac:dyDescent="0.25">
      <c r="A14" s="442"/>
      <c r="B14" s="229" t="s">
        <v>1118</v>
      </c>
      <c r="C14" s="229" t="s">
        <v>724</v>
      </c>
      <c r="D14" s="312">
        <v>40634</v>
      </c>
      <c r="E14" s="279">
        <v>42217</v>
      </c>
      <c r="F14" s="313" t="s">
        <v>128</v>
      </c>
      <c r="G14" s="313" t="s">
        <v>104</v>
      </c>
      <c r="H14" s="313" t="s">
        <v>124</v>
      </c>
      <c r="I14" s="12"/>
      <c r="J14" s="12"/>
      <c r="K14" s="12" t="s">
        <v>64</v>
      </c>
      <c r="L14" s="229"/>
      <c r="M14" s="313" t="s">
        <v>1078</v>
      </c>
      <c r="N14" s="12"/>
      <c r="O14" s="229" t="s">
        <v>1050</v>
      </c>
      <c r="P14" s="314" t="s">
        <v>1042</v>
      </c>
    </row>
    <row r="15" spans="1:21" ht="129" customHeight="1" x14ac:dyDescent="0.25">
      <c r="A15" s="442"/>
      <c r="B15" s="229" t="s">
        <v>1117</v>
      </c>
      <c r="C15" s="229" t="s">
        <v>726</v>
      </c>
      <c r="D15" s="312">
        <v>40634</v>
      </c>
      <c r="E15" s="329">
        <v>42705</v>
      </c>
      <c r="F15" s="229" t="s">
        <v>128</v>
      </c>
      <c r="G15" s="314" t="s">
        <v>941</v>
      </c>
      <c r="H15" s="316">
        <v>10000</v>
      </c>
      <c r="I15" s="12"/>
      <c r="J15" s="12"/>
      <c r="K15" s="12" t="s">
        <v>64</v>
      </c>
      <c r="L15" s="229"/>
      <c r="M15" s="229" t="s">
        <v>939</v>
      </c>
      <c r="N15" s="12"/>
      <c r="O15" s="229" t="s">
        <v>1081</v>
      </c>
      <c r="P15" s="363" t="s">
        <v>1080</v>
      </c>
    </row>
    <row r="16" spans="1:21" ht="155.25" customHeight="1" x14ac:dyDescent="0.25">
      <c r="A16" s="442"/>
      <c r="B16" s="229" t="s">
        <v>1116</v>
      </c>
      <c r="C16" s="313" t="s">
        <v>728</v>
      </c>
      <c r="D16" s="312">
        <v>41275</v>
      </c>
      <c r="E16" s="279">
        <v>42217</v>
      </c>
      <c r="F16" s="229" t="s">
        <v>749</v>
      </c>
      <c r="G16" s="229" t="s">
        <v>942</v>
      </c>
      <c r="H16" s="317">
        <v>100000</v>
      </c>
      <c r="I16" s="12" t="s">
        <v>64</v>
      </c>
      <c r="J16" s="12"/>
      <c r="K16" s="12"/>
      <c r="L16" s="359" t="s">
        <v>1053</v>
      </c>
      <c r="M16" s="320"/>
      <c r="N16" s="320" t="s">
        <v>1043</v>
      </c>
      <c r="O16" s="320" t="s">
        <v>1050</v>
      </c>
      <c r="P16" s="320" t="s">
        <v>1054</v>
      </c>
    </row>
    <row r="17" spans="1:16" ht="147" customHeight="1" x14ac:dyDescent="0.25">
      <c r="A17" s="442"/>
      <c r="B17" s="318" t="s">
        <v>1115</v>
      </c>
      <c r="C17" s="318" t="s">
        <v>730</v>
      </c>
      <c r="D17" s="312">
        <v>40909</v>
      </c>
      <c r="E17" s="312">
        <v>42767</v>
      </c>
      <c r="F17" s="313" t="s">
        <v>210</v>
      </c>
      <c r="G17" s="313" t="s">
        <v>767</v>
      </c>
      <c r="H17" s="317">
        <v>136466.79999999999</v>
      </c>
      <c r="I17" s="12"/>
      <c r="J17" s="12"/>
      <c r="K17" s="12" t="s">
        <v>64</v>
      </c>
      <c r="L17" s="361" t="s">
        <v>1082</v>
      </c>
      <c r="M17" s="359" t="s">
        <v>1083</v>
      </c>
      <c r="N17" s="320"/>
      <c r="O17" s="229" t="s">
        <v>1084</v>
      </c>
      <c r="P17" s="349" t="s">
        <v>1085</v>
      </c>
    </row>
    <row r="18" spans="1:16" ht="125.25" customHeight="1" x14ac:dyDescent="0.25">
      <c r="A18" s="442"/>
      <c r="B18" s="318" t="s">
        <v>1114</v>
      </c>
      <c r="C18" s="318" t="s">
        <v>730</v>
      </c>
      <c r="D18" s="312">
        <v>40909</v>
      </c>
      <c r="E18" s="312">
        <v>42767</v>
      </c>
      <c r="F18" s="313" t="s">
        <v>210</v>
      </c>
      <c r="G18" s="313" t="s">
        <v>214</v>
      </c>
      <c r="H18" s="313" t="s">
        <v>732</v>
      </c>
      <c r="I18" s="12"/>
      <c r="J18" s="12"/>
      <c r="K18" s="12" t="s">
        <v>64</v>
      </c>
      <c r="L18" s="362" t="s">
        <v>1095</v>
      </c>
      <c r="M18" s="320" t="s">
        <v>1051</v>
      </c>
      <c r="N18" s="320"/>
      <c r="O18" s="229" t="s">
        <v>1084</v>
      </c>
      <c r="P18" s="349" t="s">
        <v>1086</v>
      </c>
    </row>
    <row r="19" spans="1:16" ht="120" customHeight="1" x14ac:dyDescent="0.25">
      <c r="A19" s="442"/>
      <c r="B19" s="229" t="s">
        <v>1113</v>
      </c>
      <c r="C19" s="229" t="s">
        <v>734</v>
      </c>
      <c r="D19" s="312">
        <v>40909</v>
      </c>
      <c r="E19" s="312">
        <v>42767</v>
      </c>
      <c r="F19" s="313" t="s">
        <v>210</v>
      </c>
      <c r="G19" s="229" t="s">
        <v>947</v>
      </c>
      <c r="H19" s="313" t="s">
        <v>176</v>
      </c>
      <c r="I19" s="12"/>
      <c r="J19" s="12" t="s">
        <v>64</v>
      </c>
      <c r="K19" s="12"/>
      <c r="L19" s="362" t="s">
        <v>1087</v>
      </c>
      <c r="M19" s="313"/>
      <c r="N19" s="313"/>
      <c r="O19" s="229" t="s">
        <v>1059</v>
      </c>
      <c r="P19" s="349" t="s">
        <v>1088</v>
      </c>
    </row>
    <row r="20" spans="1:16" ht="170.25" customHeight="1" x14ac:dyDescent="0.25">
      <c r="A20" s="442"/>
      <c r="B20" s="229" t="s">
        <v>930</v>
      </c>
      <c r="C20" s="229" t="s">
        <v>776</v>
      </c>
      <c r="D20" s="312">
        <v>41091</v>
      </c>
      <c r="E20" s="312">
        <v>42917</v>
      </c>
      <c r="F20" s="312" t="s">
        <v>128</v>
      </c>
      <c r="G20" s="229" t="s">
        <v>950</v>
      </c>
      <c r="H20" s="313" t="s">
        <v>179</v>
      </c>
      <c r="I20" s="12"/>
      <c r="J20" s="12" t="s">
        <v>64</v>
      </c>
      <c r="K20" s="12"/>
      <c r="L20" s="314" t="s">
        <v>1089</v>
      </c>
      <c r="M20" s="364" t="s">
        <v>1090</v>
      </c>
      <c r="N20" s="229"/>
      <c r="O20" s="229" t="s">
        <v>1050</v>
      </c>
      <c r="P20" s="313" t="s">
        <v>1091</v>
      </c>
    </row>
    <row r="21" spans="1:16" ht="210" customHeight="1" x14ac:dyDescent="0.25">
      <c r="A21" s="442"/>
      <c r="B21" s="229" t="s">
        <v>931</v>
      </c>
      <c r="C21" s="229" t="s">
        <v>737</v>
      </c>
      <c r="D21" s="312">
        <v>40634</v>
      </c>
      <c r="E21" s="312">
        <v>42736</v>
      </c>
      <c r="F21" s="229" t="s">
        <v>779</v>
      </c>
      <c r="G21" s="312" t="s">
        <v>223</v>
      </c>
      <c r="H21" s="313" t="s">
        <v>124</v>
      </c>
      <c r="I21" s="12"/>
      <c r="J21" s="12"/>
      <c r="K21" s="12" t="s">
        <v>64</v>
      </c>
      <c r="L21" s="229" t="s">
        <v>1052</v>
      </c>
      <c r="M21" s="313" t="s">
        <v>1055</v>
      </c>
      <c r="N21" s="229"/>
      <c r="O21" s="229" t="s">
        <v>1058</v>
      </c>
      <c r="P21" s="12"/>
    </row>
    <row r="22" spans="1:16" ht="126" customHeight="1" x14ac:dyDescent="0.25">
      <c r="A22" s="442"/>
      <c r="B22" s="313" t="s">
        <v>1112</v>
      </c>
      <c r="C22" s="313" t="s">
        <v>739</v>
      </c>
      <c r="D22" s="312">
        <v>40634</v>
      </c>
      <c r="E22" s="315" t="s">
        <v>461</v>
      </c>
      <c r="F22" s="279" t="s">
        <v>953</v>
      </c>
      <c r="G22" s="229" t="s">
        <v>128</v>
      </c>
      <c r="H22" s="313" t="s">
        <v>124</v>
      </c>
      <c r="I22" s="12"/>
      <c r="J22" s="12"/>
      <c r="K22" s="12" t="s">
        <v>64</v>
      </c>
      <c r="L22" s="229" t="s">
        <v>1092</v>
      </c>
      <c r="M22" s="319"/>
      <c r="N22" s="319"/>
      <c r="O22" s="229" t="s">
        <v>1058</v>
      </c>
      <c r="P22" s="12"/>
    </row>
    <row r="23" spans="1:16" ht="409.6" customHeight="1" x14ac:dyDescent="0.25">
      <c r="A23" s="442"/>
      <c r="B23" s="313" t="s">
        <v>933</v>
      </c>
      <c r="C23" s="229" t="s">
        <v>786</v>
      </c>
      <c r="D23" s="312">
        <v>40634</v>
      </c>
      <c r="E23" s="279">
        <v>42917</v>
      </c>
      <c r="F23" s="229" t="s">
        <v>749</v>
      </c>
      <c r="G23" s="229" t="s">
        <v>955</v>
      </c>
      <c r="H23" s="313" t="s">
        <v>124</v>
      </c>
      <c r="I23" s="12"/>
      <c r="J23" s="12"/>
      <c r="K23" s="12" t="s">
        <v>64</v>
      </c>
      <c r="L23" s="325" t="s">
        <v>1093</v>
      </c>
      <c r="M23" s="313" t="s">
        <v>1056</v>
      </c>
      <c r="N23" s="313"/>
      <c r="O23" s="229" t="s">
        <v>1094</v>
      </c>
      <c r="P23" s="12"/>
    </row>
    <row r="24" spans="1:16" ht="90" x14ac:dyDescent="0.25">
      <c r="A24" s="444" t="s">
        <v>958</v>
      </c>
      <c r="B24" s="229" t="s">
        <v>1111</v>
      </c>
      <c r="C24" s="313" t="s">
        <v>795</v>
      </c>
      <c r="D24" s="312">
        <v>41030</v>
      </c>
      <c r="E24" s="312">
        <v>41487</v>
      </c>
      <c r="F24" s="313" t="s">
        <v>255</v>
      </c>
      <c r="G24" s="312" t="s">
        <v>256</v>
      </c>
      <c r="H24" s="316">
        <v>100000</v>
      </c>
      <c r="I24" s="12"/>
      <c r="J24" s="12"/>
      <c r="K24" s="12" t="s">
        <v>64</v>
      </c>
      <c r="L24" s="229" t="s">
        <v>1057</v>
      </c>
      <c r="M24" s="229" t="s">
        <v>1070</v>
      </c>
      <c r="N24" s="12"/>
      <c r="O24" s="229" t="s">
        <v>1062</v>
      </c>
    </row>
    <row r="25" spans="1:16" ht="171" customHeight="1" x14ac:dyDescent="0.25">
      <c r="A25" s="444"/>
      <c r="B25" s="313" t="s">
        <v>1110</v>
      </c>
      <c r="C25" s="313" t="s">
        <v>797</v>
      </c>
      <c r="D25" s="312">
        <v>41091</v>
      </c>
      <c r="E25" s="312">
        <v>42736</v>
      </c>
      <c r="F25" s="312" t="s">
        <v>259</v>
      </c>
      <c r="G25" s="312" t="s">
        <v>260</v>
      </c>
      <c r="H25" s="316">
        <v>50000</v>
      </c>
      <c r="I25" s="12"/>
      <c r="J25" s="12"/>
      <c r="K25" s="12" t="s">
        <v>64</v>
      </c>
      <c r="L25" s="229" t="s">
        <v>1071</v>
      </c>
      <c r="M25" s="349" t="s">
        <v>1097</v>
      </c>
      <c r="N25" s="229" t="s">
        <v>1044</v>
      </c>
      <c r="O25" s="229" t="s">
        <v>1062</v>
      </c>
      <c r="P25" s="349" t="s">
        <v>1096</v>
      </c>
    </row>
    <row r="26" spans="1:16" ht="184.5" customHeight="1" x14ac:dyDescent="0.25">
      <c r="A26" s="444"/>
      <c r="B26" s="229" t="s">
        <v>1109</v>
      </c>
      <c r="C26" s="313" t="s">
        <v>799</v>
      </c>
      <c r="D26" s="312">
        <v>40909</v>
      </c>
      <c r="E26" s="312">
        <v>42917</v>
      </c>
      <c r="F26" s="312" t="s">
        <v>259</v>
      </c>
      <c r="G26" s="229" t="s">
        <v>1034</v>
      </c>
      <c r="H26" s="341">
        <v>500000</v>
      </c>
      <c r="I26" s="12"/>
      <c r="J26" s="12"/>
      <c r="K26" s="12" t="s">
        <v>64</v>
      </c>
      <c r="L26" s="229" t="s">
        <v>1098</v>
      </c>
      <c r="M26" s="351" t="s">
        <v>1099</v>
      </c>
      <c r="N26" s="12"/>
      <c r="O26" s="229" t="s">
        <v>1062</v>
      </c>
      <c r="P26" s="350" t="s">
        <v>1100</v>
      </c>
    </row>
    <row r="27" spans="1:16" ht="105" x14ac:dyDescent="0.25">
      <c r="A27" s="444"/>
      <c r="B27" s="313" t="s">
        <v>1108</v>
      </c>
      <c r="C27" s="313" t="s">
        <v>801</v>
      </c>
      <c r="D27" s="312">
        <v>41275</v>
      </c>
      <c r="E27" s="312">
        <v>42917</v>
      </c>
      <c r="F27" s="229" t="s">
        <v>128</v>
      </c>
      <c r="G27" s="229" t="s">
        <v>1035</v>
      </c>
      <c r="H27" s="316">
        <v>60000</v>
      </c>
      <c r="I27" s="12"/>
      <c r="J27" s="12"/>
      <c r="K27" s="12" t="s">
        <v>64</v>
      </c>
      <c r="L27" s="229" t="s">
        <v>1101</v>
      </c>
      <c r="M27" s="229" t="s">
        <v>1102</v>
      </c>
      <c r="N27" s="12"/>
      <c r="O27" s="229" t="s">
        <v>1050</v>
      </c>
      <c r="P27" s="349" t="s">
        <v>1103</v>
      </c>
    </row>
    <row r="28" spans="1:16" ht="120" x14ac:dyDescent="0.25">
      <c r="A28" s="444"/>
      <c r="B28" s="342" t="s">
        <v>996</v>
      </c>
      <c r="C28" s="313" t="s">
        <v>803</v>
      </c>
      <c r="D28" s="312">
        <v>41640</v>
      </c>
      <c r="E28" s="312">
        <v>42705</v>
      </c>
      <c r="F28" s="312" t="s">
        <v>128</v>
      </c>
      <c r="G28" s="229" t="s">
        <v>997</v>
      </c>
      <c r="H28" s="316">
        <v>67000</v>
      </c>
      <c r="I28" s="12"/>
      <c r="J28" s="12"/>
      <c r="K28" s="12" t="s">
        <v>64</v>
      </c>
      <c r="L28" s="229" t="s">
        <v>1072</v>
      </c>
      <c r="M28" s="349" t="s">
        <v>994</v>
      </c>
      <c r="N28" s="229"/>
      <c r="O28" s="229" t="s">
        <v>1063</v>
      </c>
      <c r="P28" s="229" t="s">
        <v>1104</v>
      </c>
    </row>
    <row r="29" spans="1:16" ht="120" x14ac:dyDescent="0.25">
      <c r="A29" s="444"/>
      <c r="B29" s="313" t="s">
        <v>1107</v>
      </c>
      <c r="C29" s="229" t="s">
        <v>805</v>
      </c>
      <c r="D29" s="312">
        <v>40909</v>
      </c>
      <c r="E29" s="312">
        <v>41609</v>
      </c>
      <c r="F29" s="312" t="s">
        <v>128</v>
      </c>
      <c r="G29" s="313" t="s">
        <v>265</v>
      </c>
      <c r="H29" s="317">
        <v>30000</v>
      </c>
      <c r="I29" s="12"/>
      <c r="J29" s="12"/>
      <c r="K29" s="12" t="s">
        <v>64</v>
      </c>
      <c r="L29" s="229" t="s">
        <v>1060</v>
      </c>
      <c r="M29" s="229" t="s">
        <v>1105</v>
      </c>
      <c r="N29" s="12"/>
      <c r="O29" s="229" t="s">
        <v>1050</v>
      </c>
      <c r="P29" s="12"/>
    </row>
    <row r="30" spans="1:16" ht="183.75" customHeight="1" x14ac:dyDescent="0.25">
      <c r="A30" s="444"/>
      <c r="B30" s="313" t="s">
        <v>965</v>
      </c>
      <c r="C30" s="313" t="s">
        <v>1106</v>
      </c>
      <c r="D30" s="312">
        <v>42370</v>
      </c>
      <c r="E30" s="312">
        <v>42736</v>
      </c>
      <c r="F30" s="313" t="s">
        <v>904</v>
      </c>
      <c r="G30" s="229" t="s">
        <v>999</v>
      </c>
      <c r="H30" s="313">
        <v>100000</v>
      </c>
      <c r="I30" s="12" t="s">
        <v>64</v>
      </c>
      <c r="J30" s="12"/>
      <c r="K30" s="12"/>
      <c r="L30" s="12"/>
      <c r="M30" s="12"/>
      <c r="N30" s="12"/>
      <c r="O30" s="229" t="s">
        <v>1135</v>
      </c>
      <c r="P30" s="229" t="s">
        <v>1122</v>
      </c>
    </row>
    <row r="31" spans="1:16" ht="183.75" customHeight="1" x14ac:dyDescent="0.25">
      <c r="A31" s="444"/>
      <c r="B31" s="229" t="s">
        <v>1001</v>
      </c>
      <c r="C31" s="358" t="s">
        <v>1048</v>
      </c>
      <c r="D31" s="312">
        <v>42370</v>
      </c>
      <c r="E31" s="312">
        <v>42644</v>
      </c>
      <c r="F31" s="313" t="s">
        <v>749</v>
      </c>
      <c r="G31" s="229" t="s">
        <v>1003</v>
      </c>
      <c r="H31" s="313" t="s">
        <v>969</v>
      </c>
      <c r="I31" s="12" t="s">
        <v>64</v>
      </c>
      <c r="J31" s="12"/>
      <c r="K31" s="12"/>
      <c r="L31" s="229" t="s">
        <v>1061</v>
      </c>
      <c r="M31" s="12"/>
      <c r="N31" s="12"/>
      <c r="O31" s="229" t="s">
        <v>1064</v>
      </c>
      <c r="P31" s="229" t="s">
        <v>1123</v>
      </c>
    </row>
    <row r="32" spans="1:16" ht="147.75" customHeight="1" x14ac:dyDescent="0.25">
      <c r="A32" s="444"/>
      <c r="B32" s="229" t="s">
        <v>1041</v>
      </c>
      <c r="C32" s="229" t="s">
        <v>1040</v>
      </c>
      <c r="D32" s="352">
        <v>42370</v>
      </c>
      <c r="E32" s="352">
        <v>42705</v>
      </c>
      <c r="F32" s="312" t="s">
        <v>259</v>
      </c>
      <c r="G32" s="229" t="s">
        <v>918</v>
      </c>
      <c r="H32" s="313" t="s">
        <v>969</v>
      </c>
      <c r="I32" s="12" t="s">
        <v>64</v>
      </c>
      <c r="J32" s="12"/>
      <c r="K32" s="12"/>
      <c r="L32" s="229" t="s">
        <v>1124</v>
      </c>
      <c r="M32" s="12"/>
      <c r="N32" s="12"/>
      <c r="O32" s="229" t="s">
        <v>849</v>
      </c>
      <c r="P32" s="229" t="s">
        <v>1125</v>
      </c>
    </row>
    <row r="33" spans="1:16" ht="90" x14ac:dyDescent="0.25">
      <c r="A33" s="444" t="s">
        <v>970</v>
      </c>
      <c r="B33" s="229" t="s">
        <v>1140</v>
      </c>
      <c r="C33" s="229" t="s">
        <v>824</v>
      </c>
      <c r="D33" s="312">
        <v>40634</v>
      </c>
      <c r="E33" s="312">
        <v>42736</v>
      </c>
      <c r="F33" s="312" t="s">
        <v>259</v>
      </c>
      <c r="G33" s="229" t="s">
        <v>1036</v>
      </c>
      <c r="H33" s="344">
        <v>867040.03</v>
      </c>
      <c r="I33" s="12"/>
      <c r="J33" s="12" t="s">
        <v>64</v>
      </c>
      <c r="K33" s="12"/>
      <c r="L33" s="320" t="s">
        <v>1126</v>
      </c>
      <c r="M33" s="320" t="s">
        <v>1049</v>
      </c>
      <c r="N33" s="320" t="s">
        <v>1004</v>
      </c>
      <c r="O33" s="229" t="s">
        <v>1050</v>
      </c>
      <c r="P33" s="229" t="s">
        <v>1127</v>
      </c>
    </row>
    <row r="34" spans="1:16" ht="251.25" customHeight="1" x14ac:dyDescent="0.25">
      <c r="A34" s="444"/>
      <c r="B34" s="229" t="s">
        <v>1047</v>
      </c>
      <c r="C34" s="313" t="s">
        <v>826</v>
      </c>
      <c r="D34" s="312">
        <v>41275</v>
      </c>
      <c r="E34" s="312">
        <v>42767</v>
      </c>
      <c r="F34" s="312" t="s">
        <v>259</v>
      </c>
      <c r="G34" s="229" t="s">
        <v>1037</v>
      </c>
      <c r="H34" s="344">
        <v>5000</v>
      </c>
      <c r="I34" s="12"/>
      <c r="J34" s="12"/>
      <c r="K34" s="12" t="s">
        <v>64</v>
      </c>
      <c r="L34" s="229" t="s">
        <v>1130</v>
      </c>
      <c r="M34" s="350" t="s">
        <v>1128</v>
      </c>
      <c r="N34" s="229"/>
      <c r="O34" s="229" t="s">
        <v>849</v>
      </c>
      <c r="P34" s="229" t="s">
        <v>1129</v>
      </c>
    </row>
    <row r="35" spans="1:16" ht="120" x14ac:dyDescent="0.25">
      <c r="A35" s="444"/>
      <c r="B35" s="229" t="s">
        <v>1008</v>
      </c>
      <c r="C35" s="229" t="s">
        <v>852</v>
      </c>
      <c r="D35" s="312">
        <v>41275</v>
      </c>
      <c r="E35" s="279">
        <v>42736</v>
      </c>
      <c r="F35" s="229" t="s">
        <v>904</v>
      </c>
      <c r="G35" s="229" t="s">
        <v>1009</v>
      </c>
      <c r="H35" s="344">
        <v>278358.08</v>
      </c>
      <c r="I35" s="12"/>
      <c r="J35" s="12" t="s">
        <v>64</v>
      </c>
      <c r="K35" s="12"/>
      <c r="L35" s="229" t="s">
        <v>1131</v>
      </c>
      <c r="M35" s="12"/>
      <c r="N35" s="12"/>
      <c r="O35" s="229" t="s">
        <v>849</v>
      </c>
      <c r="P35" s="229" t="s">
        <v>1132</v>
      </c>
    </row>
    <row r="36" spans="1:16" ht="277.5" customHeight="1" x14ac:dyDescent="0.25">
      <c r="A36" s="444"/>
      <c r="B36" s="229" t="s">
        <v>1139</v>
      </c>
      <c r="C36" s="229" t="s">
        <v>830</v>
      </c>
      <c r="D36" s="312">
        <v>40634</v>
      </c>
      <c r="E36" s="312">
        <v>42736</v>
      </c>
      <c r="F36" s="312" t="s">
        <v>128</v>
      </c>
      <c r="G36" s="229" t="s">
        <v>857</v>
      </c>
      <c r="H36" s="345">
        <v>225611.04</v>
      </c>
      <c r="I36" s="12"/>
      <c r="J36" s="12" t="s">
        <v>31</v>
      </c>
      <c r="K36" s="12"/>
      <c r="L36" s="349" t="s">
        <v>1133</v>
      </c>
      <c r="M36" s="12"/>
      <c r="N36" s="12"/>
      <c r="O36" s="229" t="s">
        <v>1135</v>
      </c>
      <c r="P36" s="349" t="s">
        <v>1136</v>
      </c>
    </row>
    <row r="37" spans="1:16" ht="370.5" customHeight="1" x14ac:dyDescent="0.25">
      <c r="A37" s="444"/>
      <c r="B37" s="314" t="s">
        <v>975</v>
      </c>
      <c r="C37" s="229" t="s">
        <v>832</v>
      </c>
      <c r="D37" s="312">
        <v>40634</v>
      </c>
      <c r="E37" s="312">
        <v>42736</v>
      </c>
      <c r="F37" s="312" t="s">
        <v>131</v>
      </c>
      <c r="G37" s="279" t="s">
        <v>259</v>
      </c>
      <c r="H37" s="345">
        <v>120648.52</v>
      </c>
      <c r="I37" s="12"/>
      <c r="J37" s="12" t="s">
        <v>64</v>
      </c>
      <c r="K37" s="12"/>
      <c r="L37" s="229" t="s">
        <v>1134</v>
      </c>
      <c r="M37" s="12"/>
      <c r="N37" s="12"/>
      <c r="O37" s="229" t="s">
        <v>1135</v>
      </c>
      <c r="P37" s="229"/>
    </row>
    <row r="38" spans="1:16" ht="120" x14ac:dyDescent="0.25">
      <c r="A38" s="444"/>
      <c r="B38" s="229" t="s">
        <v>976</v>
      </c>
      <c r="C38" s="229" t="s">
        <v>836</v>
      </c>
      <c r="D38" s="312">
        <v>41426</v>
      </c>
      <c r="E38" s="312">
        <v>42736</v>
      </c>
      <c r="F38" s="229" t="s">
        <v>904</v>
      </c>
      <c r="G38" s="312" t="s">
        <v>292</v>
      </c>
      <c r="H38" s="229"/>
      <c r="I38" s="12"/>
      <c r="J38" s="12"/>
      <c r="K38" s="12" t="s">
        <v>64</v>
      </c>
      <c r="L38" s="229" t="s">
        <v>1137</v>
      </c>
      <c r="M38" s="12"/>
      <c r="N38" s="229"/>
      <c r="O38" s="229" t="s">
        <v>849</v>
      </c>
      <c r="P38" s="229" t="s">
        <v>1138</v>
      </c>
    </row>
    <row r="39" spans="1:16" ht="150" x14ac:dyDescent="0.25">
      <c r="A39" s="442" t="s">
        <v>979</v>
      </c>
      <c r="B39" s="229" t="s">
        <v>1141</v>
      </c>
      <c r="C39" s="313" t="s">
        <v>864</v>
      </c>
      <c r="D39" s="312">
        <v>40634</v>
      </c>
      <c r="E39" s="312">
        <v>42736</v>
      </c>
      <c r="F39" s="229" t="s">
        <v>1014</v>
      </c>
      <c r="G39" s="229" t="s">
        <v>1015</v>
      </c>
      <c r="H39" s="316">
        <v>1787641.53</v>
      </c>
      <c r="I39" s="12"/>
      <c r="J39" s="12"/>
      <c r="K39" s="12" t="s">
        <v>31</v>
      </c>
      <c r="L39" s="325" t="s">
        <v>1152</v>
      </c>
      <c r="M39" s="325"/>
      <c r="N39" s="325" t="s">
        <v>1153</v>
      </c>
      <c r="O39" s="229" t="s">
        <v>1066</v>
      </c>
      <c r="P39" s="229" t="s">
        <v>1154</v>
      </c>
    </row>
    <row r="40" spans="1:16" ht="409.5" customHeight="1" x14ac:dyDescent="0.25">
      <c r="A40" s="442"/>
      <c r="B40" s="229" t="s">
        <v>1142</v>
      </c>
      <c r="C40" s="313" t="s">
        <v>866</v>
      </c>
      <c r="D40" s="312">
        <v>40634</v>
      </c>
      <c r="E40" s="312">
        <v>42767</v>
      </c>
      <c r="F40" s="229" t="s">
        <v>1014</v>
      </c>
      <c r="G40" s="229" t="s">
        <v>1015</v>
      </c>
      <c r="H40" s="313" t="s">
        <v>124</v>
      </c>
      <c r="I40" s="12"/>
      <c r="J40" s="12"/>
      <c r="K40" s="12" t="s">
        <v>64</v>
      </c>
      <c r="L40" s="365" t="s">
        <v>1157</v>
      </c>
      <c r="M40" s="229" t="s">
        <v>1156</v>
      </c>
      <c r="N40" s="12"/>
      <c r="O40" s="229" t="s">
        <v>1066</v>
      </c>
      <c r="P40" s="229" t="s">
        <v>1155</v>
      </c>
    </row>
    <row r="41" spans="1:16" ht="135" x14ac:dyDescent="0.25">
      <c r="A41" s="442" t="s">
        <v>980</v>
      </c>
      <c r="B41" s="229" t="s">
        <v>981</v>
      </c>
      <c r="C41" s="313" t="s">
        <v>877</v>
      </c>
      <c r="D41" s="312">
        <v>41153</v>
      </c>
      <c r="E41" s="229" t="s">
        <v>1019</v>
      </c>
      <c r="F41" s="313" t="s">
        <v>749</v>
      </c>
      <c r="G41" s="229" t="s">
        <v>1045</v>
      </c>
      <c r="H41" s="313" t="s">
        <v>124</v>
      </c>
      <c r="I41" s="12"/>
      <c r="J41" s="12" t="s">
        <v>31</v>
      </c>
      <c r="K41" s="12"/>
      <c r="L41" s="351" t="s">
        <v>1158</v>
      </c>
      <c r="M41" s="12"/>
      <c r="N41" s="357" t="s">
        <v>1160</v>
      </c>
      <c r="O41" s="229" t="s">
        <v>1135</v>
      </c>
      <c r="P41" s="229" t="s">
        <v>1159</v>
      </c>
    </row>
    <row r="42" spans="1:16" ht="165.75" customHeight="1" x14ac:dyDescent="0.25">
      <c r="A42" s="442"/>
      <c r="B42" s="229" t="s">
        <v>985</v>
      </c>
      <c r="C42" s="229" t="s">
        <v>879</v>
      </c>
      <c r="D42" s="329">
        <v>43040</v>
      </c>
      <c r="E42" s="229" t="s">
        <v>1021</v>
      </c>
      <c r="F42" s="313" t="s">
        <v>749</v>
      </c>
      <c r="G42" s="229" t="s">
        <v>1022</v>
      </c>
      <c r="H42" s="316">
        <v>100000</v>
      </c>
      <c r="I42" s="12" t="s">
        <v>64</v>
      </c>
      <c r="J42" s="12"/>
      <c r="K42" s="12"/>
      <c r="L42" s="320" t="s">
        <v>1161</v>
      </c>
      <c r="M42" s="12"/>
      <c r="N42" s="320" t="s">
        <v>1065</v>
      </c>
      <c r="O42" s="229" t="s">
        <v>1064</v>
      </c>
      <c r="P42" s="12"/>
    </row>
    <row r="43" spans="1:16" ht="165.75" customHeight="1" x14ac:dyDescent="0.25">
      <c r="A43" s="442"/>
      <c r="B43" s="229" t="s">
        <v>986</v>
      </c>
      <c r="C43" s="229" t="s">
        <v>881</v>
      </c>
      <c r="D43" s="312">
        <v>42552</v>
      </c>
      <c r="E43" s="229" t="s">
        <v>1019</v>
      </c>
      <c r="F43" s="229" t="s">
        <v>749</v>
      </c>
      <c r="G43" s="229" t="s">
        <v>1038</v>
      </c>
      <c r="H43" s="316"/>
      <c r="I43" s="12" t="s">
        <v>64</v>
      </c>
      <c r="J43" s="12"/>
      <c r="K43" s="12"/>
      <c r="L43" s="320"/>
      <c r="M43" s="330"/>
      <c r="N43" s="331" t="s">
        <v>1068</v>
      </c>
      <c r="O43" s="229" t="s">
        <v>1135</v>
      </c>
      <c r="P43" s="320" t="s">
        <v>1164</v>
      </c>
    </row>
    <row r="44" spans="1:16" ht="225" x14ac:dyDescent="0.25">
      <c r="A44" s="442"/>
      <c r="B44" s="229" t="s">
        <v>1163</v>
      </c>
      <c r="C44" s="313" t="s">
        <v>983</v>
      </c>
      <c r="D44" s="312"/>
      <c r="E44" s="312">
        <v>43313</v>
      </c>
      <c r="F44" s="229" t="s">
        <v>749</v>
      </c>
      <c r="G44" s="229" t="s">
        <v>1026</v>
      </c>
      <c r="H44" s="316">
        <v>100000</v>
      </c>
      <c r="I44" s="12" t="s">
        <v>64</v>
      </c>
      <c r="J44" s="12"/>
      <c r="K44" s="12"/>
      <c r="L44" s="229" t="s">
        <v>1039</v>
      </c>
      <c r="M44" s="360" t="s">
        <v>1162</v>
      </c>
      <c r="N44" s="331" t="s">
        <v>1068</v>
      </c>
      <c r="O44" s="229" t="s">
        <v>1064</v>
      </c>
      <c r="P44" s="229" t="s">
        <v>1027</v>
      </c>
    </row>
    <row r="45" spans="1:16" ht="90" x14ac:dyDescent="0.25">
      <c r="A45" s="442"/>
      <c r="B45" s="229" t="s">
        <v>1029</v>
      </c>
      <c r="C45" s="229" t="s">
        <v>1046</v>
      </c>
      <c r="D45" s="312">
        <v>40634</v>
      </c>
      <c r="E45" s="312">
        <v>41821</v>
      </c>
      <c r="F45" s="229" t="s">
        <v>779</v>
      </c>
      <c r="G45" s="229" t="s">
        <v>1030</v>
      </c>
      <c r="H45" s="316">
        <v>30000</v>
      </c>
      <c r="I45" s="12"/>
      <c r="J45" s="12"/>
      <c r="K45" s="12" t="s">
        <v>64</v>
      </c>
      <c r="L45" s="229" t="s">
        <v>1067</v>
      </c>
      <c r="M45" s="229"/>
      <c r="N45" s="332"/>
      <c r="O45" s="229" t="s">
        <v>1135</v>
      </c>
      <c r="P45" s="229"/>
    </row>
  </sheetData>
  <mergeCells count="8">
    <mergeCell ref="A41:A45"/>
    <mergeCell ref="D5:K5"/>
    <mergeCell ref="I9:O9"/>
    <mergeCell ref="A11:A23"/>
    <mergeCell ref="A24:A32"/>
    <mergeCell ref="A33:A38"/>
    <mergeCell ref="A39:A40"/>
    <mergeCell ref="D7:G7"/>
  </mergeCells>
  <conditionalFormatting sqref="U7:U8">
    <cfRule type="cellIs" dxfId="33" priority="36" stopIfTrue="1" operator="equal">
      <formula>$U$7</formula>
    </cfRule>
  </conditionalFormatting>
  <conditionalFormatting sqref="I11:I22 I32:I45 I24:I30">
    <cfRule type="cellIs" dxfId="32" priority="34" operator="equal">
      <formula>"x"</formula>
    </cfRule>
  </conditionalFormatting>
  <conditionalFormatting sqref="J11:J22 J24:J45">
    <cfRule type="cellIs" dxfId="31" priority="33" operator="equal">
      <formula>"x"</formula>
    </cfRule>
  </conditionalFormatting>
  <conditionalFormatting sqref="K11:K22 K24:K45">
    <cfRule type="cellIs" dxfId="30" priority="31" operator="equal">
      <formula>"x"</formula>
    </cfRule>
  </conditionalFormatting>
  <conditionalFormatting sqref="I23">
    <cfRule type="cellIs" dxfId="29" priority="26" operator="equal">
      <formula>"x"</formula>
    </cfRule>
  </conditionalFormatting>
  <conditionalFormatting sqref="J23">
    <cfRule type="cellIs" dxfId="28" priority="25" operator="equal">
      <formula>"x"</formula>
    </cfRule>
  </conditionalFormatting>
  <conditionalFormatting sqref="K23">
    <cfRule type="cellIs" dxfId="27" priority="23" operator="equal">
      <formula>"x"</formula>
    </cfRule>
  </conditionalFormatting>
  <conditionalFormatting sqref="I31">
    <cfRule type="cellIs" dxfId="26" priority="19" operator="equal">
      <formula>"x"</formula>
    </cfRule>
  </conditionalFormatting>
  <conditionalFormatting sqref="J19">
    <cfRule type="cellIs" dxfId="25" priority="15" operator="equal">
      <formula>"x"</formula>
    </cfRule>
    <cfRule type="cellIs" dxfId="24" priority="16" operator="equal">
      <formula>"x"</formula>
    </cfRule>
  </conditionalFormatting>
  <conditionalFormatting sqref="J20">
    <cfRule type="cellIs" dxfId="23" priority="13" operator="equal">
      <formula>"x"</formula>
    </cfRule>
    <cfRule type="cellIs" dxfId="22" priority="14" operator="equal">
      <formula>"x"</formula>
    </cfRule>
  </conditionalFormatting>
  <conditionalFormatting sqref="J21">
    <cfRule type="cellIs" dxfId="21" priority="11" operator="equal">
      <formula>"x"</formula>
    </cfRule>
    <cfRule type="cellIs" dxfId="20" priority="12" operator="equal">
      <formula>"x"</formula>
    </cfRule>
  </conditionalFormatting>
  <conditionalFormatting sqref="J33">
    <cfRule type="cellIs" dxfId="19" priority="9" operator="equal">
      <formula>"x"</formula>
    </cfRule>
    <cfRule type="cellIs" dxfId="18" priority="10" operator="equal">
      <formula>"x"</formula>
    </cfRule>
  </conditionalFormatting>
  <conditionalFormatting sqref="J35:J36">
    <cfRule type="cellIs" dxfId="17" priority="7" operator="equal">
      <formula>"x"</formula>
    </cfRule>
    <cfRule type="cellIs" dxfId="16" priority="8" operator="equal">
      <formula>"x"</formula>
    </cfRule>
  </conditionalFormatting>
  <conditionalFormatting sqref="J37">
    <cfRule type="cellIs" dxfId="15" priority="5" operator="equal">
      <formula>"x"</formula>
    </cfRule>
    <cfRule type="cellIs" dxfId="14" priority="6" operator="equal">
      <formula>"x"</formula>
    </cfRule>
  </conditionalFormatting>
  <conditionalFormatting sqref="J41">
    <cfRule type="cellIs" dxfId="13" priority="3" operator="equal">
      <formula>"x"</formula>
    </cfRule>
    <cfRule type="cellIs" dxfId="12" priority="4" operator="equal">
      <formula>"x"</formula>
    </cfRule>
  </conditionalFormatting>
  <conditionalFormatting sqref="J1:J1048576">
    <cfRule type="cellIs" dxfId="11" priority="1" operator="equal">
      <formula>"x"</formula>
    </cfRule>
    <cfRule type="cellIs" dxfId="10" priority="2" operator="equal">
      <formula>"x"</formula>
    </cfRule>
  </conditionalFormatting>
  <pageMargins left="0.511811024" right="0.511811024" top="0.78740157499999996" bottom="0.78740157499999996" header="0.31496062000000002" footer="0.31496062000000002"/>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3"/>
  <sheetViews>
    <sheetView showGridLines="0" tabSelected="1" topLeftCell="A7" zoomScale="110" zoomScaleNormal="110" zoomScalePageLayoutView="70" workbookViewId="0">
      <selection activeCell="Q15" sqref="Q15"/>
    </sheetView>
  </sheetViews>
  <sheetFormatPr defaultRowHeight="15" x14ac:dyDescent="0.25"/>
  <cols>
    <col min="1" max="1" width="0.85546875" customWidth="1"/>
    <col min="2" max="2" width="42.5703125" customWidth="1"/>
    <col min="3" max="3" width="14.28515625" customWidth="1"/>
    <col min="5" max="5" width="13.28515625" customWidth="1"/>
    <col min="6" max="6" width="11.5703125" customWidth="1"/>
  </cols>
  <sheetData>
    <row r="1" spans="1:19" s="2" customFormat="1" x14ac:dyDescent="0.25">
      <c r="A1" s="3" t="s">
        <v>0</v>
      </c>
      <c r="H1" s="14"/>
      <c r="I1" s="14"/>
      <c r="J1" s="14"/>
      <c r="K1" s="14"/>
      <c r="L1" s="14"/>
      <c r="M1" s="14"/>
    </row>
    <row r="2" spans="1:19" s="4" customFormat="1" ht="4.1500000000000004" customHeight="1" x14ac:dyDescent="0.25">
      <c r="H2" s="15"/>
      <c r="I2" s="15"/>
      <c r="J2" s="15"/>
      <c r="K2" s="15"/>
      <c r="L2" s="15"/>
      <c r="M2" s="15"/>
    </row>
    <row r="3" spans="1:19" s="5" customFormat="1" ht="15.75" thickBot="1" x14ac:dyDescent="0.3">
      <c r="A3" s="404" t="str">
        <f>'Monitoria Anual 1'!A3</f>
        <v>Plano de Ação Nacional para a Conservação da ararinha-azul (Cyanopsitta spixii) - Action plan for the Spix's macaw conservation</v>
      </c>
      <c r="B3" s="404"/>
      <c r="C3" s="404"/>
      <c r="D3" s="404"/>
      <c r="E3" s="404"/>
      <c r="F3" s="404"/>
      <c r="G3" s="404"/>
      <c r="H3" s="404"/>
      <c r="I3" s="404"/>
      <c r="J3" s="404"/>
      <c r="K3" s="404"/>
      <c r="L3" s="404"/>
      <c r="M3" s="404"/>
      <c r="N3" s="404"/>
      <c r="O3" s="404"/>
      <c r="P3" s="404"/>
    </row>
    <row r="4" spans="1:19" s="1" customFormat="1" ht="15.75" thickTop="1" x14ac:dyDescent="0.25">
      <c r="H4" s="16"/>
      <c r="I4" s="16"/>
      <c r="J4" s="16"/>
      <c r="K4" s="16"/>
      <c r="L4" s="16"/>
      <c r="M4" s="16"/>
    </row>
    <row r="5" spans="1:19" s="6" customFormat="1" ht="65.25" customHeight="1" thickBot="1" x14ac:dyDescent="0.3">
      <c r="A5" s="7" t="s">
        <v>1</v>
      </c>
      <c r="B5" s="7"/>
      <c r="C5" s="410" t="str">
        <f>'Monitoria Final'!D5</f>
        <v>Aumento da população manejada em cativeiro e a recuperação e conservação do hábitat de ocorrência histórica da espécie até 2017 - Increase the captive population and recover and preserve the historical habitat of the species so that the reintroduction program can start in 2021.</v>
      </c>
      <c r="D5" s="410"/>
      <c r="E5" s="410"/>
      <c r="F5" s="410"/>
      <c r="G5" s="410"/>
      <c r="H5" s="410"/>
      <c r="I5" s="410"/>
      <c r="J5" s="410"/>
      <c r="K5" s="410"/>
      <c r="L5" s="410"/>
      <c r="M5" s="410"/>
      <c r="N5" s="410"/>
      <c r="O5" s="410"/>
      <c r="P5" s="411"/>
    </row>
    <row r="6" spans="1:19" s="1" customFormat="1" ht="15.75" thickTop="1" x14ac:dyDescent="0.25">
      <c r="H6" s="16"/>
      <c r="I6" s="16"/>
      <c r="J6" s="16"/>
      <c r="K6" s="16"/>
      <c r="L6" s="16"/>
      <c r="M6" s="16"/>
    </row>
    <row r="7" spans="1:19" s="1" customFormat="1" ht="21.75" thickBot="1" x14ac:dyDescent="0.3">
      <c r="A7" s="7" t="s">
        <v>2</v>
      </c>
      <c r="B7" s="7"/>
      <c r="C7" s="353" t="s">
        <v>1069</v>
      </c>
      <c r="D7" s="354"/>
      <c r="E7" s="355"/>
      <c r="F7" s="355"/>
      <c r="G7" s="356"/>
      <c r="H7" s="16"/>
      <c r="I7" s="16"/>
      <c r="J7" s="16"/>
      <c r="K7" s="16"/>
      <c r="L7" s="16"/>
      <c r="M7" s="16"/>
    </row>
    <row r="8" spans="1:19" ht="15.75" thickTop="1" x14ac:dyDescent="0.25"/>
    <row r="9" spans="1:19" ht="18.75" x14ac:dyDescent="0.25">
      <c r="A9" s="49" t="s">
        <v>32</v>
      </c>
      <c r="B9" s="49"/>
      <c r="C9" s="49"/>
      <c r="D9" s="49"/>
      <c r="E9" s="49"/>
      <c r="F9" s="49"/>
      <c r="G9" s="49"/>
      <c r="H9" s="49"/>
      <c r="I9" s="49"/>
      <c r="J9" s="49"/>
      <c r="K9" s="49"/>
      <c r="L9" s="49"/>
      <c r="M9" s="49"/>
      <c r="N9" s="49"/>
      <c r="O9" s="49"/>
      <c r="P9" s="49"/>
      <c r="Q9" s="49"/>
      <c r="R9" s="49"/>
      <c r="S9" s="49"/>
    </row>
    <row r="11" spans="1:19" x14ac:dyDescent="0.25">
      <c r="B11" s="27" t="s">
        <v>43</v>
      </c>
      <c r="C11" s="28"/>
      <c r="D11" s="28"/>
    </row>
    <row r="12" spans="1:19" ht="15.75" thickBot="1" x14ac:dyDescent="0.3">
      <c r="E12" s="408" t="s">
        <v>76</v>
      </c>
      <c r="F12" s="409"/>
    </row>
    <row r="13" spans="1:19" ht="57.75" customHeight="1" thickTop="1" thickBot="1" x14ac:dyDescent="0.3">
      <c r="B13" s="402" t="s">
        <v>34</v>
      </c>
      <c r="C13" s="403"/>
      <c r="D13" s="421"/>
      <c r="E13" s="406" t="s">
        <v>75</v>
      </c>
      <c r="F13" s="407"/>
    </row>
    <row r="14" spans="1:19" s="71" customFormat="1" ht="31.9" customHeight="1" thickTop="1" thickBot="1" x14ac:dyDescent="0.3">
      <c r="B14" s="72" t="s">
        <v>40</v>
      </c>
      <c r="C14" s="74" t="s">
        <v>73</v>
      </c>
      <c r="D14" s="73" t="s">
        <v>41</v>
      </c>
      <c r="E14" s="74" t="s">
        <v>66</v>
      </c>
      <c r="F14" s="73" t="s">
        <v>41</v>
      </c>
    </row>
    <row r="15" spans="1:19" ht="16.5" thickTop="1" x14ac:dyDescent="0.25">
      <c r="B15" s="29" t="s">
        <v>36</v>
      </c>
      <c r="C15" s="89">
        <f>COUNTA('Monitoria Final'!I11:I45)</f>
        <v>7</v>
      </c>
      <c r="D15" s="88">
        <f>C15/C18</f>
        <v>0.2</v>
      </c>
      <c r="E15" s="89">
        <v>7</v>
      </c>
      <c r="F15" s="88">
        <f>E15/E18</f>
        <v>0.2</v>
      </c>
    </row>
    <row r="16" spans="1:19" ht="15.75" x14ac:dyDescent="0.25">
      <c r="B16" s="369" t="s">
        <v>1175</v>
      </c>
      <c r="C16" s="89">
        <f>COUNTA('Monitoria Final'!J11:J45)</f>
        <v>7</v>
      </c>
      <c r="D16" s="88">
        <f>C16/C18</f>
        <v>0.2</v>
      </c>
      <c r="E16" s="89">
        <v>7</v>
      </c>
      <c r="F16" s="88">
        <f>E16/E18</f>
        <v>0.2</v>
      </c>
    </row>
    <row r="17" spans="2:17" ht="15.75" x14ac:dyDescent="0.25">
      <c r="B17" s="373" t="s">
        <v>39</v>
      </c>
      <c r="C17" s="374">
        <f>COUNTA('Monitoria Final'!K11:K45)</f>
        <v>21</v>
      </c>
      <c r="D17" s="375">
        <f>C17/C18</f>
        <v>0.6</v>
      </c>
      <c r="E17" s="374">
        <v>21</v>
      </c>
      <c r="F17" s="375">
        <f>E17/E18</f>
        <v>0.6</v>
      </c>
    </row>
    <row r="18" spans="2:17" x14ac:dyDescent="0.25">
      <c r="B18" s="376" t="s">
        <v>42</v>
      </c>
      <c r="C18" s="377">
        <f>C15+C16+C17</f>
        <v>35</v>
      </c>
      <c r="D18" s="378">
        <f>SUM(D15:D17)</f>
        <v>1</v>
      </c>
      <c r="E18" s="377">
        <f>SUM(E15:E17)</f>
        <v>35</v>
      </c>
      <c r="F18" s="378">
        <f>SUM(F15:F17)</f>
        <v>1</v>
      </c>
    </row>
    <row r="19" spans="2:17" x14ac:dyDescent="0.25">
      <c r="B19" s="372"/>
      <c r="C19" s="370"/>
      <c r="D19" s="371"/>
      <c r="E19" s="370"/>
      <c r="F19" s="371"/>
    </row>
    <row r="20" spans="2:17" x14ac:dyDescent="0.25">
      <c r="B20" s="372"/>
      <c r="C20" s="370"/>
      <c r="D20" s="371"/>
      <c r="E20" s="370"/>
      <c r="F20" s="371"/>
    </row>
    <row r="21" spans="2:17" x14ac:dyDescent="0.25">
      <c r="B21" s="372"/>
      <c r="C21" s="370"/>
      <c r="D21" s="371"/>
      <c r="E21" s="370"/>
      <c r="F21" s="371"/>
    </row>
    <row r="22" spans="2:17" x14ac:dyDescent="0.25">
      <c r="B22" s="372"/>
      <c r="C22" s="370"/>
      <c r="D22" s="371"/>
      <c r="E22" s="370"/>
      <c r="F22" s="371"/>
    </row>
    <row r="24" spans="2:17" x14ac:dyDescent="0.25">
      <c r="B24" s="27" t="s">
        <v>44</v>
      </c>
      <c r="C24" s="28"/>
      <c r="D24" s="28"/>
    </row>
    <row r="25" spans="2:17" ht="3" customHeight="1" x14ac:dyDescent="0.25"/>
    <row r="26" spans="2:17" ht="36" customHeight="1" x14ac:dyDescent="0.25">
      <c r="B26" s="48" t="s">
        <v>33</v>
      </c>
      <c r="C26" s="35">
        <f>COUNTA('Monitoria Final'!A11:A45)</f>
        <v>5</v>
      </c>
      <c r="O26" t="s">
        <v>69</v>
      </c>
      <c r="Q26" t="s">
        <v>70</v>
      </c>
    </row>
    <row r="27" spans="2:17" ht="6.6" customHeight="1" thickBot="1" x14ac:dyDescent="0.3"/>
    <row r="28" spans="2:17" ht="16.5" thickTop="1" thickBot="1" x14ac:dyDescent="0.3">
      <c r="B28" s="33" t="s">
        <v>45</v>
      </c>
      <c r="C28" s="347" t="s">
        <v>46</v>
      </c>
      <c r="D28" s="37"/>
      <c r="E28" s="38"/>
      <c r="F28" s="39"/>
      <c r="G28" s="379"/>
      <c r="H28" s="41"/>
      <c r="I28" s="42"/>
    </row>
    <row r="29" spans="2:17" ht="15.75" thickTop="1" x14ac:dyDescent="0.25">
      <c r="B29" s="43" t="s">
        <v>48</v>
      </c>
      <c r="C29" s="45">
        <f>COUNTA('Monitoria Final'!B11:B23)</f>
        <v>13</v>
      </c>
      <c r="D29" s="47"/>
      <c r="E29" s="47"/>
      <c r="F29" s="47">
        <v>1</v>
      </c>
      <c r="G29" s="47">
        <v>2</v>
      </c>
      <c r="H29" s="47"/>
      <c r="I29" s="47">
        <v>10</v>
      </c>
    </row>
    <row r="30" spans="2:17" x14ac:dyDescent="0.25">
      <c r="B30" s="44" t="s">
        <v>49</v>
      </c>
      <c r="C30" s="46">
        <f>COUNTA('Monitoria Final'!B24:B32)</f>
        <v>9</v>
      </c>
      <c r="D30" s="46"/>
      <c r="E30" s="46"/>
      <c r="F30" s="46">
        <v>3</v>
      </c>
      <c r="G30" s="46"/>
      <c r="H30" s="46"/>
      <c r="I30" s="46">
        <v>6</v>
      </c>
    </row>
    <row r="31" spans="2:17" x14ac:dyDescent="0.25">
      <c r="B31" s="44" t="s">
        <v>50</v>
      </c>
      <c r="C31" s="46">
        <f>COUNTA('Monitoria Final'!B33:B38)</f>
        <v>6</v>
      </c>
      <c r="D31" s="46"/>
      <c r="E31" s="46"/>
      <c r="F31" s="46"/>
      <c r="G31" s="46">
        <v>4</v>
      </c>
      <c r="H31" s="46"/>
      <c r="I31" s="46">
        <v>2</v>
      </c>
    </row>
    <row r="32" spans="2:17" x14ac:dyDescent="0.25">
      <c r="B32" s="44" t="s">
        <v>51</v>
      </c>
      <c r="C32" s="46">
        <f>COUNTA('Monitoria Final'!B39:B40)</f>
        <v>2</v>
      </c>
      <c r="D32" s="46"/>
      <c r="E32" s="46"/>
      <c r="F32" s="46"/>
      <c r="G32" s="46"/>
      <c r="H32" s="46"/>
      <c r="I32" s="46">
        <v>2</v>
      </c>
    </row>
    <row r="33" spans="2:9" x14ac:dyDescent="0.25">
      <c r="B33" s="44" t="s">
        <v>52</v>
      </c>
      <c r="C33" s="46">
        <f>COUNTA('Monitoria Final'!B41:B45)</f>
        <v>5</v>
      </c>
      <c r="D33" s="46"/>
      <c r="E33" s="46"/>
      <c r="F33" s="46">
        <v>3</v>
      </c>
      <c r="G33" s="46">
        <v>1</v>
      </c>
      <c r="H33" s="46"/>
      <c r="I33" s="46">
        <v>1</v>
      </c>
    </row>
  </sheetData>
  <mergeCells count="5">
    <mergeCell ref="A3:P3"/>
    <mergeCell ref="C5:P5"/>
    <mergeCell ref="E12:F12"/>
    <mergeCell ref="B13:D13"/>
    <mergeCell ref="E13:F13"/>
  </mergeCells>
  <conditionalFormatting sqref="D29:I29 D30:D33 F30:F33 H30:H33">
    <cfRule type="cellIs" dxfId="9" priority="10" stopIfTrue="1" operator="equal">
      <formula>0</formula>
    </cfRule>
  </conditionalFormatting>
  <conditionalFormatting sqref="F29">
    <cfRule type="cellIs" dxfId="8" priority="9" operator="equal">
      <formula>0</formula>
    </cfRule>
  </conditionalFormatting>
  <conditionalFormatting sqref="G29">
    <cfRule type="cellIs" dxfId="7" priority="8" operator="equal">
      <formula>0</formula>
    </cfRule>
  </conditionalFormatting>
  <conditionalFormatting sqref="H29">
    <cfRule type="cellIs" dxfId="6" priority="7" operator="equal">
      <formula>0</formula>
    </cfRule>
  </conditionalFormatting>
  <conditionalFormatting sqref="I29">
    <cfRule type="cellIs" dxfId="5" priority="6" operator="equal">
      <formula>0</formula>
    </cfRule>
  </conditionalFormatting>
  <conditionalFormatting sqref="D29:I29">
    <cfRule type="cellIs" dxfId="4" priority="5" stopIfTrue="1" operator="equal">
      <formula>0</formula>
    </cfRule>
  </conditionalFormatting>
  <conditionalFormatting sqref="F29">
    <cfRule type="cellIs" dxfId="3" priority="4" operator="equal">
      <formula>0</formula>
    </cfRule>
  </conditionalFormatting>
  <conditionalFormatting sqref="G29">
    <cfRule type="cellIs" dxfId="2" priority="3" operator="equal">
      <formula>0</formula>
    </cfRule>
  </conditionalFormatting>
  <conditionalFormatting sqref="H29">
    <cfRule type="cellIs" dxfId="1" priority="2" operator="equal">
      <formula>0</formula>
    </cfRule>
  </conditionalFormatting>
  <conditionalFormatting sqref="I29">
    <cfRule type="cellIs" dxfId="0"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zoomScale="85" zoomScaleNormal="85" workbookViewId="0"/>
  </sheetViews>
  <sheetFormatPr defaultRowHeight="15" x14ac:dyDescent="0.25"/>
  <cols>
    <col min="2" max="2" width="8.85546875" customWidth="1"/>
  </cols>
  <sheetData>
    <row r="1" spans="1:18" s="2" customFormat="1" x14ac:dyDescent="0.25">
      <c r="A1" s="3" t="s">
        <v>58</v>
      </c>
      <c r="I1" s="14"/>
      <c r="J1" s="14"/>
      <c r="K1" s="14"/>
      <c r="L1" s="14"/>
      <c r="M1" s="14"/>
      <c r="R1" s="14"/>
    </row>
    <row r="39" spans="17:20" x14ac:dyDescent="0.25">
      <c r="Q39" s="68"/>
    </row>
    <row r="40" spans="17:20" ht="14.45" customHeight="1" x14ac:dyDescent="0.25">
      <c r="Q40" s="380"/>
      <c r="R40" s="380"/>
      <c r="S40" s="380"/>
      <c r="T40" s="380"/>
    </row>
    <row r="41" spans="17:20" x14ac:dyDescent="0.25">
      <c r="Q41" s="380"/>
      <c r="R41" s="380"/>
      <c r="S41" s="380"/>
      <c r="T41" s="380"/>
    </row>
    <row r="42" spans="17:20" x14ac:dyDescent="0.25">
      <c r="Q42" s="380"/>
      <c r="R42" s="380"/>
      <c r="S42" s="380"/>
      <c r="T42" s="380"/>
    </row>
    <row r="43" spans="17:20" x14ac:dyDescent="0.25">
      <c r="Q43" s="380"/>
      <c r="R43" s="380"/>
      <c r="S43" s="380"/>
      <c r="T43" s="380"/>
    </row>
    <row r="44" spans="17:20" x14ac:dyDescent="0.25">
      <c r="Q44" s="380"/>
      <c r="R44" s="380"/>
      <c r="S44" s="380"/>
      <c r="T44" s="380"/>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mc:AlternateContent xmlns:mc="http://schemas.openxmlformats.org/markup-compatibility/2006">
      <mc:Choice Requires="x14">
        <oleObject progId="Word.Document.12" shapeId="11275" r:id="rId4">
          <objectPr defaultSize="0" autoPict="0" r:id="rId5">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72"/>
  <sheetViews>
    <sheetView showGridLines="0" zoomScale="70" zoomScaleNormal="70" workbookViewId="0">
      <pane xSplit="2" topLeftCell="J1" activePane="topRight" state="frozen"/>
      <selection activeCell="Q10" sqref="Q10"/>
      <selection pane="topRight" activeCell="A11" sqref="A11:A18"/>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6" customWidth="1"/>
    <col min="15" max="15" width="37.85546875" style="1" customWidth="1"/>
    <col min="16" max="16" width="28.7109375" style="1" customWidth="1"/>
    <col min="17" max="17" width="40" style="1" customWidth="1"/>
    <col min="18" max="19" width="26.7109375" style="1" customWidth="1"/>
    <col min="20" max="21" width="28.71093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4"/>
      <c r="J1" s="14"/>
      <c r="K1" s="14"/>
      <c r="L1" s="14"/>
      <c r="M1" s="14"/>
      <c r="N1" s="14"/>
    </row>
    <row r="2" spans="1:32" s="4" customFormat="1" ht="4.1500000000000004" customHeight="1" x14ac:dyDescent="0.25">
      <c r="I2" s="15"/>
      <c r="J2" s="15"/>
      <c r="K2" s="15"/>
      <c r="L2" s="15"/>
      <c r="M2" s="15"/>
      <c r="N2" s="15"/>
    </row>
    <row r="3" spans="1:32" s="5" customFormat="1" ht="16.5" thickBot="1" x14ac:dyDescent="0.3">
      <c r="A3" s="100" t="s">
        <v>77</v>
      </c>
      <c r="B3" s="63"/>
      <c r="C3" s="63"/>
      <c r="D3" s="63"/>
      <c r="E3" s="63"/>
      <c r="F3" s="63"/>
      <c r="G3" s="63"/>
      <c r="H3" s="63"/>
      <c r="I3" s="63"/>
      <c r="J3" s="63"/>
      <c r="K3" s="63"/>
      <c r="L3" s="63"/>
      <c r="M3" s="63"/>
      <c r="O3" s="63"/>
      <c r="P3" s="63"/>
      <c r="Q3" s="63"/>
    </row>
    <row r="4" spans="1:32" ht="15.75" thickTop="1" x14ac:dyDescent="0.25"/>
    <row r="5" spans="1:32" s="6" customFormat="1" ht="49.5" customHeight="1" thickBot="1" x14ac:dyDescent="0.3">
      <c r="A5" s="7" t="s">
        <v>1</v>
      </c>
      <c r="B5" s="7"/>
      <c r="C5" s="8"/>
      <c r="D5" s="387" t="s">
        <v>78</v>
      </c>
      <c r="E5" s="388"/>
      <c r="F5" s="388"/>
      <c r="G5" s="388"/>
      <c r="H5" s="388"/>
      <c r="I5" s="388"/>
      <c r="J5" s="388"/>
      <c r="K5" s="388"/>
      <c r="L5" s="388"/>
      <c r="M5" s="389"/>
    </row>
    <row r="6" spans="1:32" ht="15.75" thickTop="1" x14ac:dyDescent="0.25"/>
    <row r="7" spans="1:32" ht="15.75" thickBot="1" x14ac:dyDescent="0.3">
      <c r="A7" s="7" t="s">
        <v>2</v>
      </c>
      <c r="B7" s="7"/>
      <c r="C7" s="8"/>
      <c r="D7" s="101">
        <v>41178</v>
      </c>
      <c r="E7" s="10"/>
      <c r="F7" s="10"/>
      <c r="G7" s="11"/>
      <c r="H7" s="16"/>
      <c r="AF7" s="1" t="s">
        <v>67</v>
      </c>
    </row>
    <row r="8" spans="1:32" ht="15.75" thickTop="1" x14ac:dyDescent="0.25">
      <c r="AF8" s="75" t="s">
        <v>68</v>
      </c>
    </row>
    <row r="9" spans="1:32" ht="16.5" thickBot="1" x14ac:dyDescent="0.3">
      <c r="A9" s="60" t="s">
        <v>11</v>
      </c>
      <c r="B9" s="61"/>
      <c r="C9" s="61"/>
      <c r="D9" s="61"/>
      <c r="E9" s="61"/>
      <c r="F9" s="61"/>
      <c r="G9" s="61"/>
      <c r="H9" s="62"/>
      <c r="I9" s="381" t="s">
        <v>62</v>
      </c>
      <c r="J9" s="382"/>
      <c r="K9" s="382"/>
      <c r="L9" s="382"/>
      <c r="M9" s="382"/>
      <c r="N9" s="382"/>
      <c r="O9" s="382"/>
      <c r="P9" s="382"/>
      <c r="Q9" s="382"/>
      <c r="R9" s="383"/>
      <c r="S9" s="70"/>
      <c r="T9" s="384" t="s">
        <v>30</v>
      </c>
      <c r="U9" s="385"/>
      <c r="V9" s="385"/>
      <c r="W9" s="385"/>
      <c r="X9" s="385"/>
      <c r="Y9" s="385"/>
      <c r="Z9" s="385"/>
      <c r="AA9" s="386"/>
    </row>
    <row r="10" spans="1:32" ht="64.5" thickTop="1" thickBot="1" x14ac:dyDescent="0.3">
      <c r="A10" s="22" t="s">
        <v>3</v>
      </c>
      <c r="B10" s="22" t="s">
        <v>4</v>
      </c>
      <c r="C10" s="22" t="s">
        <v>5</v>
      </c>
      <c r="D10" s="22" t="s">
        <v>9</v>
      </c>
      <c r="E10" s="22" t="s">
        <v>10</v>
      </c>
      <c r="F10" s="22" t="s">
        <v>6</v>
      </c>
      <c r="G10" s="22" t="s">
        <v>8</v>
      </c>
      <c r="H10" s="22" t="s">
        <v>65</v>
      </c>
      <c r="I10" s="17" t="s">
        <v>12</v>
      </c>
      <c r="J10" s="18" t="s">
        <v>13</v>
      </c>
      <c r="K10" s="19" t="s">
        <v>14</v>
      </c>
      <c r="L10" s="20" t="s">
        <v>15</v>
      </c>
      <c r="M10" s="21" t="s">
        <v>16</v>
      </c>
      <c r="N10" s="69" t="s">
        <v>17</v>
      </c>
      <c r="O10" s="23" t="s">
        <v>18</v>
      </c>
      <c r="P10" s="23" t="s">
        <v>19</v>
      </c>
      <c r="Q10" s="23" t="s">
        <v>20</v>
      </c>
      <c r="R10" s="23" t="s">
        <v>21</v>
      </c>
      <c r="S10" s="23" t="s">
        <v>63</v>
      </c>
      <c r="T10" s="24" t="s">
        <v>22</v>
      </c>
      <c r="U10" s="25" t="s">
        <v>23</v>
      </c>
      <c r="V10" s="25" t="s">
        <v>24</v>
      </c>
      <c r="W10" s="25" t="s">
        <v>25</v>
      </c>
      <c r="X10" s="25" t="s">
        <v>26</v>
      </c>
      <c r="Y10" s="25" t="s">
        <v>27</v>
      </c>
      <c r="Z10" s="25" t="s">
        <v>28</v>
      </c>
      <c r="AA10" s="25" t="s">
        <v>29</v>
      </c>
    </row>
    <row r="11" spans="1:32" ht="103.5" customHeight="1" thickTop="1" x14ac:dyDescent="0.25">
      <c r="A11" s="390" t="s">
        <v>79</v>
      </c>
      <c r="B11" s="108" t="s">
        <v>85</v>
      </c>
      <c r="C11" s="108" t="s">
        <v>93</v>
      </c>
      <c r="D11" s="13"/>
      <c r="E11" s="119" t="s">
        <v>99</v>
      </c>
      <c r="F11" s="121">
        <v>150000</v>
      </c>
      <c r="G11" s="122" t="s">
        <v>104</v>
      </c>
      <c r="H11" s="119" t="s">
        <v>108</v>
      </c>
      <c r="I11" s="13"/>
      <c r="J11" s="13"/>
      <c r="K11" s="13"/>
      <c r="L11" s="13"/>
      <c r="M11" s="13" t="s">
        <v>64</v>
      </c>
      <c r="N11" s="26"/>
      <c r="O11" s="106" t="s">
        <v>112</v>
      </c>
      <c r="P11" s="106" t="s">
        <v>112</v>
      </c>
      <c r="Q11" s="106"/>
      <c r="R11" s="106" t="s">
        <v>113</v>
      </c>
      <c r="S11" s="106"/>
      <c r="T11" s="118" t="s">
        <v>122</v>
      </c>
      <c r="U11" s="108"/>
      <c r="V11" s="108" t="s">
        <v>123</v>
      </c>
      <c r="W11" s="119" t="s">
        <v>99</v>
      </c>
      <c r="X11" s="119" t="s">
        <v>104</v>
      </c>
      <c r="Y11" s="108" t="s">
        <v>124</v>
      </c>
      <c r="Z11" s="119" t="s">
        <v>125</v>
      </c>
      <c r="AA11" s="13"/>
    </row>
    <row r="12" spans="1:32" ht="245.25" customHeight="1" x14ac:dyDescent="0.25">
      <c r="A12" s="391"/>
      <c r="B12" s="107" t="s">
        <v>86</v>
      </c>
      <c r="C12" s="108" t="s">
        <v>94</v>
      </c>
      <c r="D12" s="12"/>
      <c r="E12" s="108" t="s">
        <v>100</v>
      </c>
      <c r="F12" s="109"/>
      <c r="G12" s="110" t="s">
        <v>104</v>
      </c>
      <c r="H12" s="110" t="s">
        <v>106</v>
      </c>
      <c r="I12" s="13"/>
      <c r="J12" s="13"/>
      <c r="K12" s="13"/>
      <c r="L12" s="13" t="s">
        <v>64</v>
      </c>
      <c r="M12" s="13"/>
      <c r="N12" s="26"/>
      <c r="O12" s="106" t="s">
        <v>114</v>
      </c>
      <c r="P12" s="106"/>
      <c r="Q12" s="106"/>
      <c r="R12" s="106" t="s">
        <v>113</v>
      </c>
      <c r="S12" s="106"/>
      <c r="T12" s="118"/>
      <c r="U12" s="108" t="s">
        <v>126</v>
      </c>
      <c r="V12" s="108" t="s">
        <v>123</v>
      </c>
      <c r="W12" s="108" t="s">
        <v>127</v>
      </c>
      <c r="X12" s="119" t="s">
        <v>128</v>
      </c>
      <c r="Y12" s="123">
        <v>225611.04</v>
      </c>
      <c r="Z12" s="119" t="s">
        <v>129</v>
      </c>
      <c r="AA12" s="12"/>
    </row>
    <row r="13" spans="1:32" ht="120" customHeight="1" x14ac:dyDescent="0.25">
      <c r="A13" s="391"/>
      <c r="B13" s="108" t="s">
        <v>87</v>
      </c>
      <c r="C13" s="111" t="s">
        <v>94</v>
      </c>
      <c r="D13" s="12"/>
      <c r="E13" s="107" t="s">
        <v>100</v>
      </c>
      <c r="F13" s="112"/>
      <c r="G13" s="113" t="s">
        <v>104</v>
      </c>
      <c r="H13" s="113" t="s">
        <v>109</v>
      </c>
      <c r="I13" s="13"/>
      <c r="J13" s="13"/>
      <c r="K13" s="13"/>
      <c r="L13" s="13" t="s">
        <v>64</v>
      </c>
      <c r="M13" s="13"/>
      <c r="N13" s="26"/>
      <c r="O13" s="106" t="s">
        <v>115</v>
      </c>
      <c r="P13" s="106"/>
      <c r="Q13" s="106"/>
      <c r="R13" s="106" t="s">
        <v>113</v>
      </c>
      <c r="S13" s="106"/>
      <c r="T13" s="124"/>
      <c r="U13" s="108" t="s">
        <v>130</v>
      </c>
      <c r="V13" s="108" t="s">
        <v>123</v>
      </c>
      <c r="W13" s="108" t="s">
        <v>127</v>
      </c>
      <c r="X13" s="119" t="s">
        <v>131</v>
      </c>
      <c r="Y13" s="123">
        <v>120648.52</v>
      </c>
      <c r="Z13" s="119" t="s">
        <v>132</v>
      </c>
      <c r="AA13" s="12"/>
    </row>
    <row r="14" spans="1:32" ht="103.5" customHeight="1" x14ac:dyDescent="0.25">
      <c r="A14" s="391"/>
      <c r="B14" s="114" t="s">
        <v>88</v>
      </c>
      <c r="C14" s="108" t="s">
        <v>95</v>
      </c>
      <c r="D14" s="12"/>
      <c r="E14" s="108" t="s">
        <v>100</v>
      </c>
      <c r="F14" s="115">
        <v>3000</v>
      </c>
      <c r="G14" s="113" t="s">
        <v>105</v>
      </c>
      <c r="H14" s="113" t="s">
        <v>110</v>
      </c>
      <c r="I14" s="13"/>
      <c r="J14" s="13"/>
      <c r="K14" s="13"/>
      <c r="L14" s="13" t="s">
        <v>64</v>
      </c>
      <c r="M14" s="13"/>
      <c r="N14" s="26"/>
      <c r="O14" s="106" t="s">
        <v>116</v>
      </c>
      <c r="P14" s="106"/>
      <c r="Q14" s="106"/>
      <c r="R14" s="106" t="s">
        <v>113</v>
      </c>
      <c r="S14" s="106"/>
      <c r="T14" s="125"/>
      <c r="U14" s="108" t="s">
        <v>133</v>
      </c>
      <c r="V14" s="108" t="s">
        <v>123</v>
      </c>
      <c r="W14" s="108" t="s">
        <v>134</v>
      </c>
      <c r="X14" s="119" t="s">
        <v>105</v>
      </c>
      <c r="Y14" s="115">
        <v>3000</v>
      </c>
      <c r="Z14" s="119" t="s">
        <v>135</v>
      </c>
      <c r="AA14" s="12"/>
    </row>
    <row r="15" spans="1:32" ht="102.75" customHeight="1" x14ac:dyDescent="0.25">
      <c r="A15" s="391"/>
      <c r="B15" s="108" t="s">
        <v>89</v>
      </c>
      <c r="C15" s="108" t="s">
        <v>95</v>
      </c>
      <c r="D15" s="12"/>
      <c r="E15" s="108" t="s">
        <v>100</v>
      </c>
      <c r="F15" s="109"/>
      <c r="G15" s="113" t="s">
        <v>106</v>
      </c>
      <c r="H15" s="113" t="s">
        <v>104</v>
      </c>
      <c r="I15" s="13"/>
      <c r="J15" s="13"/>
      <c r="K15" s="13"/>
      <c r="L15" s="13" t="s">
        <v>64</v>
      </c>
      <c r="M15" s="13"/>
      <c r="N15" s="26"/>
      <c r="O15" s="106" t="s">
        <v>117</v>
      </c>
      <c r="P15" s="106"/>
      <c r="Q15" s="106"/>
      <c r="R15" s="106" t="s">
        <v>113</v>
      </c>
      <c r="S15" s="106"/>
      <c r="T15" s="118"/>
      <c r="U15" s="108" t="s">
        <v>133</v>
      </c>
      <c r="V15" s="108" t="s">
        <v>123</v>
      </c>
      <c r="W15" s="108" t="s">
        <v>136</v>
      </c>
      <c r="X15" s="119" t="s">
        <v>131</v>
      </c>
      <c r="Y15" s="126">
        <v>10000</v>
      </c>
      <c r="Z15" s="119" t="s">
        <v>137</v>
      </c>
      <c r="AA15" s="12"/>
    </row>
    <row r="16" spans="1:32" ht="165" x14ac:dyDescent="0.25">
      <c r="A16" s="391"/>
      <c r="B16" s="116" t="s">
        <v>90</v>
      </c>
      <c r="C16" s="108" t="s">
        <v>96</v>
      </c>
      <c r="D16" s="12"/>
      <c r="E16" s="109" t="s">
        <v>101</v>
      </c>
      <c r="F16" s="117"/>
      <c r="G16" s="113" t="s">
        <v>106</v>
      </c>
      <c r="H16" s="118" t="s">
        <v>111</v>
      </c>
      <c r="I16" s="13"/>
      <c r="J16" s="13"/>
      <c r="K16" s="13"/>
      <c r="L16" s="13" t="s">
        <v>64</v>
      </c>
      <c r="M16" s="13"/>
      <c r="N16" s="26"/>
      <c r="O16" s="106" t="s">
        <v>118</v>
      </c>
      <c r="P16" s="106"/>
      <c r="Q16" s="106" t="s">
        <v>119</v>
      </c>
      <c r="R16" s="106" t="s">
        <v>113</v>
      </c>
      <c r="S16" s="106"/>
      <c r="T16" s="118" t="s">
        <v>138</v>
      </c>
      <c r="U16" s="108" t="s">
        <v>139</v>
      </c>
      <c r="V16" s="108" t="s">
        <v>123</v>
      </c>
      <c r="W16" s="108" t="s">
        <v>134</v>
      </c>
      <c r="X16" s="119" t="s">
        <v>131</v>
      </c>
      <c r="Y16" s="108" t="s">
        <v>124</v>
      </c>
      <c r="Z16" s="108" t="s">
        <v>104</v>
      </c>
      <c r="AA16" s="12"/>
    </row>
    <row r="17" spans="1:27" ht="133.5" customHeight="1" x14ac:dyDescent="0.25">
      <c r="A17" s="391"/>
      <c r="B17" s="108" t="s">
        <v>91</v>
      </c>
      <c r="C17" s="108" t="s">
        <v>97</v>
      </c>
      <c r="D17" s="12"/>
      <c r="E17" s="108" t="s">
        <v>102</v>
      </c>
      <c r="F17" s="117"/>
      <c r="G17" s="118" t="s">
        <v>107</v>
      </c>
      <c r="H17" s="113" t="s">
        <v>104</v>
      </c>
      <c r="I17" s="13"/>
      <c r="J17" s="13"/>
      <c r="K17" s="13"/>
      <c r="L17" s="13" t="s">
        <v>64</v>
      </c>
      <c r="M17" s="13"/>
      <c r="N17" s="26"/>
      <c r="O17" s="106" t="s">
        <v>120</v>
      </c>
      <c r="P17" s="106"/>
      <c r="Q17" s="106"/>
      <c r="R17" s="106" t="s">
        <v>113</v>
      </c>
      <c r="S17" s="106"/>
      <c r="T17" s="118"/>
      <c r="U17" s="108"/>
      <c r="V17" s="108" t="s">
        <v>123</v>
      </c>
      <c r="W17" s="108" t="s">
        <v>140</v>
      </c>
      <c r="X17" s="108" t="s">
        <v>128</v>
      </c>
      <c r="Y17" s="108" t="s">
        <v>124</v>
      </c>
      <c r="Z17" s="108" t="s">
        <v>141</v>
      </c>
      <c r="AA17" s="12"/>
    </row>
    <row r="18" spans="1:27" ht="111" customHeight="1" x14ac:dyDescent="0.25">
      <c r="A18" s="391"/>
      <c r="B18" s="119" t="s">
        <v>92</v>
      </c>
      <c r="C18" s="108" t="s">
        <v>98</v>
      </c>
      <c r="D18" s="12"/>
      <c r="E18" s="108" t="s">
        <v>103</v>
      </c>
      <c r="F18" s="120"/>
      <c r="G18" s="113" t="s">
        <v>104</v>
      </c>
      <c r="H18" s="118" t="s">
        <v>107</v>
      </c>
      <c r="I18" s="13"/>
      <c r="J18" s="13"/>
      <c r="K18" s="13"/>
      <c r="L18" s="13" t="s">
        <v>64</v>
      </c>
      <c r="M18" s="13"/>
      <c r="N18" s="26"/>
      <c r="O18" s="106" t="s">
        <v>121</v>
      </c>
      <c r="P18" s="106"/>
      <c r="Q18" s="106"/>
      <c r="R18" s="106" t="s">
        <v>113</v>
      </c>
      <c r="S18" s="106"/>
      <c r="T18" s="118"/>
      <c r="U18" s="108"/>
      <c r="V18" s="108" t="s">
        <v>123</v>
      </c>
      <c r="W18" s="108" t="s">
        <v>142</v>
      </c>
      <c r="X18" s="108" t="s">
        <v>128</v>
      </c>
      <c r="Y18" s="107" t="s">
        <v>124</v>
      </c>
      <c r="Z18" s="119" t="s">
        <v>129</v>
      </c>
      <c r="AA18" s="12"/>
    </row>
    <row r="19" spans="1:27" ht="69" customHeight="1" x14ac:dyDescent="0.25">
      <c r="A19" s="394" t="s">
        <v>80</v>
      </c>
      <c r="B19" s="116" t="s">
        <v>143</v>
      </c>
      <c r="C19" s="108" t="s">
        <v>144</v>
      </c>
      <c r="D19" s="120"/>
      <c r="E19" s="108" t="s">
        <v>145</v>
      </c>
      <c r="F19" s="119"/>
      <c r="G19" s="119" t="s">
        <v>146</v>
      </c>
      <c r="H19" s="119" t="s">
        <v>147</v>
      </c>
      <c r="I19" s="13"/>
      <c r="J19" s="13"/>
      <c r="K19" s="13"/>
      <c r="L19" s="13" t="s">
        <v>64</v>
      </c>
      <c r="M19" s="13"/>
      <c r="N19" s="26"/>
      <c r="O19" s="129" t="s">
        <v>190</v>
      </c>
      <c r="P19" s="130"/>
      <c r="Q19" s="131" t="s">
        <v>191</v>
      </c>
      <c r="R19" s="130"/>
      <c r="S19" s="132"/>
      <c r="T19" s="116" t="s">
        <v>192</v>
      </c>
      <c r="U19" s="108"/>
      <c r="V19" s="108" t="s">
        <v>123</v>
      </c>
      <c r="W19" s="108" t="s">
        <v>142</v>
      </c>
      <c r="X19" s="108" t="s">
        <v>128</v>
      </c>
      <c r="Y19" s="133" t="s">
        <v>124</v>
      </c>
      <c r="Z19" s="108" t="s">
        <v>193</v>
      </c>
      <c r="AA19" s="108"/>
    </row>
    <row r="20" spans="1:27" ht="118.5" customHeight="1" x14ac:dyDescent="0.25">
      <c r="A20" s="394"/>
      <c r="B20" s="108" t="s">
        <v>148</v>
      </c>
      <c r="C20" s="127" t="s">
        <v>149</v>
      </c>
      <c r="D20" s="120"/>
      <c r="E20" s="108" t="s">
        <v>99</v>
      </c>
      <c r="F20" s="119"/>
      <c r="G20" s="119" t="s">
        <v>104</v>
      </c>
      <c r="H20" s="119" t="s">
        <v>146</v>
      </c>
      <c r="I20" s="13"/>
      <c r="J20" s="13"/>
      <c r="K20" s="13"/>
      <c r="L20" s="13" t="s">
        <v>64</v>
      </c>
      <c r="M20" s="13"/>
      <c r="N20" s="26"/>
      <c r="O20" s="134" t="s">
        <v>194</v>
      </c>
      <c r="P20" s="130"/>
      <c r="Q20" s="131" t="s">
        <v>195</v>
      </c>
      <c r="R20" s="130"/>
      <c r="S20" s="132"/>
      <c r="T20" s="108" t="s">
        <v>196</v>
      </c>
      <c r="U20" s="108" t="s">
        <v>197</v>
      </c>
      <c r="V20" s="108" t="s">
        <v>123</v>
      </c>
      <c r="W20" s="108" t="s">
        <v>142</v>
      </c>
      <c r="X20" s="108" t="s">
        <v>128</v>
      </c>
      <c r="Y20" s="108" t="s">
        <v>124</v>
      </c>
      <c r="Z20" s="108" t="s">
        <v>104</v>
      </c>
      <c r="AA20" s="120"/>
    </row>
    <row r="21" spans="1:27" ht="92.25" customHeight="1" x14ac:dyDescent="0.25">
      <c r="A21" s="394"/>
      <c r="B21" s="119" t="s">
        <v>150</v>
      </c>
      <c r="C21" s="127" t="s">
        <v>151</v>
      </c>
      <c r="D21" s="120"/>
      <c r="E21" s="119" t="s">
        <v>152</v>
      </c>
      <c r="F21" s="115">
        <v>10000</v>
      </c>
      <c r="G21" s="108" t="s">
        <v>105</v>
      </c>
      <c r="H21" s="119" t="s">
        <v>146</v>
      </c>
      <c r="I21" s="13"/>
      <c r="J21" s="13"/>
      <c r="K21" s="13"/>
      <c r="L21" s="13" t="s">
        <v>64</v>
      </c>
      <c r="M21" s="13"/>
      <c r="N21" s="26"/>
      <c r="O21" s="135" t="s">
        <v>198</v>
      </c>
      <c r="P21" s="136"/>
      <c r="Q21" s="136"/>
      <c r="R21" s="136"/>
      <c r="S21" s="132"/>
      <c r="T21" s="119"/>
      <c r="U21" s="108"/>
      <c r="V21" s="108"/>
      <c r="W21" s="108"/>
      <c r="X21" s="108"/>
      <c r="Y21" s="108"/>
      <c r="Z21" s="108"/>
      <c r="AA21" s="108"/>
    </row>
    <row r="22" spans="1:27" ht="375" x14ac:dyDescent="0.25">
      <c r="A22" s="394"/>
      <c r="B22" s="108" t="s">
        <v>153</v>
      </c>
      <c r="C22" s="108" t="s">
        <v>154</v>
      </c>
      <c r="D22" s="120"/>
      <c r="E22" s="108" t="s">
        <v>100</v>
      </c>
      <c r="F22" s="128">
        <v>10000</v>
      </c>
      <c r="G22" s="108" t="s">
        <v>155</v>
      </c>
      <c r="H22" s="108" t="s">
        <v>156</v>
      </c>
      <c r="I22" s="13"/>
      <c r="J22" s="13"/>
      <c r="K22" s="13"/>
      <c r="L22" s="13" t="s">
        <v>64</v>
      </c>
      <c r="M22" s="13"/>
      <c r="N22" s="26"/>
      <c r="O22" s="134" t="s">
        <v>199</v>
      </c>
      <c r="P22" s="136"/>
      <c r="Q22" s="136"/>
      <c r="R22" s="136"/>
      <c r="S22" s="132"/>
      <c r="T22" s="108"/>
      <c r="U22" s="108"/>
      <c r="V22" s="108" t="s">
        <v>123</v>
      </c>
      <c r="W22" s="108" t="s">
        <v>142</v>
      </c>
      <c r="X22" s="108" t="s">
        <v>155</v>
      </c>
      <c r="Y22" s="108">
        <v>10000</v>
      </c>
      <c r="Z22" s="108" t="s">
        <v>200</v>
      </c>
      <c r="AA22" s="108"/>
    </row>
    <row r="23" spans="1:27" ht="138.75" customHeight="1" x14ac:dyDescent="0.25">
      <c r="A23" s="394"/>
      <c r="B23" s="108" t="s">
        <v>157</v>
      </c>
      <c r="C23" s="108" t="s">
        <v>158</v>
      </c>
      <c r="D23" s="120"/>
      <c r="E23" s="119" t="s">
        <v>140</v>
      </c>
      <c r="F23" s="109"/>
      <c r="G23" s="119" t="s">
        <v>104</v>
      </c>
      <c r="H23" s="108" t="s">
        <v>159</v>
      </c>
      <c r="I23" s="13"/>
      <c r="J23" s="13"/>
      <c r="K23" s="13"/>
      <c r="L23" s="13" t="s">
        <v>64</v>
      </c>
      <c r="M23" s="13"/>
      <c r="N23" s="26"/>
      <c r="O23" s="134" t="s">
        <v>201</v>
      </c>
      <c r="P23" s="136"/>
      <c r="Q23" s="136"/>
      <c r="R23" s="136"/>
      <c r="S23" s="132"/>
      <c r="T23" s="108"/>
      <c r="U23" s="108"/>
      <c r="V23" s="108" t="s">
        <v>202</v>
      </c>
      <c r="W23" s="108" t="s">
        <v>140</v>
      </c>
      <c r="X23" s="108" t="s">
        <v>128</v>
      </c>
      <c r="Y23" s="108">
        <v>100000</v>
      </c>
      <c r="Z23" s="108" t="s">
        <v>203</v>
      </c>
      <c r="AA23" s="108"/>
    </row>
    <row r="24" spans="1:27" ht="60" x14ac:dyDescent="0.25">
      <c r="A24" s="394"/>
      <c r="B24" s="116" t="s">
        <v>160</v>
      </c>
      <c r="C24" s="108" t="s">
        <v>161</v>
      </c>
      <c r="D24" s="120"/>
      <c r="E24" s="119" t="s">
        <v>103</v>
      </c>
      <c r="F24" s="108" t="s">
        <v>162</v>
      </c>
      <c r="G24" s="108" t="s">
        <v>155</v>
      </c>
      <c r="H24" s="108" t="s">
        <v>163</v>
      </c>
      <c r="I24" s="13"/>
      <c r="J24" s="13" t="s">
        <v>64</v>
      </c>
      <c r="K24" s="13"/>
      <c r="L24" s="13"/>
      <c r="M24" s="13"/>
      <c r="N24" s="26" t="s">
        <v>68</v>
      </c>
      <c r="O24" s="134" t="s">
        <v>204</v>
      </c>
      <c r="P24" s="136"/>
      <c r="Q24" s="136"/>
      <c r="R24" s="136"/>
      <c r="S24" s="132"/>
      <c r="T24" s="116"/>
      <c r="U24" s="108"/>
      <c r="V24" s="116"/>
      <c r="W24" s="119"/>
      <c r="X24" s="108"/>
      <c r="Y24" s="120"/>
      <c r="Z24" s="108"/>
      <c r="AA24" s="137"/>
    </row>
    <row r="25" spans="1:27" ht="75" x14ac:dyDescent="0.25">
      <c r="A25" s="394"/>
      <c r="B25" s="108" t="s">
        <v>164</v>
      </c>
      <c r="C25" s="108" t="s">
        <v>165</v>
      </c>
      <c r="D25" s="120"/>
      <c r="E25" s="119" t="s">
        <v>103</v>
      </c>
      <c r="F25" s="109" t="s">
        <v>162</v>
      </c>
      <c r="G25" s="108" t="s">
        <v>105</v>
      </c>
      <c r="H25" s="108" t="s">
        <v>166</v>
      </c>
      <c r="I25" s="13"/>
      <c r="J25" s="13" t="s">
        <v>64</v>
      </c>
      <c r="K25" s="13"/>
      <c r="L25" s="13"/>
      <c r="M25" s="13"/>
      <c r="N25" s="26" t="s">
        <v>68</v>
      </c>
      <c r="O25" s="134" t="s">
        <v>204</v>
      </c>
      <c r="P25" s="136"/>
      <c r="Q25" s="136"/>
      <c r="R25" s="136"/>
      <c r="S25" s="132"/>
      <c r="T25" s="108"/>
      <c r="U25" s="108"/>
      <c r="V25" s="116"/>
      <c r="W25" s="119"/>
      <c r="X25" s="108"/>
      <c r="Y25" s="120"/>
      <c r="Z25" s="108"/>
      <c r="AA25" s="137"/>
    </row>
    <row r="26" spans="1:27" ht="135" x14ac:dyDescent="0.25">
      <c r="A26" s="394"/>
      <c r="B26" s="108" t="s">
        <v>167</v>
      </c>
      <c r="C26" s="108" t="s">
        <v>168</v>
      </c>
      <c r="D26" s="120"/>
      <c r="E26" s="108" t="s">
        <v>169</v>
      </c>
      <c r="F26" s="108" t="s">
        <v>170</v>
      </c>
      <c r="G26" s="108" t="s">
        <v>171</v>
      </c>
      <c r="H26" s="108" t="s">
        <v>166</v>
      </c>
      <c r="I26" s="13"/>
      <c r="J26" s="13"/>
      <c r="K26" s="13"/>
      <c r="L26" s="13" t="s">
        <v>64</v>
      </c>
      <c r="M26" s="13"/>
      <c r="N26" s="26"/>
      <c r="O26" s="138" t="s">
        <v>205</v>
      </c>
      <c r="P26" s="136"/>
      <c r="Q26" s="136"/>
      <c r="R26" s="136"/>
      <c r="S26" s="132"/>
      <c r="T26" s="108" t="s">
        <v>206</v>
      </c>
      <c r="U26" s="108" t="s">
        <v>207</v>
      </c>
      <c r="V26" s="108" t="s">
        <v>208</v>
      </c>
      <c r="W26" s="108" t="s">
        <v>209</v>
      </c>
      <c r="X26" s="108" t="s">
        <v>210</v>
      </c>
      <c r="Y26" s="126">
        <v>136466.79999999999</v>
      </c>
      <c r="Z26" s="108" t="s">
        <v>211</v>
      </c>
      <c r="AA26" s="108"/>
    </row>
    <row r="27" spans="1:27" ht="120" x14ac:dyDescent="0.25">
      <c r="A27" s="394"/>
      <c r="B27" s="108" t="s">
        <v>172</v>
      </c>
      <c r="C27" s="108" t="s">
        <v>168</v>
      </c>
      <c r="D27" s="120"/>
      <c r="E27" s="108" t="s">
        <v>169</v>
      </c>
      <c r="F27" s="108" t="s">
        <v>170</v>
      </c>
      <c r="G27" s="108" t="s">
        <v>171</v>
      </c>
      <c r="H27" s="108" t="s">
        <v>173</v>
      </c>
      <c r="I27" s="13"/>
      <c r="J27" s="13"/>
      <c r="K27" s="13"/>
      <c r="L27" s="13" t="s">
        <v>64</v>
      </c>
      <c r="M27" s="13"/>
      <c r="N27" s="26"/>
      <c r="O27" s="138" t="s">
        <v>212</v>
      </c>
      <c r="P27" s="136"/>
      <c r="Q27" s="136"/>
      <c r="R27" s="136"/>
      <c r="S27" s="132"/>
      <c r="T27" s="108" t="s">
        <v>213</v>
      </c>
      <c r="U27" s="108" t="s">
        <v>207</v>
      </c>
      <c r="V27" s="108" t="s">
        <v>208</v>
      </c>
      <c r="W27" s="108" t="s">
        <v>209</v>
      </c>
      <c r="X27" s="108" t="s">
        <v>210</v>
      </c>
      <c r="Y27" s="108" t="s">
        <v>170</v>
      </c>
      <c r="Z27" s="108" t="s">
        <v>214</v>
      </c>
      <c r="AA27" s="108"/>
    </row>
    <row r="28" spans="1:27" ht="150" x14ac:dyDescent="0.25">
      <c r="A28" s="394"/>
      <c r="B28" s="108" t="s">
        <v>174</v>
      </c>
      <c r="C28" s="108" t="s">
        <v>175</v>
      </c>
      <c r="D28" s="120"/>
      <c r="E28" s="108" t="s">
        <v>169</v>
      </c>
      <c r="F28" s="109" t="s">
        <v>176</v>
      </c>
      <c r="G28" s="108" t="s">
        <v>171</v>
      </c>
      <c r="H28" s="108" t="s">
        <v>166</v>
      </c>
      <c r="I28" s="13"/>
      <c r="J28" s="13"/>
      <c r="K28" s="13"/>
      <c r="L28" s="13" t="s">
        <v>64</v>
      </c>
      <c r="M28" s="13"/>
      <c r="N28" s="26"/>
      <c r="O28" s="138" t="s">
        <v>215</v>
      </c>
      <c r="P28" s="136"/>
      <c r="Q28" s="136"/>
      <c r="R28" s="136"/>
      <c r="S28" s="132"/>
      <c r="T28" s="108"/>
      <c r="U28" s="108"/>
      <c r="V28" s="108" t="s">
        <v>208</v>
      </c>
      <c r="W28" s="108" t="s">
        <v>209</v>
      </c>
      <c r="X28" s="108" t="s">
        <v>210</v>
      </c>
      <c r="Y28" s="109" t="s">
        <v>176</v>
      </c>
      <c r="Z28" s="108" t="s">
        <v>216</v>
      </c>
      <c r="AA28" s="108"/>
    </row>
    <row r="29" spans="1:27" ht="135" x14ac:dyDescent="0.25">
      <c r="A29" s="394"/>
      <c r="B29" s="108" t="s">
        <v>177</v>
      </c>
      <c r="C29" s="108" t="s">
        <v>178</v>
      </c>
      <c r="D29" s="120"/>
      <c r="E29" s="108" t="s">
        <v>169</v>
      </c>
      <c r="F29" s="108" t="s">
        <v>179</v>
      </c>
      <c r="G29" s="119" t="s">
        <v>107</v>
      </c>
      <c r="H29" s="108" t="s">
        <v>173</v>
      </c>
      <c r="I29" s="13"/>
      <c r="J29" s="13" t="s">
        <v>64</v>
      </c>
      <c r="K29" s="13"/>
      <c r="L29" s="13"/>
      <c r="M29" s="13"/>
      <c r="N29" s="26"/>
      <c r="O29" s="138" t="s">
        <v>217</v>
      </c>
      <c r="P29" s="136"/>
      <c r="Q29" s="136"/>
      <c r="R29" s="136"/>
      <c r="S29" s="132"/>
      <c r="T29" s="108" t="s">
        <v>218</v>
      </c>
      <c r="U29" s="108" t="s">
        <v>219</v>
      </c>
      <c r="V29" s="108" t="s">
        <v>103</v>
      </c>
      <c r="W29" s="108" t="s">
        <v>169</v>
      </c>
      <c r="X29" s="119" t="s">
        <v>128</v>
      </c>
      <c r="Y29" s="118" t="s">
        <v>179</v>
      </c>
      <c r="Z29" s="108" t="s">
        <v>220</v>
      </c>
      <c r="AA29" s="108"/>
    </row>
    <row r="30" spans="1:27" ht="120" x14ac:dyDescent="0.25">
      <c r="A30" s="394"/>
      <c r="B30" s="108" t="s">
        <v>180</v>
      </c>
      <c r="C30" s="108" t="s">
        <v>178</v>
      </c>
      <c r="D30" s="120"/>
      <c r="E30" s="108" t="s">
        <v>169</v>
      </c>
      <c r="F30" s="109" t="s">
        <v>162</v>
      </c>
      <c r="G30" s="119" t="s">
        <v>105</v>
      </c>
      <c r="H30" s="119" t="s">
        <v>181</v>
      </c>
      <c r="I30" s="13"/>
      <c r="J30" s="13"/>
      <c r="K30" s="13"/>
      <c r="L30" s="13" t="s">
        <v>64</v>
      </c>
      <c r="M30" s="13"/>
      <c r="N30" s="26"/>
      <c r="O30" s="138" t="s">
        <v>221</v>
      </c>
      <c r="P30" s="136"/>
      <c r="Q30" s="136"/>
      <c r="R30" s="136"/>
      <c r="S30" s="132"/>
      <c r="T30" s="108" t="s">
        <v>222</v>
      </c>
      <c r="U30" s="108" t="s">
        <v>219</v>
      </c>
      <c r="V30" s="108" t="s">
        <v>123</v>
      </c>
      <c r="W30" s="108" t="s">
        <v>127</v>
      </c>
      <c r="X30" s="119" t="s">
        <v>105</v>
      </c>
      <c r="Y30" s="118" t="s">
        <v>124</v>
      </c>
      <c r="Z30" s="119" t="s">
        <v>223</v>
      </c>
      <c r="AA30" s="139"/>
    </row>
    <row r="31" spans="1:27" ht="105" x14ac:dyDescent="0.25">
      <c r="A31" s="394"/>
      <c r="B31" s="108" t="s">
        <v>182</v>
      </c>
      <c r="C31" s="108" t="s">
        <v>183</v>
      </c>
      <c r="D31" s="120"/>
      <c r="E31" s="108" t="s">
        <v>184</v>
      </c>
      <c r="F31" s="109"/>
      <c r="G31" s="119" t="s">
        <v>107</v>
      </c>
      <c r="H31" s="108" t="s">
        <v>185</v>
      </c>
      <c r="I31" s="13"/>
      <c r="J31" s="13"/>
      <c r="K31" s="13"/>
      <c r="L31" s="13" t="s">
        <v>64</v>
      </c>
      <c r="M31" s="13"/>
      <c r="N31" s="26"/>
      <c r="O31" s="138" t="s">
        <v>224</v>
      </c>
      <c r="P31" s="136"/>
      <c r="Q31" s="136"/>
      <c r="R31" s="136"/>
      <c r="S31" s="132"/>
      <c r="T31" s="108"/>
      <c r="U31" s="108"/>
      <c r="V31" s="108" t="s">
        <v>123</v>
      </c>
      <c r="W31" s="108" t="s">
        <v>184</v>
      </c>
      <c r="X31" s="119" t="s">
        <v>128</v>
      </c>
      <c r="Y31" s="118" t="s">
        <v>124</v>
      </c>
      <c r="Z31" s="108" t="s">
        <v>225</v>
      </c>
      <c r="AA31" s="108"/>
    </row>
    <row r="32" spans="1:27" ht="225" x14ac:dyDescent="0.25">
      <c r="A32" s="394"/>
      <c r="B32" s="108" t="s">
        <v>186</v>
      </c>
      <c r="C32" s="108" t="s">
        <v>187</v>
      </c>
      <c r="D32" s="120"/>
      <c r="E32" s="108" t="s">
        <v>184</v>
      </c>
      <c r="F32" s="108" t="s">
        <v>162</v>
      </c>
      <c r="G32" s="119" t="s">
        <v>188</v>
      </c>
      <c r="H32" s="108" t="s">
        <v>189</v>
      </c>
      <c r="I32" s="13"/>
      <c r="J32" s="13"/>
      <c r="K32" s="13"/>
      <c r="L32" s="13" t="s">
        <v>64</v>
      </c>
      <c r="M32" s="13"/>
      <c r="N32" s="26"/>
      <c r="O32" s="138" t="s">
        <v>226</v>
      </c>
      <c r="P32" s="136"/>
      <c r="Q32" s="136"/>
      <c r="R32" s="136"/>
      <c r="S32" s="132"/>
      <c r="T32" s="108"/>
      <c r="U32" s="108"/>
      <c r="V32" s="108" t="s">
        <v>123</v>
      </c>
      <c r="W32" s="108" t="s">
        <v>184</v>
      </c>
      <c r="X32" s="119" t="s">
        <v>188</v>
      </c>
      <c r="Y32" s="118" t="s">
        <v>124</v>
      </c>
      <c r="Z32" s="108" t="s">
        <v>227</v>
      </c>
      <c r="AA32" s="139"/>
    </row>
    <row r="33" spans="1:27" ht="96" customHeight="1" x14ac:dyDescent="0.25">
      <c r="A33" s="395" t="s">
        <v>81</v>
      </c>
      <c r="B33" s="141" t="s">
        <v>232</v>
      </c>
      <c r="C33" s="141" t="s">
        <v>233</v>
      </c>
      <c r="D33" s="142"/>
      <c r="E33" s="143" t="s">
        <v>134</v>
      </c>
      <c r="F33" s="144">
        <v>100000</v>
      </c>
      <c r="G33" s="141" t="s">
        <v>234</v>
      </c>
      <c r="H33" s="145" t="s">
        <v>235</v>
      </c>
      <c r="I33" s="13"/>
      <c r="J33" s="13"/>
      <c r="K33" s="13"/>
      <c r="L33" s="13" t="s">
        <v>31</v>
      </c>
      <c r="M33" s="13"/>
      <c r="N33" s="26"/>
      <c r="O33" s="134" t="s">
        <v>248</v>
      </c>
      <c r="P33" s="136"/>
      <c r="Q33" s="136"/>
      <c r="R33" s="136"/>
      <c r="S33" s="132"/>
      <c r="T33" s="108" t="s">
        <v>228</v>
      </c>
      <c r="U33" s="108" t="s">
        <v>229</v>
      </c>
      <c r="V33" s="108" t="s">
        <v>142</v>
      </c>
      <c r="W33" s="108" t="s">
        <v>127</v>
      </c>
      <c r="X33" s="119" t="s">
        <v>128</v>
      </c>
      <c r="Y33" s="140" t="s">
        <v>230</v>
      </c>
      <c r="Z33" s="108" t="s">
        <v>231</v>
      </c>
      <c r="AA33" s="139"/>
    </row>
    <row r="34" spans="1:27" ht="135" x14ac:dyDescent="0.25">
      <c r="A34" s="396"/>
      <c r="B34" s="141" t="s">
        <v>236</v>
      </c>
      <c r="C34" s="141" t="s">
        <v>237</v>
      </c>
      <c r="D34" s="142"/>
      <c r="E34" s="141" t="s">
        <v>169</v>
      </c>
      <c r="F34" s="144">
        <v>50000</v>
      </c>
      <c r="G34" s="143" t="s">
        <v>105</v>
      </c>
      <c r="H34" s="146" t="s">
        <v>238</v>
      </c>
      <c r="I34" s="13"/>
      <c r="J34" s="13"/>
      <c r="K34" s="13"/>
      <c r="L34" s="13" t="s">
        <v>31</v>
      </c>
      <c r="M34" s="13"/>
      <c r="N34" s="26"/>
      <c r="O34" s="134" t="s">
        <v>249</v>
      </c>
      <c r="P34" s="12"/>
      <c r="Q34" s="12"/>
      <c r="R34" s="12"/>
      <c r="S34" s="12"/>
      <c r="T34" s="108" t="s">
        <v>253</v>
      </c>
      <c r="U34" s="108" t="s">
        <v>254</v>
      </c>
      <c r="V34" s="108" t="s">
        <v>202</v>
      </c>
      <c r="W34" s="108" t="s">
        <v>127</v>
      </c>
      <c r="X34" s="108" t="s">
        <v>255</v>
      </c>
      <c r="Y34" s="115">
        <v>100000</v>
      </c>
      <c r="Z34" s="119" t="s">
        <v>256</v>
      </c>
      <c r="AA34" s="119"/>
    </row>
    <row r="35" spans="1:27" ht="150" x14ac:dyDescent="0.25">
      <c r="A35" s="396"/>
      <c r="B35" s="141" t="s">
        <v>239</v>
      </c>
      <c r="C35" s="141" t="s">
        <v>240</v>
      </c>
      <c r="D35" s="142"/>
      <c r="E35" s="141" t="s">
        <v>140</v>
      </c>
      <c r="F35" s="147">
        <v>10000</v>
      </c>
      <c r="G35" s="143" t="s">
        <v>107</v>
      </c>
      <c r="H35" s="141" t="s">
        <v>241</v>
      </c>
      <c r="I35" s="13" t="s">
        <v>31</v>
      </c>
      <c r="J35" s="13"/>
      <c r="K35" s="13"/>
      <c r="L35" s="13"/>
      <c r="M35" s="13"/>
      <c r="N35" s="26"/>
      <c r="O35" s="134" t="s">
        <v>250</v>
      </c>
      <c r="P35" s="12"/>
      <c r="Q35" s="12"/>
      <c r="R35" s="12"/>
      <c r="S35" s="12"/>
      <c r="T35" s="108" t="s">
        <v>257</v>
      </c>
      <c r="U35" s="108" t="s">
        <v>237</v>
      </c>
      <c r="V35" s="108" t="s">
        <v>202</v>
      </c>
      <c r="W35" s="108" t="s">
        <v>258</v>
      </c>
      <c r="X35" s="119" t="s">
        <v>259</v>
      </c>
      <c r="Y35" s="115">
        <v>50000</v>
      </c>
      <c r="Z35" s="119" t="s">
        <v>260</v>
      </c>
      <c r="AA35" s="119"/>
    </row>
    <row r="36" spans="1:27" ht="120" x14ac:dyDescent="0.25">
      <c r="A36" s="396"/>
      <c r="B36" s="141" t="s">
        <v>242</v>
      </c>
      <c r="C36" s="141" t="s">
        <v>243</v>
      </c>
      <c r="D36" s="142"/>
      <c r="E36" s="141" t="s">
        <v>103</v>
      </c>
      <c r="F36" s="146"/>
      <c r="G36" s="143" t="s">
        <v>107</v>
      </c>
      <c r="H36" s="141" t="s">
        <v>244</v>
      </c>
      <c r="I36" s="13"/>
      <c r="J36" s="13"/>
      <c r="K36" s="13"/>
      <c r="L36" s="13" t="s">
        <v>31</v>
      </c>
      <c r="M36" s="13"/>
      <c r="N36" s="26"/>
      <c r="O36" s="153" t="s">
        <v>251</v>
      </c>
      <c r="P36" s="13"/>
      <c r="Q36" s="13"/>
      <c r="R36" s="13"/>
      <c r="S36" s="13"/>
      <c r="T36" s="108"/>
      <c r="U36" s="108" t="s">
        <v>261</v>
      </c>
      <c r="V36" s="120"/>
      <c r="W36" s="120"/>
      <c r="X36" s="119" t="s">
        <v>128</v>
      </c>
      <c r="Y36" s="128">
        <v>67000</v>
      </c>
      <c r="Z36" s="108" t="s">
        <v>262</v>
      </c>
      <c r="AA36" s="108"/>
    </row>
    <row r="37" spans="1:27" ht="270" x14ac:dyDescent="0.25">
      <c r="A37" s="396"/>
      <c r="B37" s="141" t="s">
        <v>245</v>
      </c>
      <c r="C37" s="141" t="s">
        <v>246</v>
      </c>
      <c r="D37" s="142"/>
      <c r="E37" s="141" t="s">
        <v>169</v>
      </c>
      <c r="F37" s="141" t="s">
        <v>162</v>
      </c>
      <c r="G37" s="143" t="s">
        <v>107</v>
      </c>
      <c r="H37" s="141" t="s">
        <v>247</v>
      </c>
      <c r="I37" s="13"/>
      <c r="J37" s="13" t="s">
        <v>31</v>
      </c>
      <c r="K37" s="13"/>
      <c r="L37" s="13"/>
      <c r="M37" s="13"/>
      <c r="N37" s="26" t="s">
        <v>68</v>
      </c>
      <c r="O37" s="131" t="s">
        <v>252</v>
      </c>
      <c r="P37" s="13"/>
      <c r="Q37" s="13"/>
      <c r="R37" s="13"/>
      <c r="S37" s="13"/>
      <c r="T37" s="108" t="s">
        <v>263</v>
      </c>
      <c r="U37" s="108" t="s">
        <v>264</v>
      </c>
      <c r="V37" s="120"/>
      <c r="W37" s="120"/>
      <c r="X37" s="119" t="s">
        <v>128</v>
      </c>
      <c r="Y37" s="126">
        <v>30000</v>
      </c>
      <c r="Z37" s="108" t="s">
        <v>265</v>
      </c>
      <c r="AA37" s="108"/>
    </row>
    <row r="38" spans="1:27" ht="150.75" customHeight="1" x14ac:dyDescent="0.25">
      <c r="A38" s="397" t="s">
        <v>82</v>
      </c>
      <c r="B38" s="108" t="s">
        <v>271</v>
      </c>
      <c r="C38" s="108" t="s">
        <v>272</v>
      </c>
      <c r="D38" s="120"/>
      <c r="E38" s="119" t="s">
        <v>100</v>
      </c>
      <c r="F38" s="109" t="s">
        <v>273</v>
      </c>
      <c r="G38" s="119" t="s">
        <v>104</v>
      </c>
      <c r="H38" s="119" t="s">
        <v>274</v>
      </c>
      <c r="I38" s="13"/>
      <c r="J38" s="13" t="s">
        <v>31</v>
      </c>
      <c r="K38" s="13"/>
      <c r="L38" s="13"/>
      <c r="M38" s="13"/>
      <c r="N38" s="26"/>
      <c r="O38" s="130"/>
      <c r="P38" s="130"/>
      <c r="Q38" s="130"/>
      <c r="R38" s="130"/>
      <c r="S38" s="132"/>
      <c r="T38" s="108" t="s">
        <v>289</v>
      </c>
      <c r="U38" s="108"/>
      <c r="V38" s="108" t="s">
        <v>123</v>
      </c>
      <c r="W38" s="119" t="s">
        <v>140</v>
      </c>
      <c r="X38" s="119" t="s">
        <v>259</v>
      </c>
      <c r="Y38" s="108" t="s">
        <v>124</v>
      </c>
      <c r="Z38" s="119" t="s">
        <v>290</v>
      </c>
      <c r="AA38" s="12"/>
    </row>
    <row r="39" spans="1:27" ht="120" x14ac:dyDescent="0.25">
      <c r="A39" s="398"/>
      <c r="B39" s="108" t="s">
        <v>275</v>
      </c>
      <c r="C39" s="108" t="s">
        <v>276</v>
      </c>
      <c r="D39" s="120"/>
      <c r="E39" s="119" t="s">
        <v>277</v>
      </c>
      <c r="F39" s="155">
        <v>600000</v>
      </c>
      <c r="G39" s="119" t="s">
        <v>104</v>
      </c>
      <c r="H39" s="119" t="s">
        <v>105</v>
      </c>
      <c r="I39" s="13"/>
      <c r="J39" s="13" t="s">
        <v>31</v>
      </c>
      <c r="K39" s="13"/>
      <c r="L39" s="13"/>
      <c r="M39" s="13"/>
      <c r="N39" s="26"/>
      <c r="O39" s="130"/>
      <c r="P39" s="130"/>
      <c r="Q39" s="130"/>
      <c r="R39" s="130"/>
      <c r="S39" s="132"/>
      <c r="T39" s="108" t="s">
        <v>291</v>
      </c>
      <c r="U39" s="108"/>
      <c r="V39" s="108" t="s">
        <v>202</v>
      </c>
      <c r="W39" s="119" t="s">
        <v>127</v>
      </c>
      <c r="X39" s="119" t="s">
        <v>292</v>
      </c>
      <c r="Y39" s="155"/>
      <c r="Z39" s="119" t="s">
        <v>293</v>
      </c>
      <c r="AA39" s="12"/>
    </row>
    <row r="40" spans="1:27" ht="150" x14ac:dyDescent="0.25">
      <c r="A40" s="398"/>
      <c r="B40" s="108" t="s">
        <v>278</v>
      </c>
      <c r="C40" s="108" t="s">
        <v>279</v>
      </c>
      <c r="D40" s="120"/>
      <c r="E40" s="119" t="s">
        <v>277</v>
      </c>
      <c r="F40" s="155">
        <v>5000</v>
      </c>
      <c r="G40" s="143" t="s">
        <v>107</v>
      </c>
      <c r="H40" s="119" t="s">
        <v>280</v>
      </c>
      <c r="I40" s="13"/>
      <c r="J40" s="13"/>
      <c r="K40" s="13"/>
      <c r="L40" s="13" t="s">
        <v>64</v>
      </c>
      <c r="M40" s="13"/>
      <c r="N40" s="26"/>
      <c r="O40" s="134" t="s">
        <v>294</v>
      </c>
      <c r="P40" s="109"/>
      <c r="Q40" s="134" t="s">
        <v>295</v>
      </c>
      <c r="R40" s="120"/>
      <c r="S40" s="159"/>
      <c r="T40" s="108" t="s">
        <v>296</v>
      </c>
      <c r="U40" s="108" t="s">
        <v>297</v>
      </c>
      <c r="V40" s="108" t="s">
        <v>202</v>
      </c>
      <c r="W40" s="119" t="s">
        <v>209</v>
      </c>
      <c r="X40" s="119" t="s">
        <v>259</v>
      </c>
      <c r="Y40" s="155">
        <v>5000</v>
      </c>
      <c r="Z40" s="119" t="s">
        <v>298</v>
      </c>
      <c r="AA40" s="12"/>
    </row>
    <row r="41" spans="1:27" ht="120" x14ac:dyDescent="0.25">
      <c r="A41" s="398"/>
      <c r="B41" s="107" t="s">
        <v>281</v>
      </c>
      <c r="C41" s="107" t="s">
        <v>282</v>
      </c>
      <c r="D41" s="120"/>
      <c r="E41" s="156" t="s">
        <v>283</v>
      </c>
      <c r="F41" s="157">
        <v>30000</v>
      </c>
      <c r="G41" s="143" t="s">
        <v>107</v>
      </c>
      <c r="H41" s="107" t="s">
        <v>284</v>
      </c>
      <c r="I41" s="13"/>
      <c r="J41" s="13" t="s">
        <v>64</v>
      </c>
      <c r="K41" s="13"/>
      <c r="L41" s="13"/>
      <c r="M41" s="13"/>
      <c r="N41" s="26"/>
      <c r="O41" s="153"/>
      <c r="P41" s="112"/>
      <c r="Q41" s="153"/>
      <c r="R41" s="120"/>
      <c r="S41" s="159"/>
      <c r="T41" s="107"/>
      <c r="U41" s="107" t="s">
        <v>282</v>
      </c>
      <c r="V41" s="107" t="s">
        <v>202</v>
      </c>
      <c r="W41" s="156" t="s">
        <v>140</v>
      </c>
      <c r="X41" s="119" t="s">
        <v>259</v>
      </c>
      <c r="Y41" s="157">
        <v>30000</v>
      </c>
      <c r="Z41" s="107" t="s">
        <v>299</v>
      </c>
      <c r="AA41" s="12"/>
    </row>
    <row r="42" spans="1:27" ht="135" x14ac:dyDescent="0.25">
      <c r="A42" s="398"/>
      <c r="B42" s="108" t="s">
        <v>285</v>
      </c>
      <c r="C42" s="108" t="s">
        <v>286</v>
      </c>
      <c r="D42" s="117"/>
      <c r="E42" s="158" t="s">
        <v>103</v>
      </c>
      <c r="F42" s="108" t="s">
        <v>287</v>
      </c>
      <c r="G42" s="108" t="s">
        <v>188</v>
      </c>
      <c r="H42" s="108" t="s">
        <v>288</v>
      </c>
      <c r="I42" s="13"/>
      <c r="J42" s="13"/>
      <c r="K42" s="13"/>
      <c r="L42" s="13" t="s">
        <v>64</v>
      </c>
      <c r="M42" s="13"/>
      <c r="N42" s="26"/>
      <c r="O42" s="134" t="s">
        <v>300</v>
      </c>
      <c r="P42" s="109"/>
      <c r="Q42" s="134"/>
      <c r="R42" s="117"/>
      <c r="S42" s="159"/>
      <c r="T42" s="108" t="s">
        <v>301</v>
      </c>
      <c r="U42" s="108" t="s">
        <v>286</v>
      </c>
      <c r="V42" s="108" t="s">
        <v>123</v>
      </c>
      <c r="W42" s="119" t="s">
        <v>134</v>
      </c>
      <c r="X42" s="108" t="s">
        <v>188</v>
      </c>
      <c r="Y42" s="160">
        <v>1000000</v>
      </c>
      <c r="Z42" s="108" t="s">
        <v>302</v>
      </c>
      <c r="AA42" s="12"/>
    </row>
    <row r="43" spans="1:27" ht="225" customHeight="1" x14ac:dyDescent="0.25">
      <c r="A43" s="395" t="s">
        <v>83</v>
      </c>
      <c r="B43" s="137" t="s">
        <v>303</v>
      </c>
      <c r="C43" s="108" t="s">
        <v>304</v>
      </c>
      <c r="D43" s="120"/>
      <c r="E43" s="119" t="s">
        <v>305</v>
      </c>
      <c r="F43" s="128">
        <v>10000</v>
      </c>
      <c r="G43" s="119" t="s">
        <v>255</v>
      </c>
      <c r="H43" s="108" t="s">
        <v>306</v>
      </c>
      <c r="I43" s="13"/>
      <c r="J43" s="13"/>
      <c r="K43" s="13"/>
      <c r="L43" s="13" t="s">
        <v>64</v>
      </c>
      <c r="M43" s="13"/>
      <c r="N43" s="26" t="s">
        <v>67</v>
      </c>
      <c r="O43" s="129" t="s">
        <v>322</v>
      </c>
      <c r="P43" s="12"/>
      <c r="Q43" s="12"/>
      <c r="R43" s="12"/>
      <c r="S43" s="12"/>
      <c r="T43" s="107" t="s">
        <v>325</v>
      </c>
      <c r="U43" s="107" t="s">
        <v>304</v>
      </c>
      <c r="V43" s="156" t="s">
        <v>123</v>
      </c>
      <c r="W43" s="156" t="s">
        <v>127</v>
      </c>
      <c r="X43" s="156" t="s">
        <v>326</v>
      </c>
      <c r="Y43" s="161">
        <v>300000</v>
      </c>
      <c r="Z43" s="125" t="s">
        <v>327</v>
      </c>
      <c r="AA43" s="108" t="s">
        <v>328</v>
      </c>
    </row>
    <row r="44" spans="1:27" ht="90" x14ac:dyDescent="0.25">
      <c r="A44" s="396"/>
      <c r="B44" s="137" t="s">
        <v>307</v>
      </c>
      <c r="C44" s="108" t="s">
        <v>304</v>
      </c>
      <c r="D44" s="120"/>
      <c r="E44" s="119" t="s">
        <v>169</v>
      </c>
      <c r="F44" s="155">
        <v>10000</v>
      </c>
      <c r="G44" s="143" t="s">
        <v>107</v>
      </c>
      <c r="H44" s="108" t="s">
        <v>308</v>
      </c>
      <c r="I44" s="13"/>
      <c r="J44" s="13"/>
      <c r="K44" s="13"/>
      <c r="L44" s="13" t="s">
        <v>64</v>
      </c>
      <c r="M44" s="13"/>
      <c r="N44" s="26" t="s">
        <v>67</v>
      </c>
      <c r="O44" s="129" t="s">
        <v>322</v>
      </c>
      <c r="P44" s="12"/>
      <c r="Q44" s="12"/>
      <c r="R44" s="12"/>
      <c r="S44" s="12"/>
      <c r="T44" s="130" t="s">
        <v>329</v>
      </c>
      <c r="U44" s="130"/>
      <c r="V44" s="130"/>
      <c r="W44" s="130"/>
      <c r="X44" s="130"/>
      <c r="Y44" s="130"/>
      <c r="Z44" s="130"/>
      <c r="AA44" s="130"/>
    </row>
    <row r="45" spans="1:27" ht="120" x14ac:dyDescent="0.25">
      <c r="A45" s="396"/>
      <c r="B45" s="137" t="s">
        <v>309</v>
      </c>
      <c r="C45" s="108" t="s">
        <v>310</v>
      </c>
      <c r="D45" s="120"/>
      <c r="E45" s="119" t="s">
        <v>169</v>
      </c>
      <c r="F45" s="108" t="s">
        <v>162</v>
      </c>
      <c r="G45" s="119" t="s">
        <v>104</v>
      </c>
      <c r="H45" s="143" t="s">
        <v>107</v>
      </c>
      <c r="I45" s="13"/>
      <c r="J45" s="13"/>
      <c r="K45" s="13"/>
      <c r="L45" s="13" t="s">
        <v>64</v>
      </c>
      <c r="M45" s="13"/>
      <c r="N45" s="26"/>
      <c r="O45" s="134" t="s">
        <v>323</v>
      </c>
      <c r="P45" s="12"/>
      <c r="Q45" s="12"/>
      <c r="R45" s="12"/>
      <c r="S45" s="12"/>
      <c r="T45" s="162" t="s">
        <v>330</v>
      </c>
      <c r="U45" s="162" t="s">
        <v>310</v>
      </c>
      <c r="V45" s="163" t="s">
        <v>123</v>
      </c>
      <c r="W45" s="163" t="s">
        <v>331</v>
      </c>
      <c r="X45" s="163" t="s">
        <v>292</v>
      </c>
      <c r="Y45" s="162" t="s">
        <v>124</v>
      </c>
      <c r="Z45" s="163" t="s">
        <v>332</v>
      </c>
      <c r="AA45" s="117"/>
    </row>
    <row r="46" spans="1:27" ht="165" x14ac:dyDescent="0.25">
      <c r="A46" s="396"/>
      <c r="B46" s="137" t="s">
        <v>311</v>
      </c>
      <c r="C46" s="108" t="s">
        <v>312</v>
      </c>
      <c r="D46" s="120"/>
      <c r="E46" s="119" t="s">
        <v>169</v>
      </c>
      <c r="F46" s="108" t="s">
        <v>313</v>
      </c>
      <c r="G46" s="143" t="s">
        <v>107</v>
      </c>
      <c r="H46" s="108" t="s">
        <v>314</v>
      </c>
      <c r="I46" s="13"/>
      <c r="J46" s="13"/>
      <c r="K46" s="13"/>
      <c r="L46" s="13" t="s">
        <v>64</v>
      </c>
      <c r="M46" s="13"/>
      <c r="N46" s="26"/>
      <c r="O46" s="153" t="s">
        <v>324</v>
      </c>
      <c r="P46" s="12"/>
      <c r="Q46" s="12"/>
      <c r="R46" s="12"/>
      <c r="S46" s="12"/>
      <c r="T46" s="108" t="s">
        <v>333</v>
      </c>
      <c r="U46" s="107" t="s">
        <v>334</v>
      </c>
      <c r="V46" s="107" t="s">
        <v>335</v>
      </c>
      <c r="W46" s="156" t="s">
        <v>331</v>
      </c>
      <c r="X46" s="156" t="s">
        <v>128</v>
      </c>
      <c r="Y46" s="107" t="s">
        <v>313</v>
      </c>
      <c r="Z46" s="107" t="s">
        <v>336</v>
      </c>
      <c r="AA46" s="120"/>
    </row>
    <row r="47" spans="1:27" ht="76.5" customHeight="1" x14ac:dyDescent="0.25">
      <c r="A47" s="396"/>
      <c r="B47" s="137" t="s">
        <v>315</v>
      </c>
      <c r="C47" s="108" t="s">
        <v>316</v>
      </c>
      <c r="D47" s="120"/>
      <c r="E47" s="119" t="s">
        <v>100</v>
      </c>
      <c r="F47" s="108" t="s">
        <v>162</v>
      </c>
      <c r="G47" s="108" t="s">
        <v>105</v>
      </c>
      <c r="H47" s="108" t="s">
        <v>317</v>
      </c>
      <c r="I47" s="13"/>
      <c r="J47" s="13" t="s">
        <v>64</v>
      </c>
      <c r="K47" s="13"/>
      <c r="L47" s="13"/>
      <c r="M47" s="13"/>
      <c r="N47" s="26"/>
      <c r="O47" s="130"/>
      <c r="P47" s="12"/>
      <c r="Q47" s="12"/>
      <c r="R47" s="12"/>
      <c r="S47" s="12"/>
      <c r="T47" s="134" t="s">
        <v>337</v>
      </c>
      <c r="U47" s="120"/>
      <c r="V47" s="120"/>
      <c r="W47" s="120"/>
      <c r="X47" s="120"/>
      <c r="Y47" s="120"/>
      <c r="Z47" s="120"/>
      <c r="AA47" s="120"/>
    </row>
    <row r="48" spans="1:27" ht="58.5" customHeight="1" x14ac:dyDescent="0.25">
      <c r="A48" s="396"/>
      <c r="B48" s="137" t="s">
        <v>318</v>
      </c>
      <c r="C48" s="108" t="s">
        <v>319</v>
      </c>
      <c r="D48" s="120"/>
      <c r="E48" s="108" t="s">
        <v>320</v>
      </c>
      <c r="F48" s="108" t="s">
        <v>162</v>
      </c>
      <c r="G48" s="143" t="s">
        <v>107</v>
      </c>
      <c r="H48" s="108" t="s">
        <v>321</v>
      </c>
      <c r="I48" s="13"/>
      <c r="J48" s="13" t="s">
        <v>64</v>
      </c>
      <c r="K48" s="13"/>
      <c r="L48" s="13"/>
      <c r="M48" s="13"/>
      <c r="N48" s="26"/>
      <c r="O48" s="130"/>
      <c r="P48" s="12"/>
      <c r="Q48" s="12"/>
      <c r="R48" s="12"/>
      <c r="S48" s="12"/>
      <c r="T48" s="134" t="s">
        <v>337</v>
      </c>
      <c r="U48" s="120"/>
      <c r="V48" s="120"/>
      <c r="W48" s="120"/>
      <c r="X48" s="120"/>
      <c r="Y48" s="120"/>
      <c r="Z48" s="120"/>
      <c r="AA48" s="120"/>
    </row>
    <row r="49" spans="1:27" ht="62.25" customHeight="1" x14ac:dyDescent="0.25">
      <c r="A49" s="399" t="s">
        <v>84</v>
      </c>
      <c r="B49" s="108" t="s">
        <v>338</v>
      </c>
      <c r="C49" s="108" t="s">
        <v>339</v>
      </c>
      <c r="D49" s="120"/>
      <c r="E49" s="119" t="s">
        <v>103</v>
      </c>
      <c r="F49" s="109" t="s">
        <v>273</v>
      </c>
      <c r="G49" s="119" t="s">
        <v>340</v>
      </c>
      <c r="H49" s="108" t="s">
        <v>341</v>
      </c>
      <c r="I49" s="13"/>
      <c r="J49" s="13"/>
      <c r="K49" s="13"/>
      <c r="L49" s="13"/>
      <c r="M49" s="13" t="s">
        <v>31</v>
      </c>
      <c r="N49" s="26"/>
      <c r="O49" s="129"/>
      <c r="P49" s="129" t="s">
        <v>361</v>
      </c>
      <c r="Q49" s="165"/>
      <c r="R49" s="130"/>
      <c r="S49" s="132"/>
      <c r="T49" s="135" t="s">
        <v>362</v>
      </c>
      <c r="U49" s="108" t="s">
        <v>363</v>
      </c>
      <c r="V49" s="119" t="s">
        <v>123</v>
      </c>
      <c r="W49" s="166" t="s">
        <v>103</v>
      </c>
      <c r="X49" s="119" t="s">
        <v>259</v>
      </c>
      <c r="Y49" s="118" t="s">
        <v>124</v>
      </c>
      <c r="Z49" s="108" t="s">
        <v>364</v>
      </c>
      <c r="AA49" s="12"/>
    </row>
    <row r="50" spans="1:27" ht="106.5" customHeight="1" x14ac:dyDescent="0.25">
      <c r="A50" s="400"/>
      <c r="B50" s="108" t="s">
        <v>342</v>
      </c>
      <c r="C50" s="108" t="s">
        <v>343</v>
      </c>
      <c r="D50" s="120"/>
      <c r="E50" s="119" t="s">
        <v>134</v>
      </c>
      <c r="F50" s="108" t="s">
        <v>344</v>
      </c>
      <c r="G50" s="119" t="s">
        <v>255</v>
      </c>
      <c r="H50" s="108" t="s">
        <v>345</v>
      </c>
      <c r="I50" s="13"/>
      <c r="J50" s="13"/>
      <c r="K50" s="13"/>
      <c r="L50" s="13" t="s">
        <v>31</v>
      </c>
      <c r="M50" s="13"/>
      <c r="N50" s="26"/>
      <c r="O50" s="134" t="s">
        <v>365</v>
      </c>
      <c r="P50" s="109"/>
      <c r="Q50" s="134"/>
      <c r="R50" s="130"/>
      <c r="S50" s="132"/>
      <c r="T50" s="108" t="s">
        <v>366</v>
      </c>
      <c r="U50" s="107" t="s">
        <v>343</v>
      </c>
      <c r="V50" s="167" t="s">
        <v>123</v>
      </c>
      <c r="W50" s="119" t="s">
        <v>127</v>
      </c>
      <c r="X50" s="119" t="s">
        <v>259</v>
      </c>
      <c r="Y50" s="108" t="s">
        <v>367</v>
      </c>
      <c r="Z50" s="162" t="s">
        <v>368</v>
      </c>
      <c r="AA50" s="12"/>
    </row>
    <row r="51" spans="1:27" ht="183.75" customHeight="1" x14ac:dyDescent="0.25">
      <c r="A51" s="400"/>
      <c r="B51" s="116" t="s">
        <v>346</v>
      </c>
      <c r="C51" s="108" t="s">
        <v>347</v>
      </c>
      <c r="D51" s="120"/>
      <c r="E51" s="119" t="s">
        <v>348</v>
      </c>
      <c r="F51" s="108" t="s">
        <v>349</v>
      </c>
      <c r="G51" s="119" t="s">
        <v>188</v>
      </c>
      <c r="H51" s="108" t="s">
        <v>350</v>
      </c>
      <c r="I51" s="13"/>
      <c r="J51" s="13"/>
      <c r="K51" s="13"/>
      <c r="L51" s="13" t="s">
        <v>31</v>
      </c>
      <c r="M51" s="13"/>
      <c r="N51" s="26"/>
      <c r="O51" s="134" t="s">
        <v>369</v>
      </c>
      <c r="P51" s="109"/>
      <c r="Q51" s="134" t="s">
        <v>370</v>
      </c>
      <c r="R51" s="120"/>
      <c r="S51" s="159"/>
      <c r="T51" s="168" t="s">
        <v>371</v>
      </c>
      <c r="U51" s="107" t="s">
        <v>347</v>
      </c>
      <c r="V51" s="169" t="s">
        <v>134</v>
      </c>
      <c r="W51" s="156" t="s">
        <v>348</v>
      </c>
      <c r="X51" s="156" t="s">
        <v>188</v>
      </c>
      <c r="Y51" s="170" t="s">
        <v>372</v>
      </c>
      <c r="Z51" s="107" t="s">
        <v>373</v>
      </c>
      <c r="AA51" s="12"/>
    </row>
    <row r="52" spans="1:27" ht="90" x14ac:dyDescent="0.25">
      <c r="A52" s="400"/>
      <c r="B52" s="108" t="s">
        <v>351</v>
      </c>
      <c r="C52" s="164"/>
      <c r="D52" s="120"/>
      <c r="E52" s="108" t="s">
        <v>134</v>
      </c>
      <c r="F52" s="109" t="s">
        <v>273</v>
      </c>
      <c r="G52" s="108" t="s">
        <v>188</v>
      </c>
      <c r="H52" s="108" t="s">
        <v>352</v>
      </c>
      <c r="I52" s="13" t="s">
        <v>31</v>
      </c>
      <c r="J52" s="13"/>
      <c r="K52" s="13"/>
      <c r="L52" s="13"/>
      <c r="M52" s="13"/>
      <c r="N52" s="26"/>
      <c r="O52" s="164"/>
      <c r="P52" s="164"/>
      <c r="Q52" s="164"/>
      <c r="R52" s="120"/>
      <c r="S52" s="159"/>
      <c r="T52" s="108" t="s">
        <v>374</v>
      </c>
      <c r="U52" s="108" t="s">
        <v>375</v>
      </c>
      <c r="V52" s="169" t="s">
        <v>376</v>
      </c>
      <c r="W52" s="107" t="s">
        <v>142</v>
      </c>
      <c r="X52" s="108" t="s">
        <v>188</v>
      </c>
      <c r="Y52" s="137" t="s">
        <v>124</v>
      </c>
      <c r="Z52" s="108" t="s">
        <v>377</v>
      </c>
      <c r="AA52" s="12"/>
    </row>
    <row r="53" spans="1:27" ht="90" x14ac:dyDescent="0.25">
      <c r="A53" s="400"/>
      <c r="B53" s="108" t="s">
        <v>353</v>
      </c>
      <c r="C53" s="108" t="s">
        <v>354</v>
      </c>
      <c r="D53" s="120"/>
      <c r="E53" s="119" t="s">
        <v>348</v>
      </c>
      <c r="F53" s="128">
        <v>150000</v>
      </c>
      <c r="G53" s="108" t="s">
        <v>188</v>
      </c>
      <c r="H53" s="108" t="s">
        <v>355</v>
      </c>
      <c r="I53" s="13" t="s">
        <v>31</v>
      </c>
      <c r="J53" s="13"/>
      <c r="K53" s="13"/>
      <c r="L53" s="13"/>
      <c r="M53" s="13"/>
      <c r="N53" s="26"/>
      <c r="O53" s="164"/>
      <c r="P53" s="164"/>
      <c r="Q53" s="164"/>
      <c r="R53" s="130"/>
      <c r="S53" s="132"/>
      <c r="T53" s="108" t="s">
        <v>378</v>
      </c>
      <c r="U53" s="107" t="s">
        <v>379</v>
      </c>
      <c r="V53" s="107" t="s">
        <v>380</v>
      </c>
      <c r="W53" s="156" t="s">
        <v>381</v>
      </c>
      <c r="X53" s="107" t="s">
        <v>188</v>
      </c>
      <c r="Y53" s="161">
        <v>100000</v>
      </c>
      <c r="Z53" s="107" t="s">
        <v>382</v>
      </c>
      <c r="AA53" s="12"/>
    </row>
    <row r="54" spans="1:27" ht="120" x14ac:dyDescent="0.25">
      <c r="A54" s="400"/>
      <c r="B54" s="108" t="s">
        <v>356</v>
      </c>
      <c r="C54" s="109" t="s">
        <v>357</v>
      </c>
      <c r="D54" s="120"/>
      <c r="E54" s="108" t="s">
        <v>169</v>
      </c>
      <c r="F54" s="115">
        <v>10000</v>
      </c>
      <c r="G54" s="108" t="s">
        <v>188</v>
      </c>
      <c r="H54" s="108" t="s">
        <v>355</v>
      </c>
      <c r="I54" s="13" t="s">
        <v>31</v>
      </c>
      <c r="J54" s="13"/>
      <c r="K54" s="13"/>
      <c r="L54" s="13"/>
      <c r="M54" s="13"/>
      <c r="N54" s="26"/>
      <c r="O54" s="171"/>
      <c r="P54" s="171"/>
      <c r="Q54" s="171"/>
      <c r="R54" s="130"/>
      <c r="S54" s="132"/>
      <c r="T54" s="108" t="s">
        <v>383</v>
      </c>
      <c r="U54" s="108" t="s">
        <v>384</v>
      </c>
      <c r="V54" s="119" t="s">
        <v>169</v>
      </c>
      <c r="W54" s="108" t="s">
        <v>127</v>
      </c>
      <c r="X54" s="108" t="s">
        <v>188</v>
      </c>
      <c r="Y54" s="128">
        <v>100000</v>
      </c>
      <c r="Z54" s="108" t="s">
        <v>385</v>
      </c>
      <c r="AA54" s="12"/>
    </row>
    <row r="55" spans="1:27" ht="105" x14ac:dyDescent="0.25">
      <c r="A55" s="401"/>
      <c r="B55" s="108" t="s">
        <v>358</v>
      </c>
      <c r="C55" s="108" t="s">
        <v>359</v>
      </c>
      <c r="D55" s="120"/>
      <c r="E55" s="108" t="s">
        <v>348</v>
      </c>
      <c r="F55" s="128">
        <v>30000</v>
      </c>
      <c r="G55" s="108" t="s">
        <v>340</v>
      </c>
      <c r="H55" s="108" t="s">
        <v>360</v>
      </c>
      <c r="I55" s="13"/>
      <c r="J55" s="13"/>
      <c r="K55" s="13"/>
      <c r="L55" s="13" t="s">
        <v>31</v>
      </c>
      <c r="M55" s="13"/>
      <c r="N55" s="26"/>
      <c r="O55" s="146" t="s">
        <v>386</v>
      </c>
      <c r="P55" s="171"/>
      <c r="Q55" s="146"/>
      <c r="R55" s="130"/>
      <c r="S55" s="132"/>
      <c r="T55" s="108" t="s">
        <v>387</v>
      </c>
      <c r="U55" s="162" t="s">
        <v>388</v>
      </c>
      <c r="V55" s="163" t="s">
        <v>123</v>
      </c>
      <c r="W55" s="162" t="s">
        <v>348</v>
      </c>
      <c r="X55" s="162" t="s">
        <v>340</v>
      </c>
      <c r="Y55" s="172">
        <v>30000</v>
      </c>
      <c r="Z55" s="173" t="s">
        <v>389</v>
      </c>
      <c r="AA55" s="12"/>
    </row>
    <row r="60" spans="1:27" ht="15.75" thickBot="1" x14ac:dyDescent="0.3"/>
    <row r="61" spans="1:27" ht="43.5" customHeight="1" thickTop="1" thickBot="1" x14ac:dyDescent="0.3">
      <c r="A61" s="83" t="s">
        <v>54</v>
      </c>
      <c r="B61" s="52">
        <f>COUNTA(B66:B66,B68:B69)</f>
        <v>3</v>
      </c>
    </row>
    <row r="62" spans="1:27" ht="15.75" thickTop="1" x14ac:dyDescent="0.25"/>
    <row r="64" spans="1:27" ht="15.75" thickBot="1" x14ac:dyDescent="0.3"/>
    <row r="65" spans="1:9" ht="17.25" thickTop="1" thickBot="1" x14ac:dyDescent="0.3">
      <c r="A65" s="83" t="s">
        <v>56</v>
      </c>
      <c r="B65" s="83" t="s">
        <v>55</v>
      </c>
      <c r="C65" s="84" t="s">
        <v>5</v>
      </c>
      <c r="D65" s="84" t="s">
        <v>9</v>
      </c>
      <c r="E65" s="84" t="s">
        <v>10</v>
      </c>
      <c r="F65" s="84" t="s">
        <v>7</v>
      </c>
      <c r="G65" s="84" t="s">
        <v>6</v>
      </c>
      <c r="H65" s="84" t="s">
        <v>8</v>
      </c>
      <c r="I65" s="84" t="s">
        <v>74</v>
      </c>
    </row>
    <row r="66" spans="1:9" ht="115.5" customHeight="1" thickTop="1" thickBot="1" x14ac:dyDescent="0.3">
      <c r="A66" s="148" t="s">
        <v>80</v>
      </c>
      <c r="B66" s="149" t="s">
        <v>228</v>
      </c>
      <c r="C66" s="149" t="s">
        <v>229</v>
      </c>
      <c r="D66" s="149" t="s">
        <v>142</v>
      </c>
      <c r="E66" s="149" t="s">
        <v>127</v>
      </c>
      <c r="F66" s="150" t="s">
        <v>230</v>
      </c>
      <c r="G66" s="151" t="s">
        <v>128</v>
      </c>
      <c r="H66" s="149" t="s">
        <v>231</v>
      </c>
      <c r="I66" s="152"/>
    </row>
    <row r="67" spans="1:9" ht="17.25" thickTop="1" thickBot="1" x14ac:dyDescent="0.3">
      <c r="A67" s="83" t="s">
        <v>56</v>
      </c>
      <c r="B67" s="83" t="s">
        <v>55</v>
      </c>
      <c r="C67" s="83" t="s">
        <v>5</v>
      </c>
      <c r="D67" s="83" t="s">
        <v>9</v>
      </c>
      <c r="E67" s="83" t="s">
        <v>10</v>
      </c>
      <c r="F67" s="83" t="s">
        <v>7</v>
      </c>
      <c r="G67" s="83" t="s">
        <v>6</v>
      </c>
      <c r="H67" s="83" t="s">
        <v>8</v>
      </c>
      <c r="I67" s="84" t="s">
        <v>74</v>
      </c>
    </row>
    <row r="68" spans="1:9" ht="83.25" customHeight="1" thickTop="1" x14ac:dyDescent="0.25">
      <c r="A68" s="392" t="s">
        <v>82</v>
      </c>
      <c r="B68" s="102" t="s">
        <v>266</v>
      </c>
      <c r="C68" s="102" t="s">
        <v>267</v>
      </c>
      <c r="D68" s="102" t="s">
        <v>208</v>
      </c>
      <c r="E68" s="102" t="s">
        <v>103</v>
      </c>
      <c r="F68" s="103" t="s">
        <v>259</v>
      </c>
      <c r="G68" s="154">
        <v>500000</v>
      </c>
      <c r="H68" s="103" t="s">
        <v>268</v>
      </c>
      <c r="I68" s="51"/>
    </row>
    <row r="69" spans="1:9" ht="69.75" customHeight="1" x14ac:dyDescent="0.25">
      <c r="A69" s="393"/>
      <c r="B69" s="102" t="s">
        <v>269</v>
      </c>
      <c r="C69" s="102" t="s">
        <v>267</v>
      </c>
      <c r="D69" s="105"/>
      <c r="E69" s="105"/>
      <c r="F69" s="103" t="s">
        <v>255</v>
      </c>
      <c r="G69" s="104">
        <v>60000</v>
      </c>
      <c r="H69" s="103" t="s">
        <v>270</v>
      </c>
      <c r="I69" s="51"/>
    </row>
    <row r="70" spans="1:9" x14ac:dyDescent="0.25">
      <c r="A70" s="174"/>
    </row>
    <row r="71" spans="1:9" x14ac:dyDescent="0.25">
      <c r="A71" s="174"/>
    </row>
    <row r="72" spans="1:9" x14ac:dyDescent="0.25">
      <c r="A72" s="174"/>
    </row>
  </sheetData>
  <sheetProtection password="ECFE" sheet="1" objects="1" scenarios="1"/>
  <mergeCells count="10">
    <mergeCell ref="I9:R9"/>
    <mergeCell ref="T9:AA9"/>
    <mergeCell ref="D5:M5"/>
    <mergeCell ref="A11:A18"/>
    <mergeCell ref="A68:A69"/>
    <mergeCell ref="A19:A32"/>
    <mergeCell ref="A33:A37"/>
    <mergeCell ref="A38:A42"/>
    <mergeCell ref="A43:A48"/>
    <mergeCell ref="A49:A55"/>
  </mergeCells>
  <conditionalFormatting sqref="AF7:AF8">
    <cfRule type="cellIs" dxfId="164" priority="321" stopIfTrue="1" operator="equal">
      <formula>$AF$7</formula>
    </cfRule>
  </conditionalFormatting>
  <conditionalFormatting sqref="I11:I48">
    <cfRule type="cellIs" dxfId="163" priority="320" stopIfTrue="1" operator="equal">
      <formula>"x"</formula>
    </cfRule>
  </conditionalFormatting>
  <conditionalFormatting sqref="J11:J48">
    <cfRule type="cellIs" dxfId="162" priority="319" operator="equal">
      <formula>"x"</formula>
    </cfRule>
  </conditionalFormatting>
  <conditionalFormatting sqref="K11:K48">
    <cfRule type="cellIs" dxfId="161" priority="318" operator="equal">
      <formula>"x"</formula>
    </cfRule>
  </conditionalFormatting>
  <conditionalFormatting sqref="L11:L48">
    <cfRule type="cellIs" dxfId="160" priority="317" stopIfTrue="1" operator="equal">
      <formula>"x"</formula>
    </cfRule>
  </conditionalFormatting>
  <conditionalFormatting sqref="M11:M48">
    <cfRule type="cellIs" dxfId="159" priority="316" operator="equal">
      <formula>"x"</formula>
    </cfRule>
  </conditionalFormatting>
  <conditionalFormatting sqref="I49:I51">
    <cfRule type="cellIs" dxfId="158" priority="251" stopIfTrue="1" operator="equal">
      <formula>"x"</formula>
    </cfRule>
  </conditionalFormatting>
  <conditionalFormatting sqref="J49:J51">
    <cfRule type="cellIs" dxfId="157" priority="250" operator="equal">
      <formula>"x"</formula>
    </cfRule>
  </conditionalFormatting>
  <conditionalFormatting sqref="K49:K51">
    <cfRule type="cellIs" dxfId="156" priority="249" operator="equal">
      <formula>"x"</formula>
    </cfRule>
  </conditionalFormatting>
  <conditionalFormatting sqref="L49:L51">
    <cfRule type="cellIs" dxfId="155" priority="248" stopIfTrue="1" operator="equal">
      <formula>"x"</formula>
    </cfRule>
  </conditionalFormatting>
  <conditionalFormatting sqref="M49:M51">
    <cfRule type="cellIs" dxfId="154" priority="247" operator="equal">
      <formula>"x"</formula>
    </cfRule>
  </conditionalFormatting>
  <conditionalFormatting sqref="I52:I55">
    <cfRule type="cellIs" dxfId="153" priority="245" stopIfTrue="1" operator="equal">
      <formula>"x"</formula>
    </cfRule>
  </conditionalFormatting>
  <conditionalFormatting sqref="J52:J55">
    <cfRule type="cellIs" dxfId="152" priority="244" operator="equal">
      <formula>"x"</formula>
    </cfRule>
  </conditionalFormatting>
  <conditionalFormatting sqref="K52:K55">
    <cfRule type="cellIs" dxfId="151" priority="243" operator="equal">
      <formula>"x"</formula>
    </cfRule>
  </conditionalFormatting>
  <conditionalFormatting sqref="L52:L55">
    <cfRule type="cellIs" dxfId="150" priority="242" stopIfTrue="1" operator="equal">
      <formula>"x"</formula>
    </cfRule>
  </conditionalFormatting>
  <conditionalFormatting sqref="M52:M55">
    <cfRule type="cellIs" dxfId="149" priority="241" operator="equal">
      <formula>"x"</formula>
    </cfRule>
  </conditionalFormatting>
  <conditionalFormatting sqref="N11:N55">
    <cfRule type="cellIs" dxfId="148" priority="8" stopIfTrue="1" operator="equal">
      <formula>$AF$8</formula>
    </cfRule>
    <cfRule type="cellIs" dxfId="147" priority="11" stopIfTrue="1" operator="equal">
      <formula>$AF$7</formula>
    </cfRule>
  </conditionalFormatting>
  <conditionalFormatting sqref="G15:G16">
    <cfRule type="cellIs" dxfId="146" priority="6" stopIfTrue="1" operator="equal">
      <formula>"x"</formula>
    </cfRule>
  </conditionalFormatting>
  <conditionalFormatting sqref="H11:H14">
    <cfRule type="cellIs" dxfId="145" priority="5" stopIfTrue="1" operator="equal">
      <formula>"x"</formula>
    </cfRule>
  </conditionalFormatting>
  <conditionalFormatting sqref="S19:S33">
    <cfRule type="cellIs" dxfId="144" priority="3" stopIfTrue="1" operator="equal">
      <formula>"x"</formula>
    </cfRule>
  </conditionalFormatting>
  <conditionalFormatting sqref="S38:S42">
    <cfRule type="cellIs" dxfId="143" priority="2" stopIfTrue="1" operator="equal">
      <formula>"x"</formula>
    </cfRule>
  </conditionalFormatting>
  <conditionalFormatting sqref="S49:S55">
    <cfRule type="cellIs" dxfId="142" priority="1" stopIfTrue="1" operator="equal">
      <formula>"x"</formula>
    </cfRule>
  </conditionalFormatting>
  <dataValidations count="1">
    <dataValidation type="list" allowBlank="1" showInputMessage="1" showErrorMessage="1" sqref="N11:N55" xr:uid="{00000000-0002-0000-02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6"/>
  <sheetViews>
    <sheetView showGridLines="0" zoomScale="90" zoomScaleNormal="90" zoomScalePageLayoutView="70" workbookViewId="0">
      <selection activeCell="F28" sqref="F28"/>
    </sheetView>
  </sheetViews>
  <sheetFormatPr defaultRowHeight="15" x14ac:dyDescent="0.25"/>
  <cols>
    <col min="1" max="1" width="0.85546875" customWidth="1"/>
    <col min="2" max="2" width="36.7109375" customWidth="1"/>
    <col min="3" max="3" width="14.28515625" customWidth="1"/>
    <col min="5" max="5" width="13.28515625" customWidth="1"/>
    <col min="6" max="6" width="11.28515625" customWidth="1"/>
  </cols>
  <sheetData>
    <row r="1" spans="1:19" s="2" customFormat="1" x14ac:dyDescent="0.25">
      <c r="A1" s="3" t="s">
        <v>0</v>
      </c>
      <c r="H1" s="14"/>
      <c r="I1" s="14"/>
      <c r="J1" s="14"/>
      <c r="K1" s="14"/>
      <c r="L1" s="14"/>
      <c r="M1" s="14"/>
    </row>
    <row r="2" spans="1:19" s="4" customFormat="1" ht="4.1500000000000004" customHeight="1" x14ac:dyDescent="0.25">
      <c r="H2" s="15"/>
      <c r="I2" s="15"/>
      <c r="J2" s="15"/>
      <c r="K2" s="15"/>
      <c r="L2" s="15"/>
      <c r="M2" s="15"/>
    </row>
    <row r="3" spans="1:19" s="5" customFormat="1" ht="15.75" thickBot="1" x14ac:dyDescent="0.3">
      <c r="A3" s="404" t="str">
        <f>'Monitoria Anual 1'!A3</f>
        <v>Plano de Ação Nacional para a Conservação da ararinha-azul (Cyanopsitta spixii) - Action plan for the Spix's macaw conservation</v>
      </c>
      <c r="B3" s="404"/>
      <c r="C3" s="404"/>
      <c r="D3" s="404"/>
      <c r="E3" s="404"/>
      <c r="F3" s="404"/>
      <c r="G3" s="404"/>
      <c r="H3" s="404"/>
      <c r="I3" s="404"/>
      <c r="J3" s="404"/>
      <c r="K3" s="404"/>
      <c r="L3" s="404"/>
      <c r="M3" s="404"/>
      <c r="N3" s="404"/>
      <c r="O3" s="404"/>
      <c r="P3" s="404"/>
    </row>
    <row r="4" spans="1:19" s="1" customFormat="1" ht="15.75" thickTop="1" x14ac:dyDescent="0.25">
      <c r="H4" s="16"/>
      <c r="I4" s="16"/>
      <c r="J4" s="16"/>
      <c r="K4" s="16"/>
      <c r="L4" s="16"/>
      <c r="M4" s="16"/>
    </row>
    <row r="5" spans="1:19" s="6" customFormat="1" ht="63.75" customHeight="1" thickBot="1" x14ac:dyDescent="0.3">
      <c r="A5" s="7" t="s">
        <v>1</v>
      </c>
      <c r="B5" s="7"/>
      <c r="C5" s="410" t="str">
        <f>'Monitoria Anual 1'!D5</f>
        <v>Execução de estratégias visando o aumento da população manejada em cativeiro e a recuperação e conservação do habitat de ocorrência histórica da espécie onde serão feitas as reintroduções iniciais, além do envolvimento das comunidades locais, até 2016, visando o início das reintroduções até 2021.</v>
      </c>
      <c r="D5" s="410"/>
      <c r="E5" s="410"/>
      <c r="F5" s="410"/>
      <c r="G5" s="410"/>
      <c r="H5" s="410"/>
      <c r="I5" s="410"/>
      <c r="J5" s="410"/>
      <c r="K5" s="410"/>
      <c r="L5" s="410"/>
      <c r="M5" s="410"/>
      <c r="N5" s="410"/>
      <c r="O5" s="410"/>
      <c r="P5" s="411"/>
    </row>
    <row r="6" spans="1:19" s="1" customFormat="1" ht="15.75" thickTop="1" x14ac:dyDescent="0.25">
      <c r="H6" s="16"/>
      <c r="I6" s="16"/>
      <c r="J6" s="16"/>
      <c r="K6" s="16"/>
      <c r="L6" s="16"/>
      <c r="M6" s="16"/>
    </row>
    <row r="7" spans="1:19" s="1" customFormat="1" ht="15.75" thickBot="1" x14ac:dyDescent="0.3">
      <c r="A7" s="7" t="s">
        <v>2</v>
      </c>
      <c r="B7" s="7"/>
      <c r="C7" s="101">
        <v>41178</v>
      </c>
      <c r="D7" s="9"/>
      <c r="E7" s="10"/>
      <c r="F7" s="10"/>
      <c r="G7" s="11"/>
      <c r="H7" s="16"/>
      <c r="I7" s="16"/>
      <c r="J7" s="16"/>
      <c r="K7" s="16"/>
      <c r="L7" s="16"/>
      <c r="M7" s="16"/>
    </row>
    <row r="8" spans="1:19" ht="15.75" thickTop="1" x14ac:dyDescent="0.25"/>
    <row r="9" spans="1:19" ht="18.75" x14ac:dyDescent="0.25">
      <c r="A9" s="49" t="s">
        <v>32</v>
      </c>
      <c r="B9" s="49"/>
      <c r="C9" s="49"/>
      <c r="D9" s="49"/>
      <c r="E9" s="49"/>
      <c r="F9" s="49"/>
      <c r="G9" s="49"/>
      <c r="H9" s="49"/>
      <c r="I9" s="49"/>
      <c r="J9" s="49"/>
      <c r="K9" s="49"/>
      <c r="L9" s="49"/>
      <c r="M9" s="49"/>
      <c r="N9" s="49"/>
      <c r="O9" s="49"/>
      <c r="P9" s="49"/>
      <c r="Q9" s="49"/>
      <c r="R9" s="49"/>
      <c r="S9" s="49"/>
    </row>
    <row r="11" spans="1:19" x14ac:dyDescent="0.25">
      <c r="B11" s="27" t="s">
        <v>43</v>
      </c>
      <c r="C11" s="28"/>
      <c r="D11" s="28"/>
    </row>
    <row r="12" spans="1:19" ht="15.75" thickBot="1" x14ac:dyDescent="0.3">
      <c r="E12" s="408" t="s">
        <v>76</v>
      </c>
      <c r="F12" s="409"/>
    </row>
    <row r="13" spans="1:19" ht="60.75" customHeight="1" thickTop="1" thickBot="1" x14ac:dyDescent="0.3">
      <c r="B13" s="402" t="s">
        <v>34</v>
      </c>
      <c r="C13" s="403"/>
      <c r="D13" s="403"/>
      <c r="E13" s="406" t="s">
        <v>75</v>
      </c>
      <c r="F13" s="407"/>
    </row>
    <row r="14" spans="1:19" s="71" customFormat="1" ht="31.9" customHeight="1" thickTop="1" thickBot="1" x14ac:dyDescent="0.3">
      <c r="B14" s="72" t="s">
        <v>40</v>
      </c>
      <c r="C14" s="74" t="s">
        <v>73</v>
      </c>
      <c r="D14" s="73" t="s">
        <v>41</v>
      </c>
      <c r="E14" s="98" t="s">
        <v>66</v>
      </c>
      <c r="F14" s="99" t="s">
        <v>41</v>
      </c>
    </row>
    <row r="15" spans="1:19" ht="16.5" thickTop="1" x14ac:dyDescent="0.25">
      <c r="B15" s="50" t="s">
        <v>35</v>
      </c>
      <c r="C15" s="85"/>
      <c r="D15" s="86"/>
      <c r="E15" s="85">
        <f>COUNTA('Monitoria Anual 1'!N11:N55)</f>
        <v>5</v>
      </c>
      <c r="F15" s="86"/>
    </row>
    <row r="16" spans="1:19" ht="15.75" x14ac:dyDescent="0.25">
      <c r="B16" s="36" t="s">
        <v>47</v>
      </c>
      <c r="C16" s="87">
        <f>COUNTA('Monitoria Anual 1'!I11:I55)</f>
        <v>4</v>
      </c>
      <c r="D16" s="88">
        <f>C16/C22</f>
        <v>8.8888888888888892E-2</v>
      </c>
      <c r="E16" s="87">
        <v>4</v>
      </c>
      <c r="F16" s="88">
        <f t="shared" ref="F16:F21" si="0">E16/$E$22</f>
        <v>9.3023255813953487E-2</v>
      </c>
    </row>
    <row r="17" spans="2:17" ht="15.75" x14ac:dyDescent="0.25">
      <c r="B17" s="29" t="s">
        <v>36</v>
      </c>
      <c r="C17" s="89">
        <f>COUNTA('Monitoria Anual 1'!J11:J55)</f>
        <v>9</v>
      </c>
      <c r="D17" s="90">
        <f>C17/C22</f>
        <v>0.2</v>
      </c>
      <c r="E17" s="89">
        <f>9-3</f>
        <v>6</v>
      </c>
      <c r="F17" s="88">
        <f t="shared" si="0"/>
        <v>0.13953488372093023</v>
      </c>
    </row>
    <row r="18" spans="2:17" ht="15.75" x14ac:dyDescent="0.25">
      <c r="B18" s="30" t="s">
        <v>37</v>
      </c>
      <c r="C18" s="89">
        <f>COUNTA('Monitoria Anual 1'!K11:K55)</f>
        <v>0</v>
      </c>
      <c r="D18" s="90">
        <f>C18/C22</f>
        <v>0</v>
      </c>
      <c r="E18" s="89">
        <f>C18-0</f>
        <v>0</v>
      </c>
      <c r="F18" s="88">
        <f t="shared" si="0"/>
        <v>0</v>
      </c>
    </row>
    <row r="19" spans="2:17" ht="15.75" x14ac:dyDescent="0.25">
      <c r="B19" s="31" t="s">
        <v>38</v>
      </c>
      <c r="C19" s="89">
        <f>COUNTA('Monitoria Anual 1'!L11:L55)</f>
        <v>30</v>
      </c>
      <c r="D19" s="90">
        <f>C19/C22</f>
        <v>0.66666666666666663</v>
      </c>
      <c r="E19" s="89">
        <f>30-2</f>
        <v>28</v>
      </c>
      <c r="F19" s="88">
        <f t="shared" si="0"/>
        <v>0.65116279069767447</v>
      </c>
    </row>
    <row r="20" spans="2:17" ht="16.5" thickBot="1" x14ac:dyDescent="0.3">
      <c r="B20" s="32" t="s">
        <v>39</v>
      </c>
      <c r="C20" s="89">
        <f>COUNTA('Monitoria Anual 1'!M11:M55)</f>
        <v>2</v>
      </c>
      <c r="D20" s="90">
        <f>C20/C22</f>
        <v>4.4444444444444446E-2</v>
      </c>
      <c r="E20" s="89">
        <v>2</v>
      </c>
      <c r="F20" s="88">
        <f t="shared" si="0"/>
        <v>4.6511627906976744E-2</v>
      </c>
    </row>
    <row r="21" spans="2:17" ht="17.25" thickTop="1" thickBot="1" x14ac:dyDescent="0.3">
      <c r="B21" s="82" t="s">
        <v>57</v>
      </c>
      <c r="C21" s="89"/>
      <c r="D21" s="90"/>
      <c r="E21" s="89">
        <f>'Monitoria Anual 1'!B61</f>
        <v>3</v>
      </c>
      <c r="F21" s="88">
        <f t="shared" si="0"/>
        <v>6.9767441860465115E-2</v>
      </c>
    </row>
    <row r="22" spans="2:17" ht="16.5" thickTop="1" thickBot="1" x14ac:dyDescent="0.3">
      <c r="B22" s="92" t="s">
        <v>42</v>
      </c>
      <c r="C22" s="93">
        <f>C16+C17+C18+C19+C20</f>
        <v>45</v>
      </c>
      <c r="D22" s="94">
        <f>SUM(D15:D21)</f>
        <v>0.99999999999999989</v>
      </c>
      <c r="E22" s="93">
        <f>SUM(E16:E21)</f>
        <v>43</v>
      </c>
      <c r="F22" s="91">
        <f>SUM(F16:F21)</f>
        <v>1</v>
      </c>
    </row>
    <row r="23" spans="2:17" ht="16.5" thickTop="1" thickBot="1" x14ac:dyDescent="0.3">
      <c r="B23" s="405" t="s">
        <v>72</v>
      </c>
      <c r="C23" s="405"/>
      <c r="D23" s="405"/>
      <c r="E23" s="97">
        <f>COUNTIF('Monitoria Anual 1'!N11:N55,'Monitoria Anual 1'!AF7)</f>
        <v>2</v>
      </c>
      <c r="F23" s="95"/>
    </row>
    <row r="24" spans="2:17" ht="16.5" thickTop="1" thickBot="1" x14ac:dyDescent="0.3">
      <c r="B24" s="405" t="s">
        <v>71</v>
      </c>
      <c r="C24" s="405"/>
      <c r="D24" s="405"/>
      <c r="E24" s="97">
        <f>COUNTIF('Monitoria Anual 1'!N11:N55,'Monitoria Anual 1'!AF8)</f>
        <v>3</v>
      </c>
      <c r="F24" s="96"/>
    </row>
    <row r="25" spans="2:17" ht="15.75" thickTop="1" x14ac:dyDescent="0.25"/>
    <row r="26" spans="2:17" x14ac:dyDescent="0.25">
      <c r="B26" s="27" t="s">
        <v>44</v>
      </c>
      <c r="C26" s="28"/>
      <c r="D26" s="28"/>
    </row>
    <row r="27" spans="2:17" ht="3" customHeight="1" x14ac:dyDescent="0.25"/>
    <row r="28" spans="2:17" ht="36" customHeight="1" x14ac:dyDescent="0.25">
      <c r="B28" s="48" t="s">
        <v>33</v>
      </c>
      <c r="C28" s="35">
        <f>COUNTA('Monitoria Anual 1'!A11:A55)</f>
        <v>6</v>
      </c>
      <c r="O28" t="s">
        <v>69</v>
      </c>
      <c r="Q28" t="s">
        <v>70</v>
      </c>
    </row>
    <row r="29" spans="2:17" ht="6.6" customHeight="1" thickBot="1" x14ac:dyDescent="0.3"/>
    <row r="30" spans="2:17" ht="16.5" thickTop="1" thickBot="1" x14ac:dyDescent="0.3">
      <c r="B30" s="33" t="s">
        <v>45</v>
      </c>
      <c r="C30" s="34" t="s">
        <v>46</v>
      </c>
      <c r="D30" s="37"/>
      <c r="E30" s="38"/>
      <c r="F30" s="39"/>
      <c r="G30" s="40"/>
      <c r="H30" s="41"/>
      <c r="I30" s="42"/>
    </row>
    <row r="31" spans="2:17" ht="15.75" thickTop="1" x14ac:dyDescent="0.25">
      <c r="B31" s="43" t="s">
        <v>48</v>
      </c>
      <c r="C31" s="45">
        <f>COUNTA('Monitoria Anual 1'!B11:B18)</f>
        <v>8</v>
      </c>
      <c r="D31" s="47">
        <f>COUNTA('Monitoria Anual 1'!N11:N18)</f>
        <v>0</v>
      </c>
      <c r="E31" s="47">
        <f>COUNTA('Monitoria Anual 1'!I11:I18)</f>
        <v>0</v>
      </c>
      <c r="F31" s="47">
        <f>COUNTA('Monitoria Anual 1'!J11:J18)</f>
        <v>0</v>
      </c>
      <c r="G31" s="47">
        <f>COUNTA('Monitoria Anual 1'!K11:K18)</f>
        <v>0</v>
      </c>
      <c r="H31" s="47">
        <f>COUNTA('Monitoria Anual 1'!L11:L18)</f>
        <v>7</v>
      </c>
      <c r="I31" s="47">
        <f>COUNTA('Monitoria Anual 1'!M11:M18)</f>
        <v>1</v>
      </c>
    </row>
    <row r="32" spans="2:17" x14ac:dyDescent="0.25">
      <c r="B32" s="44" t="s">
        <v>49</v>
      </c>
      <c r="C32" s="46">
        <f>COUNTA('Monitoria Anual 1'!B19:B32)</f>
        <v>14</v>
      </c>
      <c r="D32" s="46">
        <f>COUNTA('Monitoria Anual 1'!N19:N32)</f>
        <v>2</v>
      </c>
      <c r="E32" s="46">
        <f>COUNTA('Monitoria Anual 1'!I19:I32)</f>
        <v>0</v>
      </c>
      <c r="F32" s="46">
        <f>COUNTA('Monitoria Anual 1'!J19:J32)</f>
        <v>3</v>
      </c>
      <c r="G32" s="46">
        <f>COUNTA('Monitoria Anual 1'!K19:K32)</f>
        <v>0</v>
      </c>
      <c r="H32" s="46">
        <f>COUNTA('Monitoria Anual 1'!L19:L32)</f>
        <v>11</v>
      </c>
      <c r="I32" s="46">
        <f>COUNTA('Monitoria Anual 1'!M19:M32)</f>
        <v>0</v>
      </c>
    </row>
    <row r="33" spans="2:9" x14ac:dyDescent="0.25">
      <c r="B33" s="44" t="s">
        <v>50</v>
      </c>
      <c r="C33" s="46">
        <f>COUNTA('Monitoria Anual 1'!B33:B37)</f>
        <v>5</v>
      </c>
      <c r="D33" s="46">
        <f>COUNTA('Monitoria Anual 1'!N33:N37)</f>
        <v>1</v>
      </c>
      <c r="E33" s="46">
        <f>COUNTA('Monitoria Anual 1'!I33:I37)</f>
        <v>1</v>
      </c>
      <c r="F33" s="46">
        <f>COUNTA('Monitoria Anual 1'!J33:J37)</f>
        <v>1</v>
      </c>
      <c r="G33" s="46">
        <f>COUNTA('Monitoria Anual 1'!K33:K37)</f>
        <v>0</v>
      </c>
      <c r="H33" s="46">
        <f>COUNTA('Monitoria Anual 1'!L33:L37)</f>
        <v>3</v>
      </c>
      <c r="I33" s="46">
        <f>COUNTA('Monitoria Anual 1'!M33:M37)</f>
        <v>0</v>
      </c>
    </row>
    <row r="34" spans="2:9" x14ac:dyDescent="0.25">
      <c r="B34" s="44" t="s">
        <v>51</v>
      </c>
      <c r="C34" s="46">
        <f>COUNTA('Monitoria Anual 1'!B38:B42)</f>
        <v>5</v>
      </c>
      <c r="D34" s="46">
        <f>COUNTA('Monitoria Anual 1'!N38:N42)</f>
        <v>0</v>
      </c>
      <c r="E34" s="46">
        <f>COUNTA('Monitoria Anual 1'!I38:I42)</f>
        <v>0</v>
      </c>
      <c r="F34" s="46">
        <f>COUNTA('Monitoria Anual 1'!J38:J42)</f>
        <v>3</v>
      </c>
      <c r="G34" s="46">
        <f>COUNTA('Monitoria Anual 1'!K38:K42)</f>
        <v>0</v>
      </c>
      <c r="H34" s="46">
        <f>COUNTA('Monitoria Anual 1'!L38:L42)</f>
        <v>2</v>
      </c>
      <c r="I34" s="46">
        <f>COUNTA('Monitoria Anual 1'!M38:M42)</f>
        <v>0</v>
      </c>
    </row>
    <row r="35" spans="2:9" x14ac:dyDescent="0.25">
      <c r="B35" s="44" t="s">
        <v>52</v>
      </c>
      <c r="C35" s="46">
        <f>COUNTA('Monitoria Anual 1'!B43:B48)</f>
        <v>6</v>
      </c>
      <c r="D35" s="46">
        <f>COUNTA('Monitoria Anual 1'!N43:N48)</f>
        <v>2</v>
      </c>
      <c r="E35" s="46">
        <f>COUNTA('Monitoria Anual 1'!I43:I48)</f>
        <v>0</v>
      </c>
      <c r="F35" s="46">
        <f>COUNTA('Monitoria Anual 1'!J43:J48)</f>
        <v>2</v>
      </c>
      <c r="G35" s="46">
        <f>COUNTA('Monitoria Anual 1'!K43:K48)</f>
        <v>0</v>
      </c>
      <c r="H35" s="46">
        <f>COUNTA('Monitoria Anual 1'!L43:L48)</f>
        <v>4</v>
      </c>
      <c r="I35" s="46">
        <f>COUNTA('Monitoria Anual 1'!M43:M48)</f>
        <v>0</v>
      </c>
    </row>
    <row r="36" spans="2:9" x14ac:dyDescent="0.25">
      <c r="B36" s="44" t="s">
        <v>53</v>
      </c>
      <c r="C36" s="46">
        <f>COUNTA('Monitoria Anual 1'!B49:B55)</f>
        <v>7</v>
      </c>
      <c r="D36" s="46">
        <f>COUNTA('Monitoria Anual 1'!N49:N55)</f>
        <v>0</v>
      </c>
      <c r="E36" s="46">
        <f>COUNTA('Monitoria Anual 1'!I49:I55)</f>
        <v>3</v>
      </c>
      <c r="F36" s="46">
        <f>COUNTA('Monitoria Anual 1'!J49:J55)</f>
        <v>0</v>
      </c>
      <c r="G36" s="46">
        <f>COUNTA('Monitoria Anual 1'!K49:K55)</f>
        <v>0</v>
      </c>
      <c r="H36" s="46">
        <f>COUNTA('Monitoria Anual 1'!L49:L55)</f>
        <v>3</v>
      </c>
      <c r="I36" s="46">
        <f>COUNTA('Monitoria Anual 1'!M49:M55)</f>
        <v>1</v>
      </c>
    </row>
  </sheetData>
  <sheetProtection password="ECFE" sheet="1" objects="1" scenarios="1"/>
  <mergeCells count="7">
    <mergeCell ref="B13:D13"/>
    <mergeCell ref="A3:P3"/>
    <mergeCell ref="B23:D23"/>
    <mergeCell ref="B24:D24"/>
    <mergeCell ref="E13:F13"/>
    <mergeCell ref="E12:F12"/>
    <mergeCell ref="C5:P5"/>
  </mergeCells>
  <conditionalFormatting sqref="D31:E31 E31:I36">
    <cfRule type="cellIs" dxfId="141" priority="5" stopIfTrue="1" operator="equal">
      <formula>0</formula>
    </cfRule>
  </conditionalFormatting>
  <conditionalFormatting sqref="F31">
    <cfRule type="cellIs" dxfId="140" priority="4" operator="equal">
      <formula>0</formula>
    </cfRule>
  </conditionalFormatting>
  <conditionalFormatting sqref="G31">
    <cfRule type="cellIs" dxfId="139" priority="3" operator="equal">
      <formula>0</formula>
    </cfRule>
  </conditionalFormatting>
  <conditionalFormatting sqref="H31">
    <cfRule type="cellIs" dxfId="138" priority="2" operator="equal">
      <formula>0</formula>
    </cfRule>
  </conditionalFormatting>
  <conditionalFormatting sqref="I31">
    <cfRule type="cellIs" dxfId="137"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2"/>
  <sheetViews>
    <sheetView showGridLines="0" topLeftCell="A7" zoomScale="60" zoomScaleNormal="60" workbookViewId="0">
      <pane xSplit="2" topLeftCell="C1" activePane="topRight" state="frozen"/>
      <selection activeCell="Q10" sqref="Q10"/>
      <selection pane="topRight" activeCell="A19" sqref="A19:A30"/>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6" customWidth="1"/>
    <col min="15" max="15" width="37.85546875" style="1" customWidth="1"/>
    <col min="16" max="16" width="28.7109375" style="1" customWidth="1"/>
    <col min="17" max="17" width="40" style="1" customWidth="1"/>
    <col min="18" max="19" width="26.7109375" style="1" customWidth="1"/>
    <col min="20" max="21" width="28.71093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4"/>
      <c r="J1" s="14"/>
      <c r="K1" s="14"/>
      <c r="L1" s="14"/>
      <c r="M1" s="14"/>
      <c r="N1" s="14"/>
    </row>
    <row r="2" spans="1:32" s="4" customFormat="1" ht="4.1500000000000004" customHeight="1" x14ac:dyDescent="0.25">
      <c r="I2" s="15"/>
      <c r="J2" s="15"/>
      <c r="K2" s="15"/>
      <c r="L2" s="15"/>
      <c r="M2" s="15"/>
      <c r="N2" s="15"/>
    </row>
    <row r="3" spans="1:32" s="5" customFormat="1" ht="16.5" thickBot="1" x14ac:dyDescent="0.3">
      <c r="A3" s="100" t="s">
        <v>77</v>
      </c>
      <c r="B3" s="78"/>
      <c r="C3" s="78"/>
      <c r="D3" s="78"/>
      <c r="E3" s="78"/>
      <c r="F3" s="78"/>
      <c r="G3" s="78"/>
      <c r="H3" s="78"/>
      <c r="I3" s="78"/>
      <c r="J3" s="78"/>
      <c r="K3" s="78"/>
      <c r="L3" s="78"/>
      <c r="M3" s="78"/>
      <c r="O3" s="78"/>
      <c r="P3" s="78"/>
      <c r="Q3" s="78"/>
    </row>
    <row r="4" spans="1:32" ht="15.75" thickTop="1" x14ac:dyDescent="0.25"/>
    <row r="5" spans="1:32" s="6" customFormat="1" ht="25.9" customHeight="1" thickBot="1" x14ac:dyDescent="0.3">
      <c r="A5" s="7" t="s">
        <v>1</v>
      </c>
      <c r="B5" s="7"/>
      <c r="C5" s="8"/>
      <c r="D5" s="412" t="s">
        <v>407</v>
      </c>
      <c r="E5" s="413"/>
      <c r="F5" s="413"/>
      <c r="G5" s="413"/>
      <c r="H5" s="413"/>
      <c r="I5" s="413"/>
      <c r="J5" s="413"/>
      <c r="K5" s="413"/>
      <c r="L5" s="413"/>
      <c r="M5" s="413"/>
      <c r="N5" s="413"/>
      <c r="O5" s="413"/>
      <c r="P5" s="413"/>
      <c r="Q5" s="413"/>
      <c r="R5" s="413"/>
      <c r="S5" s="414"/>
    </row>
    <row r="6" spans="1:32" ht="15.75" thickTop="1" x14ac:dyDescent="0.25"/>
    <row r="7" spans="1:32" ht="15.75" thickBot="1" x14ac:dyDescent="0.3">
      <c r="A7" s="7" t="s">
        <v>2</v>
      </c>
      <c r="B7" s="7"/>
      <c r="C7" s="8"/>
      <c r="D7" s="415" t="s">
        <v>408</v>
      </c>
      <c r="E7" s="416"/>
      <c r="F7" s="416"/>
      <c r="G7" s="11"/>
      <c r="H7" s="16"/>
      <c r="AF7" s="1" t="s">
        <v>67</v>
      </c>
    </row>
    <row r="8" spans="1:32" ht="15.75" thickTop="1" x14ac:dyDescent="0.25">
      <c r="AF8" s="75" t="s">
        <v>68</v>
      </c>
    </row>
    <row r="9" spans="1:32" ht="16.5" thickBot="1" x14ac:dyDescent="0.3">
      <c r="A9" s="65" t="s">
        <v>11</v>
      </c>
      <c r="B9" s="66"/>
      <c r="C9" s="66"/>
      <c r="D9" s="66"/>
      <c r="E9" s="66"/>
      <c r="F9" s="66"/>
      <c r="G9" s="66"/>
      <c r="H9" s="67"/>
      <c r="I9" s="381" t="s">
        <v>62</v>
      </c>
      <c r="J9" s="382"/>
      <c r="K9" s="382"/>
      <c r="L9" s="382"/>
      <c r="M9" s="382"/>
      <c r="N9" s="382"/>
      <c r="O9" s="382"/>
      <c r="P9" s="382"/>
      <c r="Q9" s="382"/>
      <c r="R9" s="383"/>
      <c r="S9" s="76"/>
      <c r="T9" s="384" t="s">
        <v>30</v>
      </c>
      <c r="U9" s="385"/>
      <c r="V9" s="385"/>
      <c r="W9" s="385"/>
      <c r="X9" s="385"/>
      <c r="Y9" s="385"/>
      <c r="Z9" s="385"/>
      <c r="AA9" s="386"/>
    </row>
    <row r="10" spans="1:32" ht="64.5" thickTop="1" thickBot="1" x14ac:dyDescent="0.3">
      <c r="A10" s="22" t="s">
        <v>3</v>
      </c>
      <c r="B10" s="22" t="s">
        <v>4</v>
      </c>
      <c r="C10" s="22" t="s">
        <v>5</v>
      </c>
      <c r="D10" s="22" t="s">
        <v>9</v>
      </c>
      <c r="E10" s="22" t="s">
        <v>10</v>
      </c>
      <c r="F10" s="22" t="s">
        <v>6</v>
      </c>
      <c r="G10" s="22" t="s">
        <v>8</v>
      </c>
      <c r="H10" s="22" t="s">
        <v>65</v>
      </c>
      <c r="I10" s="17" t="s">
        <v>12</v>
      </c>
      <c r="J10" s="18" t="s">
        <v>13</v>
      </c>
      <c r="K10" s="19" t="s">
        <v>14</v>
      </c>
      <c r="L10" s="20" t="s">
        <v>15</v>
      </c>
      <c r="M10" s="21" t="s">
        <v>16</v>
      </c>
      <c r="N10" s="69" t="s">
        <v>17</v>
      </c>
      <c r="O10" s="23" t="s">
        <v>18</v>
      </c>
      <c r="P10" s="23" t="s">
        <v>19</v>
      </c>
      <c r="Q10" s="23" t="s">
        <v>20</v>
      </c>
      <c r="R10" s="23" t="s">
        <v>21</v>
      </c>
      <c r="S10" s="23" t="s">
        <v>63</v>
      </c>
      <c r="T10" s="24" t="s">
        <v>22</v>
      </c>
      <c r="U10" s="25" t="s">
        <v>23</v>
      </c>
      <c r="V10" s="25" t="s">
        <v>24</v>
      </c>
      <c r="W10" s="25" t="s">
        <v>25</v>
      </c>
      <c r="X10" s="25" t="s">
        <v>26</v>
      </c>
      <c r="Y10" s="25" t="s">
        <v>27</v>
      </c>
      <c r="Z10" s="25" t="s">
        <v>28</v>
      </c>
      <c r="AA10" s="25" t="s">
        <v>29</v>
      </c>
    </row>
    <row r="11" spans="1:32" ht="153.75" customHeight="1" thickTop="1" thickBot="1" x14ac:dyDescent="0.3">
      <c r="A11" s="418" t="s">
        <v>440</v>
      </c>
      <c r="B11" s="175" t="s">
        <v>390</v>
      </c>
      <c r="C11" s="175" t="s">
        <v>391</v>
      </c>
      <c r="D11" s="119">
        <v>40634</v>
      </c>
      <c r="E11" s="119">
        <v>40695</v>
      </c>
      <c r="F11" s="119" t="s">
        <v>104</v>
      </c>
      <c r="G11" s="119" t="s">
        <v>125</v>
      </c>
      <c r="H11" s="108" t="s">
        <v>124</v>
      </c>
      <c r="I11" s="13"/>
      <c r="J11" s="13"/>
      <c r="K11" s="13"/>
      <c r="L11" s="13"/>
      <c r="M11" s="13" t="s">
        <v>31</v>
      </c>
      <c r="N11" s="26"/>
      <c r="O11" s="136"/>
      <c r="P11" s="176" t="s">
        <v>409</v>
      </c>
      <c r="Q11" s="136"/>
      <c r="R11" s="136" t="s">
        <v>410</v>
      </c>
      <c r="S11" s="176" t="s">
        <v>411</v>
      </c>
      <c r="T11" s="136"/>
      <c r="U11" s="136"/>
      <c r="V11" s="136"/>
      <c r="W11" s="136"/>
      <c r="X11" s="136"/>
      <c r="Y11" s="136"/>
      <c r="Z11" s="136"/>
      <c r="AA11" s="136"/>
    </row>
    <row r="12" spans="1:32" ht="409.6" thickTop="1" thickBot="1" x14ac:dyDescent="0.3">
      <c r="A12" s="418"/>
      <c r="B12" s="175" t="s">
        <v>392</v>
      </c>
      <c r="C12" s="175" t="s">
        <v>393</v>
      </c>
      <c r="D12" s="119">
        <v>40634</v>
      </c>
      <c r="E12" s="119">
        <v>42736</v>
      </c>
      <c r="F12" s="119" t="s">
        <v>128</v>
      </c>
      <c r="G12" s="119" t="s">
        <v>129</v>
      </c>
      <c r="H12" s="123">
        <v>225611.04</v>
      </c>
      <c r="I12" s="13"/>
      <c r="J12" s="13"/>
      <c r="K12" s="13" t="s">
        <v>31</v>
      </c>
      <c r="L12" s="13"/>
      <c r="M12" s="13"/>
      <c r="N12" s="26"/>
      <c r="O12" s="177" t="s">
        <v>412</v>
      </c>
      <c r="P12" s="176" t="s">
        <v>413</v>
      </c>
      <c r="Q12" s="130"/>
      <c r="R12" s="130" t="s">
        <v>414</v>
      </c>
      <c r="S12" s="177" t="s">
        <v>415</v>
      </c>
      <c r="T12" s="177"/>
      <c r="U12" s="177" t="s">
        <v>416</v>
      </c>
      <c r="V12" s="177"/>
      <c r="W12" s="177"/>
      <c r="X12" s="177"/>
      <c r="Y12" s="177"/>
      <c r="Z12" s="177"/>
      <c r="AA12" s="177" t="s">
        <v>417</v>
      </c>
    </row>
    <row r="13" spans="1:32" ht="409.6" thickTop="1" thickBot="1" x14ac:dyDescent="0.3">
      <c r="A13" s="418"/>
      <c r="B13" s="175" t="s">
        <v>394</v>
      </c>
      <c r="C13" s="175" t="s">
        <v>395</v>
      </c>
      <c r="D13" s="119">
        <v>40634</v>
      </c>
      <c r="E13" s="119">
        <v>42736</v>
      </c>
      <c r="F13" s="119" t="s">
        <v>131</v>
      </c>
      <c r="G13" s="119" t="s">
        <v>396</v>
      </c>
      <c r="H13" s="123">
        <v>120648.52</v>
      </c>
      <c r="I13" s="13"/>
      <c r="J13" s="13"/>
      <c r="K13" s="13" t="s">
        <v>31</v>
      </c>
      <c r="L13" s="13"/>
      <c r="M13" s="13"/>
      <c r="N13" s="26"/>
      <c r="O13" s="176" t="s">
        <v>418</v>
      </c>
      <c r="P13" s="178"/>
      <c r="Q13" s="178" t="s">
        <v>419</v>
      </c>
      <c r="R13" s="176" t="s">
        <v>420</v>
      </c>
      <c r="S13" s="176" t="s">
        <v>421</v>
      </c>
      <c r="T13" s="179" t="s">
        <v>422</v>
      </c>
      <c r="U13" s="177"/>
      <c r="V13" s="176"/>
      <c r="W13" s="176"/>
      <c r="X13" s="176"/>
      <c r="Y13" s="176"/>
      <c r="Z13" s="176" t="s">
        <v>423</v>
      </c>
      <c r="AA13" s="177" t="s">
        <v>417</v>
      </c>
    </row>
    <row r="14" spans="1:32" ht="166.5" thickTop="1" thickBot="1" x14ac:dyDescent="0.3">
      <c r="A14" s="418"/>
      <c r="B14" s="175" t="s">
        <v>397</v>
      </c>
      <c r="C14" s="175" t="s">
        <v>398</v>
      </c>
      <c r="D14" s="119">
        <v>40634</v>
      </c>
      <c r="E14" s="119">
        <v>41456</v>
      </c>
      <c r="F14" s="119" t="s">
        <v>105</v>
      </c>
      <c r="G14" s="119" t="s">
        <v>135</v>
      </c>
      <c r="H14" s="115">
        <v>3000</v>
      </c>
      <c r="I14" s="13"/>
      <c r="J14" s="13"/>
      <c r="K14" s="13"/>
      <c r="L14" s="13" t="s">
        <v>64</v>
      </c>
      <c r="M14" s="13"/>
      <c r="N14" s="26" t="s">
        <v>68</v>
      </c>
      <c r="O14" s="176" t="s">
        <v>424</v>
      </c>
      <c r="P14" s="178"/>
      <c r="Q14" s="136"/>
      <c r="R14" s="136" t="s">
        <v>425</v>
      </c>
      <c r="S14" s="136"/>
      <c r="T14" s="176"/>
      <c r="U14" s="176"/>
      <c r="V14" s="176"/>
      <c r="W14" s="176"/>
      <c r="X14" s="176"/>
      <c r="Y14" s="176"/>
      <c r="Z14" s="176"/>
      <c r="AA14" s="176" t="s">
        <v>426</v>
      </c>
    </row>
    <row r="15" spans="1:32" ht="181.5" thickTop="1" thickBot="1" x14ac:dyDescent="0.3">
      <c r="A15" s="418"/>
      <c r="B15" s="175" t="s">
        <v>399</v>
      </c>
      <c r="C15" s="175" t="s">
        <v>400</v>
      </c>
      <c r="D15" s="119">
        <v>40634</v>
      </c>
      <c r="E15" s="119">
        <v>41974</v>
      </c>
      <c r="F15" s="119" t="s">
        <v>131</v>
      </c>
      <c r="G15" s="119" t="s">
        <v>137</v>
      </c>
      <c r="H15" s="126">
        <v>10000</v>
      </c>
      <c r="I15" s="13"/>
      <c r="J15" s="13"/>
      <c r="K15" s="13" t="s">
        <v>64</v>
      </c>
      <c r="L15" s="13"/>
      <c r="M15" s="13"/>
      <c r="N15" s="26" t="s">
        <v>68</v>
      </c>
      <c r="O15" s="178"/>
      <c r="P15" s="178"/>
      <c r="Q15" s="136"/>
      <c r="R15" s="136" t="s">
        <v>427</v>
      </c>
      <c r="S15" s="176" t="s">
        <v>428</v>
      </c>
      <c r="T15" s="176"/>
      <c r="U15" s="176"/>
      <c r="V15" s="176"/>
      <c r="W15" s="176"/>
      <c r="X15" s="176"/>
      <c r="Y15" s="176"/>
      <c r="Z15" s="176"/>
      <c r="AA15" s="176" t="s">
        <v>429</v>
      </c>
    </row>
    <row r="16" spans="1:32" ht="409.6" thickTop="1" thickBot="1" x14ac:dyDescent="0.3">
      <c r="A16" s="418"/>
      <c r="B16" s="175" t="s">
        <v>401</v>
      </c>
      <c r="C16" s="175" t="s">
        <v>402</v>
      </c>
      <c r="D16" s="119">
        <v>40634</v>
      </c>
      <c r="E16" s="119">
        <v>41456</v>
      </c>
      <c r="F16" s="119" t="s">
        <v>131</v>
      </c>
      <c r="G16" s="108" t="s">
        <v>104</v>
      </c>
      <c r="H16" s="108" t="s">
        <v>124</v>
      </c>
      <c r="I16" s="13"/>
      <c r="J16" s="13" t="s">
        <v>64</v>
      </c>
      <c r="K16" s="13"/>
      <c r="L16" s="13"/>
      <c r="M16" s="13"/>
      <c r="N16" s="26" t="s">
        <v>68</v>
      </c>
      <c r="O16" s="180" t="s">
        <v>430</v>
      </c>
      <c r="P16" s="178"/>
      <c r="Q16" s="136"/>
      <c r="R16" s="136" t="s">
        <v>410</v>
      </c>
      <c r="S16" s="176" t="s">
        <v>431</v>
      </c>
      <c r="T16" s="176"/>
      <c r="U16" s="176"/>
      <c r="V16" s="176"/>
      <c r="W16" s="176"/>
      <c r="X16" s="176"/>
      <c r="Y16" s="176"/>
      <c r="Z16" s="176"/>
      <c r="AA16" s="176" t="s">
        <v>432</v>
      </c>
    </row>
    <row r="17" spans="1:27" ht="243" customHeight="1" thickTop="1" thickBot="1" x14ac:dyDescent="0.3">
      <c r="A17" s="418"/>
      <c r="B17" s="175" t="s">
        <v>403</v>
      </c>
      <c r="C17" s="175" t="s">
        <v>404</v>
      </c>
      <c r="D17" s="119">
        <v>40634</v>
      </c>
      <c r="E17" s="119">
        <v>41609</v>
      </c>
      <c r="F17" s="108" t="s">
        <v>128</v>
      </c>
      <c r="G17" s="108" t="s">
        <v>141</v>
      </c>
      <c r="H17" s="108" t="s">
        <v>124</v>
      </c>
      <c r="I17" s="13"/>
      <c r="J17" s="13"/>
      <c r="K17" s="13"/>
      <c r="L17" s="13" t="s">
        <v>31</v>
      </c>
      <c r="M17" s="13"/>
      <c r="N17" s="26"/>
      <c r="O17" s="176" t="s">
        <v>433</v>
      </c>
      <c r="P17" s="178"/>
      <c r="Q17" s="136"/>
      <c r="R17" s="136" t="s">
        <v>410</v>
      </c>
      <c r="S17" s="176" t="s">
        <v>434</v>
      </c>
      <c r="T17" s="176"/>
      <c r="U17" s="176"/>
      <c r="V17" s="176"/>
      <c r="W17" s="176"/>
      <c r="X17" s="176"/>
      <c r="Y17" s="176"/>
      <c r="Z17" s="176" t="s">
        <v>435</v>
      </c>
      <c r="AA17" s="177" t="s">
        <v>436</v>
      </c>
    </row>
    <row r="18" spans="1:27" ht="198" customHeight="1" thickTop="1" x14ac:dyDescent="0.25">
      <c r="A18" s="418"/>
      <c r="B18" s="175" t="s">
        <v>405</v>
      </c>
      <c r="C18" s="108" t="s">
        <v>406</v>
      </c>
      <c r="D18" s="119">
        <v>40634</v>
      </c>
      <c r="E18" s="119">
        <v>41244</v>
      </c>
      <c r="F18" s="108" t="s">
        <v>128</v>
      </c>
      <c r="G18" s="119" t="s">
        <v>129</v>
      </c>
      <c r="H18" s="108" t="s">
        <v>124</v>
      </c>
      <c r="I18" s="13"/>
      <c r="J18" s="13"/>
      <c r="K18" s="13" t="s">
        <v>64</v>
      </c>
      <c r="L18" s="13"/>
      <c r="M18" s="13"/>
      <c r="N18" s="26" t="s">
        <v>68</v>
      </c>
      <c r="O18" s="181" t="s">
        <v>437</v>
      </c>
      <c r="P18" s="130"/>
      <c r="Q18" s="177" t="s">
        <v>438</v>
      </c>
      <c r="R18" s="130" t="s">
        <v>414</v>
      </c>
      <c r="S18" s="131"/>
      <c r="T18" s="177"/>
      <c r="U18" s="177"/>
      <c r="V18" s="177"/>
      <c r="W18" s="177"/>
      <c r="X18" s="177"/>
      <c r="Y18" s="177"/>
      <c r="Z18" s="177"/>
      <c r="AA18" s="177" t="s">
        <v>439</v>
      </c>
    </row>
    <row r="19" spans="1:27" ht="75" x14ac:dyDescent="0.25">
      <c r="A19" s="419" t="s">
        <v>441</v>
      </c>
      <c r="B19" s="182" t="s">
        <v>442</v>
      </c>
      <c r="C19" s="108" t="s">
        <v>443</v>
      </c>
      <c r="D19" s="119">
        <v>40634</v>
      </c>
      <c r="E19" s="119">
        <v>41244</v>
      </c>
      <c r="F19" s="108" t="s">
        <v>128</v>
      </c>
      <c r="G19" s="108" t="s">
        <v>193</v>
      </c>
      <c r="H19" s="108" t="s">
        <v>124</v>
      </c>
      <c r="I19" s="13"/>
      <c r="J19" s="13"/>
      <c r="K19" s="13"/>
      <c r="L19" s="13"/>
      <c r="M19" s="13" t="s">
        <v>31</v>
      </c>
      <c r="N19" s="26"/>
      <c r="O19" s="186" t="s">
        <v>466</v>
      </c>
      <c r="P19" s="187"/>
      <c r="Q19" s="136"/>
      <c r="R19" s="136" t="s">
        <v>410</v>
      </c>
      <c r="S19" s="136"/>
      <c r="T19" s="176"/>
      <c r="U19" s="176"/>
      <c r="V19" s="176"/>
      <c r="W19" s="176"/>
      <c r="X19" s="176"/>
      <c r="Y19" s="176"/>
      <c r="Z19" s="176"/>
      <c r="AA19" s="188"/>
    </row>
    <row r="20" spans="1:27" ht="180" x14ac:dyDescent="0.25">
      <c r="A20" s="419"/>
      <c r="B20" s="175" t="s">
        <v>444</v>
      </c>
      <c r="C20" s="175" t="s">
        <v>445</v>
      </c>
      <c r="D20" s="119">
        <v>40634</v>
      </c>
      <c r="E20" s="119">
        <v>41244</v>
      </c>
      <c r="F20" s="108" t="s">
        <v>128</v>
      </c>
      <c r="G20" s="108" t="s">
        <v>104</v>
      </c>
      <c r="H20" s="108" t="s">
        <v>124</v>
      </c>
      <c r="I20" s="13"/>
      <c r="J20" s="13"/>
      <c r="K20" s="13" t="s">
        <v>31</v>
      </c>
      <c r="L20" s="13"/>
      <c r="M20" s="13"/>
      <c r="N20" s="26"/>
      <c r="O20" s="176" t="s">
        <v>467</v>
      </c>
      <c r="P20" s="136"/>
      <c r="Q20" s="136"/>
      <c r="R20" s="136" t="s">
        <v>410</v>
      </c>
      <c r="S20" s="136"/>
      <c r="T20" s="176"/>
      <c r="U20" s="176"/>
      <c r="V20" s="176"/>
      <c r="W20" s="189">
        <v>41456</v>
      </c>
      <c r="X20" s="176"/>
      <c r="Y20" s="176"/>
      <c r="Z20" s="176"/>
      <c r="AA20" s="188"/>
    </row>
    <row r="21" spans="1:27" ht="409.5" x14ac:dyDescent="0.25">
      <c r="A21" s="419"/>
      <c r="B21" s="175" t="s">
        <v>446</v>
      </c>
      <c r="C21" s="175" t="s">
        <v>447</v>
      </c>
      <c r="D21" s="119">
        <v>40634</v>
      </c>
      <c r="E21" s="119">
        <v>41244</v>
      </c>
      <c r="F21" s="108" t="s">
        <v>155</v>
      </c>
      <c r="G21" s="108" t="s">
        <v>200</v>
      </c>
      <c r="H21" s="128">
        <v>10000</v>
      </c>
      <c r="I21" s="13"/>
      <c r="J21" s="13"/>
      <c r="K21" s="13"/>
      <c r="L21" s="13" t="s">
        <v>31</v>
      </c>
      <c r="M21" s="13"/>
      <c r="N21" s="26"/>
      <c r="O21" s="177" t="s">
        <v>468</v>
      </c>
      <c r="P21" s="131"/>
      <c r="Q21" s="136"/>
      <c r="R21" s="136" t="s">
        <v>410</v>
      </c>
      <c r="S21" s="190" t="s">
        <v>469</v>
      </c>
      <c r="T21" s="176"/>
      <c r="U21" s="176"/>
      <c r="V21" s="176"/>
      <c r="W21" s="189">
        <v>41456</v>
      </c>
      <c r="X21" s="176"/>
      <c r="Y21" s="176"/>
      <c r="Z21" s="176" t="s">
        <v>470</v>
      </c>
      <c r="AA21" s="64"/>
    </row>
    <row r="22" spans="1:27" ht="242.25" customHeight="1" x14ac:dyDescent="0.25">
      <c r="A22" s="419"/>
      <c r="B22" s="175" t="s">
        <v>448</v>
      </c>
      <c r="C22" s="108" t="s">
        <v>449</v>
      </c>
      <c r="D22" s="119">
        <v>41275</v>
      </c>
      <c r="E22" s="119">
        <v>41609</v>
      </c>
      <c r="F22" s="108" t="s">
        <v>128</v>
      </c>
      <c r="G22" s="108" t="s">
        <v>450</v>
      </c>
      <c r="H22" s="126">
        <v>100000</v>
      </c>
      <c r="I22" s="13"/>
      <c r="J22" s="13" t="s">
        <v>31</v>
      </c>
      <c r="K22" s="13"/>
      <c r="L22" s="13"/>
      <c r="M22" s="13"/>
      <c r="N22" s="26"/>
      <c r="O22" s="178" t="s">
        <v>471</v>
      </c>
      <c r="P22" s="131"/>
      <c r="Q22" s="136"/>
      <c r="R22" s="136" t="s">
        <v>472</v>
      </c>
      <c r="S22" s="191" t="s">
        <v>473</v>
      </c>
      <c r="T22" s="191"/>
      <c r="U22" s="191"/>
      <c r="V22" s="191"/>
      <c r="W22" s="191"/>
      <c r="X22" s="191"/>
      <c r="Y22" s="191"/>
      <c r="Z22" s="191"/>
      <c r="AA22" s="64"/>
    </row>
    <row r="23" spans="1:27" ht="409.5" x14ac:dyDescent="0.25">
      <c r="A23" s="419"/>
      <c r="B23" s="175" t="s">
        <v>451</v>
      </c>
      <c r="C23" s="183" t="s">
        <v>452</v>
      </c>
      <c r="D23" s="119">
        <v>40909</v>
      </c>
      <c r="E23" s="119">
        <v>42767</v>
      </c>
      <c r="F23" s="108" t="s">
        <v>210</v>
      </c>
      <c r="G23" s="108" t="s">
        <v>211</v>
      </c>
      <c r="H23" s="126">
        <v>136466.79999999999</v>
      </c>
      <c r="I23" s="13"/>
      <c r="J23" s="13"/>
      <c r="K23" s="13"/>
      <c r="L23" s="13" t="s">
        <v>31</v>
      </c>
      <c r="M23" s="13"/>
      <c r="N23" s="26"/>
      <c r="O23" s="180" t="s">
        <v>474</v>
      </c>
      <c r="P23" s="177" t="s">
        <v>475</v>
      </c>
      <c r="Q23" s="131"/>
      <c r="R23" s="192" t="s">
        <v>476</v>
      </c>
      <c r="S23" s="186" t="s">
        <v>477</v>
      </c>
      <c r="T23" s="186"/>
      <c r="U23" s="186"/>
      <c r="V23" s="186"/>
      <c r="W23" s="186"/>
      <c r="X23" s="186"/>
      <c r="Y23" s="186"/>
      <c r="Z23" s="186"/>
      <c r="AA23" s="64"/>
    </row>
    <row r="24" spans="1:27" ht="409.5" x14ac:dyDescent="0.25">
      <c r="A24" s="419"/>
      <c r="B24" s="175" t="s">
        <v>453</v>
      </c>
      <c r="C24" s="183" t="s">
        <v>452</v>
      </c>
      <c r="D24" s="119">
        <v>40909</v>
      </c>
      <c r="E24" s="119">
        <v>42767</v>
      </c>
      <c r="F24" s="108" t="s">
        <v>210</v>
      </c>
      <c r="G24" s="108" t="s">
        <v>214</v>
      </c>
      <c r="H24" s="108" t="s">
        <v>170</v>
      </c>
      <c r="I24" s="13"/>
      <c r="J24" s="13"/>
      <c r="K24" s="13"/>
      <c r="L24" s="13" t="s">
        <v>31</v>
      </c>
      <c r="M24" s="13"/>
      <c r="N24" s="26"/>
      <c r="O24" s="193" t="s">
        <v>474</v>
      </c>
      <c r="P24" s="131" t="s">
        <v>475</v>
      </c>
      <c r="Q24" s="131"/>
      <c r="R24" s="130" t="s">
        <v>476</v>
      </c>
      <c r="S24" s="176" t="s">
        <v>478</v>
      </c>
      <c r="T24" s="176"/>
      <c r="U24" s="176"/>
      <c r="V24" s="176"/>
      <c r="W24" s="176"/>
      <c r="X24" s="176"/>
      <c r="Y24" s="176"/>
      <c r="Z24" s="176"/>
      <c r="AA24" s="64"/>
    </row>
    <row r="25" spans="1:27" ht="375" x14ac:dyDescent="0.25">
      <c r="A25" s="419"/>
      <c r="B25" s="175" t="s">
        <v>454</v>
      </c>
      <c r="C25" s="175" t="s">
        <v>455</v>
      </c>
      <c r="D25" s="119">
        <v>40909</v>
      </c>
      <c r="E25" s="119">
        <v>42767</v>
      </c>
      <c r="F25" s="108" t="s">
        <v>210</v>
      </c>
      <c r="G25" s="108" t="s">
        <v>216</v>
      </c>
      <c r="H25" s="109" t="s">
        <v>176</v>
      </c>
      <c r="I25" s="13"/>
      <c r="J25" s="13"/>
      <c r="K25" s="13" t="s">
        <v>31</v>
      </c>
      <c r="L25" s="13"/>
      <c r="M25" s="13"/>
      <c r="N25" s="26"/>
      <c r="O25" s="131" t="s">
        <v>479</v>
      </c>
      <c r="P25" s="131"/>
      <c r="Q25" s="131"/>
      <c r="R25" s="130" t="s">
        <v>476</v>
      </c>
      <c r="S25" s="130"/>
      <c r="T25" s="177"/>
      <c r="U25" s="177"/>
      <c r="V25" s="177"/>
      <c r="W25" s="177"/>
      <c r="X25" s="177"/>
      <c r="Y25" s="177"/>
      <c r="Z25" s="177"/>
      <c r="AA25" s="64"/>
    </row>
    <row r="26" spans="1:27" ht="409.5" x14ac:dyDescent="0.25">
      <c r="A26" s="419"/>
      <c r="B26" s="175" t="s">
        <v>456</v>
      </c>
      <c r="C26" s="183" t="s">
        <v>452</v>
      </c>
      <c r="D26" s="119">
        <v>41091</v>
      </c>
      <c r="E26" s="119">
        <v>42552</v>
      </c>
      <c r="F26" s="119" t="s">
        <v>128</v>
      </c>
      <c r="G26" s="108" t="s">
        <v>220</v>
      </c>
      <c r="H26" s="108" t="s">
        <v>179</v>
      </c>
      <c r="I26" s="13"/>
      <c r="J26" s="13" t="s">
        <v>31</v>
      </c>
      <c r="K26" s="13"/>
      <c r="L26" s="13"/>
      <c r="M26" s="13"/>
      <c r="N26" s="26"/>
      <c r="O26" s="194" t="s">
        <v>480</v>
      </c>
      <c r="P26" s="178"/>
      <c r="Q26" s="131" t="s">
        <v>481</v>
      </c>
      <c r="R26" s="136" t="s">
        <v>472</v>
      </c>
      <c r="S26" s="176" t="s">
        <v>482</v>
      </c>
      <c r="T26" s="176" t="s">
        <v>483</v>
      </c>
      <c r="U26" s="176"/>
      <c r="V26" s="176"/>
      <c r="W26" s="176"/>
      <c r="X26" s="176"/>
      <c r="Y26" s="176"/>
      <c r="Z26" s="176"/>
      <c r="AA26" s="64"/>
    </row>
    <row r="27" spans="1:27" ht="409.5" x14ac:dyDescent="0.25">
      <c r="A27" s="419"/>
      <c r="B27" s="184" t="s">
        <v>457</v>
      </c>
      <c r="C27" s="141" t="s">
        <v>458</v>
      </c>
      <c r="D27" s="119">
        <v>40634</v>
      </c>
      <c r="E27" s="119">
        <v>42736</v>
      </c>
      <c r="F27" s="119" t="s">
        <v>105</v>
      </c>
      <c r="G27" s="119" t="s">
        <v>223</v>
      </c>
      <c r="H27" s="108" t="s">
        <v>124</v>
      </c>
      <c r="I27" s="13"/>
      <c r="J27" s="13"/>
      <c r="K27" s="13" t="s">
        <v>31</v>
      </c>
      <c r="L27" s="13"/>
      <c r="M27" s="13"/>
      <c r="N27" s="26"/>
      <c r="O27" s="181" t="s">
        <v>484</v>
      </c>
      <c r="P27" s="131"/>
      <c r="Q27" s="181"/>
      <c r="R27" s="130" t="s">
        <v>485</v>
      </c>
      <c r="S27" s="195" t="s">
        <v>486</v>
      </c>
      <c r="T27" s="177" t="s">
        <v>487</v>
      </c>
      <c r="U27" s="177" t="s">
        <v>488</v>
      </c>
      <c r="V27" s="177"/>
      <c r="W27" s="177"/>
      <c r="X27" s="177" t="s">
        <v>489</v>
      </c>
      <c r="Y27" s="177"/>
      <c r="Z27" s="177"/>
      <c r="AA27" s="180" t="s">
        <v>490</v>
      </c>
    </row>
    <row r="28" spans="1:27" ht="409.5" x14ac:dyDescent="0.25">
      <c r="A28" s="419"/>
      <c r="B28" s="108" t="s">
        <v>459</v>
      </c>
      <c r="C28" s="108" t="s">
        <v>460</v>
      </c>
      <c r="D28" s="119">
        <v>40634</v>
      </c>
      <c r="E28" s="116" t="s">
        <v>461</v>
      </c>
      <c r="F28" s="119" t="s">
        <v>128</v>
      </c>
      <c r="G28" s="108" t="s">
        <v>225</v>
      </c>
      <c r="H28" s="108" t="s">
        <v>124</v>
      </c>
      <c r="I28" s="13"/>
      <c r="J28" s="13" t="s">
        <v>31</v>
      </c>
      <c r="K28" s="13"/>
      <c r="L28" s="13"/>
      <c r="M28" s="13"/>
      <c r="N28" s="26"/>
      <c r="O28" s="131" t="s">
        <v>491</v>
      </c>
      <c r="P28" s="131"/>
      <c r="Q28" s="177" t="s">
        <v>492</v>
      </c>
      <c r="R28" s="130" t="s">
        <v>472</v>
      </c>
      <c r="S28" s="180" t="s">
        <v>493</v>
      </c>
      <c r="T28" s="177"/>
      <c r="U28" s="177"/>
      <c r="V28" s="177"/>
      <c r="W28" s="177"/>
      <c r="X28" s="177"/>
      <c r="Y28" s="177"/>
      <c r="Z28" s="177"/>
      <c r="AA28" s="177"/>
    </row>
    <row r="29" spans="1:27" ht="409.5" x14ac:dyDescent="0.25">
      <c r="A29" s="419"/>
      <c r="B29" s="108" t="s">
        <v>462</v>
      </c>
      <c r="C29" s="108" t="s">
        <v>463</v>
      </c>
      <c r="D29" s="119">
        <v>40634</v>
      </c>
      <c r="E29" s="116" t="s">
        <v>461</v>
      </c>
      <c r="F29" s="119" t="s">
        <v>188</v>
      </c>
      <c r="G29" s="108" t="s">
        <v>227</v>
      </c>
      <c r="H29" s="108" t="s">
        <v>124</v>
      </c>
      <c r="I29" s="13"/>
      <c r="J29" s="13"/>
      <c r="K29" s="13"/>
      <c r="L29" s="13" t="s">
        <v>31</v>
      </c>
      <c r="M29" s="13"/>
      <c r="N29" s="26"/>
      <c r="O29" s="180" t="s">
        <v>494</v>
      </c>
      <c r="P29" s="131"/>
      <c r="Q29" s="131"/>
      <c r="R29" s="130" t="s">
        <v>495</v>
      </c>
      <c r="S29" s="177" t="s">
        <v>496</v>
      </c>
      <c r="T29" s="177"/>
      <c r="U29" s="177"/>
      <c r="V29" s="177"/>
      <c r="W29" s="177"/>
      <c r="X29" s="177"/>
      <c r="Y29" s="177"/>
      <c r="Z29" s="177"/>
      <c r="AA29" s="177"/>
    </row>
    <row r="30" spans="1:27" ht="285" x14ac:dyDescent="0.25">
      <c r="A30" s="419"/>
      <c r="B30" s="108" t="s">
        <v>464</v>
      </c>
      <c r="C30" s="108" t="s">
        <v>465</v>
      </c>
      <c r="D30" s="119">
        <v>41244</v>
      </c>
      <c r="E30" s="119">
        <v>42736</v>
      </c>
      <c r="F30" s="119" t="s">
        <v>128</v>
      </c>
      <c r="G30" s="108" t="s">
        <v>231</v>
      </c>
      <c r="H30" s="108" t="s">
        <v>230</v>
      </c>
      <c r="I30" s="13"/>
      <c r="J30" s="13"/>
      <c r="K30" s="13"/>
      <c r="L30" s="13" t="s">
        <v>31</v>
      </c>
      <c r="M30" s="13"/>
      <c r="N30" s="26"/>
      <c r="O30" s="178" t="s">
        <v>497</v>
      </c>
      <c r="P30" s="178"/>
      <c r="Q30" s="178" t="s">
        <v>498</v>
      </c>
      <c r="R30" s="136" t="s">
        <v>499</v>
      </c>
      <c r="S30" s="176" t="s">
        <v>500</v>
      </c>
      <c r="T30" s="176"/>
      <c r="U30" s="176"/>
      <c r="V30" s="176"/>
      <c r="W30" s="176"/>
      <c r="X30" s="176"/>
      <c r="Y30" s="176"/>
      <c r="Z30" s="176"/>
      <c r="AA30" s="176"/>
    </row>
    <row r="31" spans="1:27" ht="409.6" thickBot="1" x14ac:dyDescent="0.3">
      <c r="A31" s="420" t="s">
        <v>501</v>
      </c>
      <c r="B31" s="175" t="s">
        <v>502</v>
      </c>
      <c r="C31" s="108" t="s">
        <v>503</v>
      </c>
      <c r="D31" s="119">
        <v>41030</v>
      </c>
      <c r="E31" s="119">
        <v>41456</v>
      </c>
      <c r="F31" s="108" t="s">
        <v>255</v>
      </c>
      <c r="G31" s="119" t="s">
        <v>256</v>
      </c>
      <c r="H31" s="115">
        <v>100000</v>
      </c>
      <c r="I31" s="13"/>
      <c r="J31" s="13"/>
      <c r="K31" s="13"/>
      <c r="L31" s="13" t="s">
        <v>31</v>
      </c>
      <c r="M31" s="13"/>
      <c r="N31" s="26"/>
      <c r="O31" s="197" t="s">
        <v>514</v>
      </c>
      <c r="P31" s="178"/>
      <c r="Q31" s="178"/>
      <c r="R31" s="136" t="s">
        <v>425</v>
      </c>
      <c r="S31" s="198" t="s">
        <v>515</v>
      </c>
      <c r="T31" s="176"/>
      <c r="U31" s="176"/>
      <c r="V31" s="176"/>
      <c r="W31" s="176"/>
      <c r="X31" s="176"/>
      <c r="Y31" s="176" t="s">
        <v>516</v>
      </c>
      <c r="Z31" s="176"/>
      <c r="AA31" s="176"/>
    </row>
    <row r="32" spans="1:27" ht="409.6" thickTop="1" thickBot="1" x14ac:dyDescent="0.3">
      <c r="A32" s="420"/>
      <c r="B32" s="108" t="s">
        <v>504</v>
      </c>
      <c r="C32" s="108" t="s">
        <v>505</v>
      </c>
      <c r="D32" s="119">
        <v>41091</v>
      </c>
      <c r="E32" s="119">
        <v>41609</v>
      </c>
      <c r="F32" s="119" t="s">
        <v>259</v>
      </c>
      <c r="G32" s="119" t="s">
        <v>260</v>
      </c>
      <c r="H32" s="115">
        <v>50000</v>
      </c>
      <c r="I32" s="13"/>
      <c r="J32" s="13"/>
      <c r="K32" s="13"/>
      <c r="L32" s="13" t="s">
        <v>31</v>
      </c>
      <c r="M32" s="13"/>
      <c r="N32" s="26"/>
      <c r="O32" s="176" t="s">
        <v>517</v>
      </c>
      <c r="P32" s="178"/>
      <c r="Q32" s="178"/>
      <c r="R32" s="136"/>
      <c r="S32" s="198" t="s">
        <v>518</v>
      </c>
      <c r="T32" s="176"/>
      <c r="U32" s="176"/>
      <c r="V32" s="176"/>
      <c r="W32" s="176"/>
      <c r="X32" s="176"/>
      <c r="Y32" s="189">
        <v>42736</v>
      </c>
      <c r="Z32" s="176"/>
      <c r="AA32" s="176"/>
    </row>
    <row r="33" spans="1:27" ht="271.5" thickTop="1" thickBot="1" x14ac:dyDescent="0.3">
      <c r="A33" s="420"/>
      <c r="B33" s="175" t="s">
        <v>506</v>
      </c>
      <c r="C33" s="108" t="s">
        <v>507</v>
      </c>
      <c r="D33" s="119">
        <v>40909</v>
      </c>
      <c r="E33" s="119">
        <v>42736</v>
      </c>
      <c r="F33" s="119" t="s">
        <v>259</v>
      </c>
      <c r="G33" s="119" t="s">
        <v>268</v>
      </c>
      <c r="H33" s="196">
        <v>500000</v>
      </c>
      <c r="I33" s="13"/>
      <c r="J33" s="13"/>
      <c r="K33" s="13"/>
      <c r="L33" s="13" t="s">
        <v>31</v>
      </c>
      <c r="M33" s="13"/>
      <c r="N33" s="26"/>
      <c r="O33" s="131" t="s">
        <v>519</v>
      </c>
      <c r="P33" s="178"/>
      <c r="Q33" s="178"/>
      <c r="R33" s="136" t="s">
        <v>425</v>
      </c>
      <c r="S33" s="198"/>
      <c r="T33" s="176"/>
      <c r="U33" s="176"/>
      <c r="V33" s="176"/>
      <c r="W33" s="176"/>
      <c r="X33" s="176"/>
      <c r="Y33" s="176"/>
      <c r="Z33" s="176"/>
      <c r="AA33" s="176" t="s">
        <v>520</v>
      </c>
    </row>
    <row r="34" spans="1:27" ht="285.75" thickTop="1" x14ac:dyDescent="0.25">
      <c r="A34" s="420"/>
      <c r="B34" s="108" t="s">
        <v>508</v>
      </c>
      <c r="C34" s="108" t="s">
        <v>509</v>
      </c>
      <c r="D34" s="119">
        <v>41275</v>
      </c>
      <c r="E34" s="119">
        <v>42736</v>
      </c>
      <c r="F34" s="119" t="s">
        <v>255</v>
      </c>
      <c r="G34" s="119" t="s">
        <v>270</v>
      </c>
      <c r="H34" s="115">
        <v>60000</v>
      </c>
      <c r="I34" s="13"/>
      <c r="J34" s="13" t="s">
        <v>31</v>
      </c>
      <c r="K34" s="13"/>
      <c r="L34" s="13"/>
      <c r="M34" s="13"/>
      <c r="N34" s="26"/>
      <c r="O34" s="176"/>
      <c r="P34" s="131"/>
      <c r="Q34" s="178"/>
      <c r="R34" s="136"/>
      <c r="S34" s="176" t="s">
        <v>521</v>
      </c>
      <c r="T34" s="176"/>
      <c r="U34" s="176"/>
      <c r="V34" s="176"/>
      <c r="W34" s="189">
        <v>41426</v>
      </c>
      <c r="X34" s="176"/>
      <c r="Y34" s="176"/>
      <c r="Z34" s="176"/>
      <c r="AA34" s="176" t="s">
        <v>522</v>
      </c>
    </row>
    <row r="35" spans="1:27" ht="195" x14ac:dyDescent="0.25">
      <c r="A35" s="420"/>
      <c r="B35" s="175" t="s">
        <v>510</v>
      </c>
      <c r="C35" s="108" t="s">
        <v>511</v>
      </c>
      <c r="D35" s="119">
        <v>41275</v>
      </c>
      <c r="E35" s="119">
        <v>42339</v>
      </c>
      <c r="F35" s="119" t="s">
        <v>128</v>
      </c>
      <c r="G35" s="108" t="s">
        <v>262</v>
      </c>
      <c r="H35" s="128">
        <v>67000</v>
      </c>
      <c r="I35" s="13"/>
      <c r="J35" s="13" t="s">
        <v>31</v>
      </c>
      <c r="K35" s="13"/>
      <c r="L35" s="13"/>
      <c r="M35" s="13"/>
      <c r="N35" s="26"/>
      <c r="O35" s="177" t="s">
        <v>523</v>
      </c>
      <c r="P35" s="178"/>
      <c r="Q35" s="178"/>
      <c r="R35" s="136" t="s">
        <v>410</v>
      </c>
      <c r="S35" s="176" t="s">
        <v>524</v>
      </c>
      <c r="T35" s="199" t="s">
        <v>525</v>
      </c>
      <c r="U35" s="176"/>
      <c r="V35" s="189">
        <v>41640</v>
      </c>
      <c r="W35" s="176" t="s">
        <v>526</v>
      </c>
      <c r="X35" s="176"/>
      <c r="Y35" s="176"/>
      <c r="Z35" s="176"/>
      <c r="AA35" s="176" t="s">
        <v>527</v>
      </c>
    </row>
    <row r="36" spans="1:27" ht="240" x14ac:dyDescent="0.25">
      <c r="A36" s="420"/>
      <c r="B36" s="108" t="s">
        <v>512</v>
      </c>
      <c r="C36" s="175" t="s">
        <v>513</v>
      </c>
      <c r="D36" s="119">
        <v>40909</v>
      </c>
      <c r="E36" s="119">
        <v>41091</v>
      </c>
      <c r="F36" s="119" t="s">
        <v>128</v>
      </c>
      <c r="G36" s="108" t="s">
        <v>265</v>
      </c>
      <c r="H36" s="126">
        <v>30000</v>
      </c>
      <c r="I36" s="13"/>
      <c r="J36" s="13"/>
      <c r="K36" s="13"/>
      <c r="L36" s="13" t="s">
        <v>31</v>
      </c>
      <c r="M36" s="13"/>
      <c r="N36" s="26"/>
      <c r="O36" s="131" t="s">
        <v>528</v>
      </c>
      <c r="P36" s="131"/>
      <c r="Q36" s="131"/>
      <c r="R36" s="130"/>
      <c r="S36" s="200" t="s">
        <v>529</v>
      </c>
      <c r="T36" s="177"/>
      <c r="U36" s="177"/>
      <c r="V36" s="177"/>
      <c r="W36" s="177"/>
      <c r="X36" s="177"/>
      <c r="Y36" s="177"/>
      <c r="Z36" s="177"/>
      <c r="AA36" s="177"/>
    </row>
    <row r="37" spans="1:27" ht="225" x14ac:dyDescent="0.25">
      <c r="A37" s="420" t="s">
        <v>535</v>
      </c>
      <c r="B37" s="175" t="s">
        <v>530</v>
      </c>
      <c r="C37" s="175" t="s">
        <v>536</v>
      </c>
      <c r="D37" s="119">
        <v>40634</v>
      </c>
      <c r="E37" s="119">
        <v>41609</v>
      </c>
      <c r="F37" s="119" t="s">
        <v>259</v>
      </c>
      <c r="G37" s="119" t="s">
        <v>290</v>
      </c>
      <c r="H37" s="108" t="s">
        <v>124</v>
      </c>
      <c r="I37" s="13"/>
      <c r="J37" s="13"/>
      <c r="K37" s="13"/>
      <c r="L37" s="13" t="s">
        <v>31</v>
      </c>
      <c r="M37" s="13"/>
      <c r="N37" s="26"/>
      <c r="O37" s="177" t="s">
        <v>541</v>
      </c>
      <c r="P37" s="130"/>
      <c r="Q37" s="130"/>
      <c r="R37" s="130"/>
      <c r="S37" s="130"/>
      <c r="T37" s="177"/>
      <c r="U37" s="177"/>
      <c r="V37" s="177"/>
      <c r="W37" s="177"/>
      <c r="X37" s="177"/>
      <c r="Y37" s="177"/>
      <c r="Z37" s="177"/>
      <c r="AA37" s="177" t="s">
        <v>542</v>
      </c>
    </row>
    <row r="38" spans="1:27" ht="330" x14ac:dyDescent="0.25">
      <c r="A38" s="420"/>
      <c r="B38" s="175" t="s">
        <v>531</v>
      </c>
      <c r="C38" s="108" t="s">
        <v>537</v>
      </c>
      <c r="D38" s="119">
        <v>41275</v>
      </c>
      <c r="E38" s="119">
        <v>42736</v>
      </c>
      <c r="F38" s="119" t="s">
        <v>292</v>
      </c>
      <c r="G38" s="119" t="s">
        <v>293</v>
      </c>
      <c r="H38" s="155">
        <v>867040.03</v>
      </c>
      <c r="I38" s="13"/>
      <c r="J38" s="13"/>
      <c r="K38" s="13"/>
      <c r="L38" s="13" t="s">
        <v>31</v>
      </c>
      <c r="M38" s="13"/>
      <c r="N38" s="26"/>
      <c r="O38" s="197" t="s">
        <v>543</v>
      </c>
      <c r="P38" s="130"/>
      <c r="Q38" s="130"/>
      <c r="R38" s="130" t="s">
        <v>544</v>
      </c>
      <c r="S38" s="202" t="s">
        <v>545</v>
      </c>
      <c r="T38" s="177"/>
      <c r="U38" s="177"/>
      <c r="V38" s="177"/>
      <c r="W38" s="177"/>
      <c r="X38" s="177"/>
      <c r="Y38" s="177"/>
      <c r="Z38" s="177"/>
      <c r="AA38" s="177" t="s">
        <v>546</v>
      </c>
    </row>
    <row r="39" spans="1:27" ht="409.5" x14ac:dyDescent="0.25">
      <c r="A39" s="420"/>
      <c r="B39" s="175" t="s">
        <v>532</v>
      </c>
      <c r="C39" s="108" t="s">
        <v>538</v>
      </c>
      <c r="D39" s="119">
        <v>41275</v>
      </c>
      <c r="E39" s="119">
        <v>42767</v>
      </c>
      <c r="F39" s="119" t="s">
        <v>259</v>
      </c>
      <c r="G39" s="119" t="s">
        <v>298</v>
      </c>
      <c r="H39" s="155">
        <v>5000</v>
      </c>
      <c r="I39" s="13"/>
      <c r="J39" s="13"/>
      <c r="K39" s="13"/>
      <c r="L39" s="13" t="s">
        <v>31</v>
      </c>
      <c r="M39" s="13"/>
      <c r="N39" s="26"/>
      <c r="O39" s="197" t="s">
        <v>547</v>
      </c>
      <c r="P39" s="130"/>
      <c r="Q39" s="130"/>
      <c r="R39" s="192" t="s">
        <v>544</v>
      </c>
      <c r="S39" s="203"/>
      <c r="T39" s="204"/>
      <c r="U39" s="177"/>
      <c r="V39" s="177"/>
      <c r="W39" s="177"/>
      <c r="X39" s="177"/>
      <c r="Y39" s="177"/>
      <c r="Z39" s="177"/>
      <c r="AA39" s="177" t="s">
        <v>548</v>
      </c>
    </row>
    <row r="40" spans="1:27" ht="180" x14ac:dyDescent="0.25">
      <c r="A40" s="420"/>
      <c r="B40" s="175" t="s">
        <v>533</v>
      </c>
      <c r="C40" s="108" t="s">
        <v>539</v>
      </c>
      <c r="D40" s="119">
        <v>41275</v>
      </c>
      <c r="E40" s="119">
        <v>41609</v>
      </c>
      <c r="F40" s="119" t="s">
        <v>259</v>
      </c>
      <c r="G40" s="108" t="s">
        <v>299</v>
      </c>
      <c r="H40" s="201">
        <v>278358.08</v>
      </c>
      <c r="I40" s="13"/>
      <c r="J40" s="13"/>
      <c r="K40" s="13"/>
      <c r="L40" s="13" t="s">
        <v>31</v>
      </c>
      <c r="M40" s="13"/>
      <c r="N40" s="26"/>
      <c r="O40" s="177" t="s">
        <v>549</v>
      </c>
      <c r="P40" s="130"/>
      <c r="Q40" s="130"/>
      <c r="R40" s="130"/>
      <c r="S40" s="136"/>
      <c r="T40" s="177"/>
      <c r="U40" s="177"/>
      <c r="V40" s="177"/>
      <c r="W40" s="177"/>
      <c r="X40" s="177"/>
      <c r="Y40" s="177"/>
      <c r="Z40" s="177"/>
      <c r="AA40" s="177"/>
    </row>
    <row r="41" spans="1:27" ht="409.5" x14ac:dyDescent="0.25">
      <c r="A41" s="420"/>
      <c r="B41" s="175" t="s">
        <v>534</v>
      </c>
      <c r="C41" s="108" t="s">
        <v>540</v>
      </c>
      <c r="D41" s="119">
        <v>40634</v>
      </c>
      <c r="E41" s="119">
        <v>41456</v>
      </c>
      <c r="F41" s="108" t="s">
        <v>188</v>
      </c>
      <c r="G41" s="108" t="s">
        <v>302</v>
      </c>
      <c r="H41" s="108" t="s">
        <v>287</v>
      </c>
      <c r="I41" s="13"/>
      <c r="J41" s="13" t="s">
        <v>31</v>
      </c>
      <c r="K41" s="13"/>
      <c r="L41" s="13"/>
      <c r="M41" s="13"/>
      <c r="N41" s="26"/>
      <c r="O41" s="205" t="s">
        <v>550</v>
      </c>
      <c r="P41" s="130"/>
      <c r="Q41" s="130"/>
      <c r="R41" s="130" t="s">
        <v>495</v>
      </c>
      <c r="S41" s="177" t="s">
        <v>551</v>
      </c>
      <c r="T41" s="177" t="s">
        <v>552</v>
      </c>
      <c r="U41" s="177"/>
      <c r="V41" s="177"/>
      <c r="W41" s="177"/>
      <c r="X41" s="177"/>
      <c r="Y41" s="177"/>
      <c r="Z41" s="177"/>
      <c r="AA41" s="177" t="s">
        <v>553</v>
      </c>
    </row>
    <row r="42" spans="1:27" ht="409.5" x14ac:dyDescent="0.25">
      <c r="A42" s="420" t="s">
        <v>554</v>
      </c>
      <c r="B42" s="108" t="s">
        <v>555</v>
      </c>
      <c r="C42" s="108" t="s">
        <v>556</v>
      </c>
      <c r="D42" s="119">
        <v>40634</v>
      </c>
      <c r="E42" s="119">
        <v>42736</v>
      </c>
      <c r="F42" s="119" t="s">
        <v>326</v>
      </c>
      <c r="G42" s="141" t="s">
        <v>327</v>
      </c>
      <c r="H42" s="128">
        <v>1787641.53</v>
      </c>
      <c r="I42" s="13"/>
      <c r="J42" s="13"/>
      <c r="K42" s="13"/>
      <c r="L42" s="13" t="s">
        <v>31</v>
      </c>
      <c r="M42" s="13"/>
      <c r="N42" s="26"/>
      <c r="O42" s="197" t="s">
        <v>562</v>
      </c>
      <c r="P42" s="130"/>
      <c r="Q42" s="130"/>
      <c r="R42" s="130" t="s">
        <v>425</v>
      </c>
      <c r="S42" s="130"/>
      <c r="T42" s="177"/>
      <c r="U42" s="177"/>
      <c r="V42" s="177"/>
      <c r="W42" s="177"/>
      <c r="X42" s="177"/>
      <c r="Y42" s="177"/>
      <c r="Z42" s="177"/>
      <c r="AA42" s="177"/>
    </row>
    <row r="43" spans="1:27" ht="90" x14ac:dyDescent="0.25">
      <c r="A43" s="420"/>
      <c r="B43" s="108" t="s">
        <v>557</v>
      </c>
      <c r="C43" s="108" t="s">
        <v>558</v>
      </c>
      <c r="D43" s="119">
        <v>40634</v>
      </c>
      <c r="E43" s="119">
        <v>42767</v>
      </c>
      <c r="F43" s="119" t="s">
        <v>292</v>
      </c>
      <c r="G43" s="119" t="s">
        <v>332</v>
      </c>
      <c r="H43" s="108" t="s">
        <v>124</v>
      </c>
      <c r="I43" s="13"/>
      <c r="J43" s="13"/>
      <c r="K43" s="13"/>
      <c r="L43" s="13" t="s">
        <v>31</v>
      </c>
      <c r="M43" s="13"/>
      <c r="N43" s="26"/>
      <c r="O43" s="177" t="s">
        <v>563</v>
      </c>
      <c r="P43" s="130"/>
      <c r="Q43" s="130"/>
      <c r="R43" s="130"/>
      <c r="S43" s="130"/>
      <c r="T43" s="177"/>
      <c r="U43" s="177"/>
      <c r="V43" s="177"/>
      <c r="W43" s="177"/>
      <c r="X43" s="177"/>
      <c r="Y43" s="177"/>
      <c r="Z43" s="177"/>
      <c r="AA43" s="177"/>
    </row>
    <row r="44" spans="1:27" ht="409.5" x14ac:dyDescent="0.25">
      <c r="A44" s="420"/>
      <c r="B44" s="175" t="s">
        <v>559</v>
      </c>
      <c r="C44" s="175" t="s">
        <v>560</v>
      </c>
      <c r="D44" s="119">
        <v>41030</v>
      </c>
      <c r="E44" s="119">
        <v>42767</v>
      </c>
      <c r="F44" s="119" t="s">
        <v>128</v>
      </c>
      <c r="G44" s="141" t="s">
        <v>561</v>
      </c>
      <c r="H44" s="126">
        <v>100000</v>
      </c>
      <c r="I44" s="13"/>
      <c r="J44" s="13"/>
      <c r="K44" s="13"/>
      <c r="L44" s="13" t="s">
        <v>31</v>
      </c>
      <c r="M44" s="13"/>
      <c r="N44" s="26"/>
      <c r="O44" s="131" t="s">
        <v>564</v>
      </c>
      <c r="P44" s="130"/>
      <c r="Q44" s="130"/>
      <c r="R44" s="130" t="s">
        <v>410</v>
      </c>
      <c r="S44" s="177" t="s">
        <v>565</v>
      </c>
      <c r="T44" s="177"/>
      <c r="U44" s="177"/>
      <c r="V44" s="177"/>
      <c r="W44" s="177"/>
      <c r="X44" s="177"/>
      <c r="Y44" s="177"/>
      <c r="Z44" s="177"/>
      <c r="AA44" s="177"/>
    </row>
    <row r="45" spans="1:27" ht="60" x14ac:dyDescent="0.25">
      <c r="A45" s="417" t="s">
        <v>566</v>
      </c>
      <c r="B45" s="175" t="s">
        <v>567</v>
      </c>
      <c r="C45" s="108" t="s">
        <v>568</v>
      </c>
      <c r="D45" s="119">
        <v>41153</v>
      </c>
      <c r="E45" s="119">
        <v>41244</v>
      </c>
      <c r="F45" s="108" t="s">
        <v>188</v>
      </c>
      <c r="G45" s="175" t="s">
        <v>377</v>
      </c>
      <c r="H45" s="108" t="s">
        <v>124</v>
      </c>
      <c r="I45" s="13"/>
      <c r="J45" s="13"/>
      <c r="K45" s="13"/>
      <c r="L45" s="13"/>
      <c r="M45" s="13" t="s">
        <v>31</v>
      </c>
      <c r="N45" s="26"/>
      <c r="O45" s="130"/>
      <c r="P45" s="130"/>
      <c r="Q45" s="130"/>
      <c r="R45" s="130"/>
      <c r="S45" s="130"/>
      <c r="T45" s="177"/>
      <c r="U45" s="177"/>
      <c r="V45" s="177"/>
      <c r="W45" s="177"/>
      <c r="X45" s="177"/>
      <c r="Y45" s="177"/>
      <c r="Z45" s="177"/>
      <c r="AA45" s="177"/>
    </row>
    <row r="46" spans="1:27" ht="300" x14ac:dyDescent="0.25">
      <c r="A46" s="417"/>
      <c r="B46" s="175" t="s">
        <v>569</v>
      </c>
      <c r="C46" s="175" t="s">
        <v>570</v>
      </c>
      <c r="D46" s="119">
        <v>41640</v>
      </c>
      <c r="E46" s="119">
        <v>42430</v>
      </c>
      <c r="F46" s="108" t="s">
        <v>188</v>
      </c>
      <c r="G46" s="108" t="s">
        <v>382</v>
      </c>
      <c r="H46" s="128">
        <v>100000</v>
      </c>
      <c r="I46" s="13"/>
      <c r="J46" s="13"/>
      <c r="K46" s="13"/>
      <c r="L46" s="13" t="s">
        <v>31</v>
      </c>
      <c r="M46" s="13"/>
      <c r="N46" s="26"/>
      <c r="O46" s="131" t="s">
        <v>575</v>
      </c>
      <c r="P46" s="130"/>
      <c r="Q46" s="130"/>
      <c r="R46" s="130" t="s">
        <v>495</v>
      </c>
      <c r="S46" s="177"/>
      <c r="T46" s="177" t="s">
        <v>576</v>
      </c>
      <c r="U46" s="177"/>
      <c r="V46" s="177"/>
      <c r="W46" s="177"/>
      <c r="X46" s="177"/>
      <c r="Y46" s="177"/>
      <c r="Z46" s="177"/>
      <c r="AA46" s="177" t="s">
        <v>577</v>
      </c>
    </row>
    <row r="47" spans="1:27" ht="409.5" x14ac:dyDescent="0.25">
      <c r="A47" s="417"/>
      <c r="B47" s="175" t="s">
        <v>571</v>
      </c>
      <c r="C47" s="175" t="s">
        <v>572</v>
      </c>
      <c r="D47" s="119">
        <v>42552</v>
      </c>
      <c r="E47" s="119">
        <v>42736</v>
      </c>
      <c r="F47" s="108" t="s">
        <v>188</v>
      </c>
      <c r="G47" s="108" t="s">
        <v>385</v>
      </c>
      <c r="H47" s="128">
        <v>100000</v>
      </c>
      <c r="I47" s="13"/>
      <c r="J47" s="13"/>
      <c r="K47" s="13" t="s">
        <v>31</v>
      </c>
      <c r="L47" s="13"/>
      <c r="M47" s="13"/>
      <c r="N47" s="26"/>
      <c r="O47" s="197" t="s">
        <v>578</v>
      </c>
      <c r="P47" s="130"/>
      <c r="Q47" s="193" t="s">
        <v>579</v>
      </c>
      <c r="R47" s="130" t="s">
        <v>495</v>
      </c>
      <c r="S47" s="200" t="s">
        <v>580</v>
      </c>
      <c r="T47" s="177" t="s">
        <v>581</v>
      </c>
      <c r="U47" s="177"/>
      <c r="V47" s="177"/>
      <c r="W47" s="177"/>
      <c r="X47" s="177"/>
      <c r="Y47" s="177"/>
      <c r="Z47" s="177"/>
      <c r="AA47" s="177"/>
    </row>
    <row r="48" spans="1:27" ht="315" x14ac:dyDescent="0.25">
      <c r="A48" s="417"/>
      <c r="B48" s="175" t="s">
        <v>567</v>
      </c>
      <c r="C48" s="108" t="s">
        <v>568</v>
      </c>
      <c r="D48" s="119">
        <v>41153</v>
      </c>
      <c r="E48" s="119">
        <v>41244</v>
      </c>
      <c r="F48" s="108" t="s">
        <v>188</v>
      </c>
      <c r="G48" s="175" t="s">
        <v>377</v>
      </c>
      <c r="H48" s="108" t="s">
        <v>124</v>
      </c>
      <c r="I48" s="13"/>
      <c r="J48" s="13" t="s">
        <v>31</v>
      </c>
      <c r="K48" s="13"/>
      <c r="L48" s="13"/>
      <c r="M48" s="13"/>
      <c r="N48" s="26"/>
      <c r="O48" s="206" t="s">
        <v>582</v>
      </c>
      <c r="P48" s="130"/>
      <c r="Q48" s="197" t="s">
        <v>583</v>
      </c>
      <c r="R48" s="130" t="s">
        <v>495</v>
      </c>
      <c r="S48" s="177" t="s">
        <v>584</v>
      </c>
      <c r="T48" s="177"/>
      <c r="U48" s="177"/>
      <c r="V48" s="207">
        <v>41426</v>
      </c>
      <c r="W48" s="177" t="s">
        <v>585</v>
      </c>
      <c r="X48" s="177"/>
      <c r="Y48" s="177"/>
      <c r="Z48" s="177" t="s">
        <v>586</v>
      </c>
      <c r="AA48" s="177"/>
    </row>
    <row r="49" spans="1:27" ht="240" x14ac:dyDescent="0.25">
      <c r="A49" s="417"/>
      <c r="B49" s="175" t="s">
        <v>569</v>
      </c>
      <c r="C49" s="175" t="s">
        <v>570</v>
      </c>
      <c r="D49" s="119">
        <v>41640</v>
      </c>
      <c r="E49" s="119">
        <v>42430</v>
      </c>
      <c r="F49" s="108" t="s">
        <v>188</v>
      </c>
      <c r="G49" s="108" t="s">
        <v>382</v>
      </c>
      <c r="H49" s="128">
        <v>100000</v>
      </c>
      <c r="I49" s="13" t="s">
        <v>31</v>
      </c>
      <c r="J49" s="13"/>
      <c r="K49" s="13"/>
      <c r="L49" s="13"/>
      <c r="M49" s="13"/>
      <c r="N49" s="26"/>
      <c r="O49" s="208"/>
      <c r="P49" s="130"/>
      <c r="Q49" s="130"/>
      <c r="R49" s="130"/>
      <c r="S49" s="177"/>
      <c r="T49" s="177"/>
      <c r="U49" s="177"/>
      <c r="V49" s="207">
        <v>41821</v>
      </c>
      <c r="W49" s="207">
        <v>42736</v>
      </c>
      <c r="X49" s="177"/>
      <c r="Y49" s="177"/>
      <c r="Z49" s="177"/>
      <c r="AA49" s="177" t="s">
        <v>587</v>
      </c>
    </row>
    <row r="50" spans="1:27" ht="75" x14ac:dyDescent="0.25">
      <c r="A50" s="417"/>
      <c r="B50" s="175" t="s">
        <v>571</v>
      </c>
      <c r="C50" s="175" t="s">
        <v>572</v>
      </c>
      <c r="D50" s="119">
        <v>42552</v>
      </c>
      <c r="E50" s="119">
        <v>42736</v>
      </c>
      <c r="F50" s="108" t="s">
        <v>188</v>
      </c>
      <c r="G50" s="108" t="s">
        <v>385</v>
      </c>
      <c r="H50" s="128">
        <v>100000</v>
      </c>
      <c r="I50" s="13" t="s">
        <v>31</v>
      </c>
      <c r="J50" s="13"/>
      <c r="K50" s="13"/>
      <c r="L50" s="13"/>
      <c r="M50" s="13"/>
      <c r="N50" s="26"/>
      <c r="O50" s="208"/>
      <c r="P50" s="130"/>
      <c r="Q50" s="130"/>
      <c r="R50" s="130"/>
      <c r="S50" s="130"/>
      <c r="T50" s="177"/>
      <c r="U50" s="177"/>
      <c r="V50" s="177"/>
      <c r="W50" s="177"/>
      <c r="X50" s="177"/>
      <c r="Y50" s="177"/>
      <c r="Z50" s="177"/>
      <c r="AA50" s="177" t="s">
        <v>588</v>
      </c>
    </row>
    <row r="51" spans="1:27" ht="150" x14ac:dyDescent="0.25">
      <c r="A51" s="417"/>
      <c r="B51" s="175" t="s">
        <v>573</v>
      </c>
      <c r="C51" s="175" t="s">
        <v>574</v>
      </c>
      <c r="D51" s="119">
        <v>40634</v>
      </c>
      <c r="E51" s="119">
        <v>41821</v>
      </c>
      <c r="F51" s="108" t="s">
        <v>340</v>
      </c>
      <c r="G51" s="108" t="s">
        <v>389</v>
      </c>
      <c r="H51" s="128">
        <v>30000</v>
      </c>
      <c r="I51" s="13"/>
      <c r="J51" s="13"/>
      <c r="K51" s="13"/>
      <c r="L51" s="13" t="s">
        <v>31</v>
      </c>
      <c r="M51" s="13"/>
      <c r="N51" s="26"/>
      <c r="O51" s="208"/>
      <c r="P51" s="130"/>
      <c r="Q51" s="177" t="s">
        <v>589</v>
      </c>
      <c r="R51" s="130"/>
      <c r="S51" s="130"/>
      <c r="T51" s="177" t="s">
        <v>590</v>
      </c>
      <c r="U51" s="177"/>
      <c r="V51" s="177"/>
      <c r="W51" s="177"/>
      <c r="X51" s="177"/>
      <c r="Y51" s="177"/>
      <c r="Z51" s="177"/>
      <c r="AA51" s="177"/>
    </row>
    <row r="56" spans="1:27" ht="15.75" thickBot="1" x14ac:dyDescent="0.3"/>
    <row r="57" spans="1:27" ht="43.5" customHeight="1" thickTop="1" thickBot="1" x14ac:dyDescent="0.3">
      <c r="A57" s="83" t="s">
        <v>54</v>
      </c>
      <c r="B57" s="52">
        <f>COUNTA(B62:B62)</f>
        <v>1</v>
      </c>
    </row>
    <row r="58" spans="1:27" ht="15.75" thickTop="1" x14ac:dyDescent="0.25"/>
    <row r="60" spans="1:27" ht="15.75" thickBot="1" x14ac:dyDescent="0.3"/>
    <row r="61" spans="1:27" ht="17.25" thickTop="1" thickBot="1" x14ac:dyDescent="0.3">
      <c r="A61" s="83" t="s">
        <v>56</v>
      </c>
      <c r="B61" s="83" t="s">
        <v>55</v>
      </c>
      <c r="C61" s="84" t="s">
        <v>5</v>
      </c>
      <c r="D61" s="84" t="s">
        <v>9</v>
      </c>
      <c r="E61" s="84" t="s">
        <v>10</v>
      </c>
      <c r="F61" s="84" t="s">
        <v>7</v>
      </c>
      <c r="G61" s="84" t="s">
        <v>6</v>
      </c>
      <c r="H61" s="84" t="s">
        <v>8</v>
      </c>
    </row>
    <row r="62" spans="1:27" ht="126.75" customHeight="1" thickTop="1" x14ac:dyDescent="0.25">
      <c r="A62" s="209" t="s">
        <v>591</v>
      </c>
      <c r="B62" s="209" t="s">
        <v>592</v>
      </c>
      <c r="C62" s="209" t="s">
        <v>593</v>
      </c>
      <c r="D62" s="210">
        <v>41426</v>
      </c>
      <c r="E62" s="210">
        <v>42736</v>
      </c>
      <c r="F62" s="209"/>
      <c r="G62" s="209" t="s">
        <v>259</v>
      </c>
      <c r="H62" s="185"/>
    </row>
  </sheetData>
  <sheetProtection password="ECFE" sheet="1" objects="1" scenarios="1"/>
  <mergeCells count="10">
    <mergeCell ref="I9:R9"/>
    <mergeCell ref="T9:AA9"/>
    <mergeCell ref="D5:S5"/>
    <mergeCell ref="D7:F7"/>
    <mergeCell ref="A45:A51"/>
    <mergeCell ref="A11:A18"/>
    <mergeCell ref="A19:A30"/>
    <mergeCell ref="A31:A36"/>
    <mergeCell ref="A37:A41"/>
    <mergeCell ref="A42:A44"/>
  </mergeCells>
  <conditionalFormatting sqref="AF7:AF8">
    <cfRule type="cellIs" dxfId="136" priority="265" stopIfTrue="1" operator="equal">
      <formula>$AF$7</formula>
    </cfRule>
  </conditionalFormatting>
  <conditionalFormatting sqref="I11:I44">
    <cfRule type="cellIs" dxfId="135" priority="264" stopIfTrue="1" operator="equal">
      <formula>"x"</formula>
    </cfRule>
  </conditionalFormatting>
  <conditionalFormatting sqref="J11:J44">
    <cfRule type="cellIs" dxfId="134" priority="263" operator="equal">
      <formula>"x"</formula>
    </cfRule>
  </conditionalFormatting>
  <conditionalFormatting sqref="K11:K44">
    <cfRule type="cellIs" dxfId="133" priority="262" operator="equal">
      <formula>"x"</formula>
    </cfRule>
  </conditionalFormatting>
  <conditionalFormatting sqref="L11:L44">
    <cfRule type="cellIs" dxfId="132" priority="261" stopIfTrue="1" operator="equal">
      <formula>"x"</formula>
    </cfRule>
  </conditionalFormatting>
  <conditionalFormatting sqref="M11:M44">
    <cfRule type="cellIs" dxfId="131" priority="260" operator="equal">
      <formula>"x"</formula>
    </cfRule>
  </conditionalFormatting>
  <conditionalFormatting sqref="I45:I47">
    <cfRule type="cellIs" dxfId="130" priority="209" stopIfTrue="1" operator="equal">
      <formula>"x"</formula>
    </cfRule>
  </conditionalFormatting>
  <conditionalFormatting sqref="J45:J47">
    <cfRule type="cellIs" dxfId="129" priority="208" operator="equal">
      <formula>"x"</formula>
    </cfRule>
  </conditionalFormatting>
  <conditionalFormatting sqref="K45:K47">
    <cfRule type="cellIs" dxfId="128" priority="207" operator="equal">
      <formula>"x"</formula>
    </cfRule>
  </conditionalFormatting>
  <conditionalFormatting sqref="L45:L47">
    <cfRule type="cellIs" dxfId="127" priority="206" stopIfTrue="1" operator="equal">
      <formula>"x"</formula>
    </cfRule>
  </conditionalFormatting>
  <conditionalFormatting sqref="M45:M47">
    <cfRule type="cellIs" dxfId="126" priority="205" operator="equal">
      <formula>"x"</formula>
    </cfRule>
  </conditionalFormatting>
  <conditionalFormatting sqref="I48:I51">
    <cfRule type="cellIs" dxfId="125" priority="204" stopIfTrue="1" operator="equal">
      <formula>"x"</formula>
    </cfRule>
  </conditionalFormatting>
  <conditionalFormatting sqref="J48:J51">
    <cfRule type="cellIs" dxfId="124" priority="203" operator="equal">
      <formula>"x"</formula>
    </cfRule>
  </conditionalFormatting>
  <conditionalFormatting sqref="K48:K51">
    <cfRule type="cellIs" dxfId="123" priority="202" operator="equal">
      <formula>"x"</formula>
    </cfRule>
  </conditionalFormatting>
  <conditionalFormatting sqref="L48:L51">
    <cfRule type="cellIs" dxfId="122" priority="201" stopIfTrue="1" operator="equal">
      <formula>"x"</formula>
    </cfRule>
  </conditionalFormatting>
  <conditionalFormatting sqref="M48:M51">
    <cfRule type="cellIs" dxfId="121" priority="200" operator="equal">
      <formula>"x"</formula>
    </cfRule>
  </conditionalFormatting>
  <conditionalFormatting sqref="N11:N51">
    <cfRule type="cellIs" dxfId="120" priority="1" stopIfTrue="1" operator="equal">
      <formula>$AF$8</formula>
    </cfRule>
    <cfRule type="cellIs" dxfId="119" priority="2" stopIfTrue="1" operator="equal">
      <formula>$AF$7</formula>
    </cfRule>
  </conditionalFormatting>
  <dataValidations count="1">
    <dataValidation type="list" allowBlank="1" showInputMessage="1" showErrorMessage="1" sqref="N11:N51" xr:uid="{00000000-0002-0000-04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6"/>
  <sheetViews>
    <sheetView showGridLines="0" zoomScale="90" zoomScaleNormal="90" zoomScalePageLayoutView="70" workbookViewId="0">
      <selection activeCell="G11" sqref="G11"/>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4"/>
      <c r="I1" s="14"/>
      <c r="J1" s="14"/>
      <c r="K1" s="14"/>
      <c r="L1" s="14"/>
      <c r="M1" s="14"/>
    </row>
    <row r="2" spans="1:19" s="4" customFormat="1" ht="4.1500000000000004" customHeight="1" x14ac:dyDescent="0.25">
      <c r="H2" s="15"/>
      <c r="I2" s="15"/>
      <c r="J2" s="15"/>
      <c r="K2" s="15"/>
      <c r="L2" s="15"/>
      <c r="M2" s="15"/>
    </row>
    <row r="3" spans="1:19" s="5" customFormat="1" ht="15.75" thickBot="1" x14ac:dyDescent="0.3">
      <c r="A3" s="404" t="str">
        <f>'Monitoria Anual 1'!A3</f>
        <v>Plano de Ação Nacional para a Conservação da ararinha-azul (Cyanopsitta spixii) - Action plan for the Spix's macaw conservation</v>
      </c>
      <c r="B3" s="404"/>
      <c r="C3" s="404"/>
      <c r="D3" s="404"/>
      <c r="E3" s="404"/>
      <c r="F3" s="404"/>
      <c r="G3" s="404"/>
      <c r="H3" s="404"/>
      <c r="I3" s="404"/>
      <c r="J3" s="404"/>
      <c r="K3" s="404"/>
      <c r="L3" s="404"/>
      <c r="M3" s="404"/>
      <c r="N3" s="404"/>
      <c r="O3" s="404"/>
      <c r="P3" s="404"/>
    </row>
    <row r="4" spans="1:19" s="1" customFormat="1" ht="15.75" thickTop="1" x14ac:dyDescent="0.25">
      <c r="H4" s="16"/>
      <c r="I4" s="16"/>
      <c r="J4" s="16"/>
      <c r="K4" s="16"/>
      <c r="L4" s="16"/>
      <c r="M4" s="16"/>
    </row>
    <row r="5" spans="1:19" s="6" customFormat="1" ht="65.25" customHeight="1" thickBot="1" x14ac:dyDescent="0.3">
      <c r="A5" s="7" t="s">
        <v>1</v>
      </c>
      <c r="B5" s="7"/>
      <c r="C5" s="410" t="str">
        <f>'Monitoria Anual 1'!D5</f>
        <v>Execução de estratégias visando o aumento da população manejada em cativeiro e a recuperação e conservação do habitat de ocorrência histórica da espécie onde serão feitas as reintroduções iniciais, além do envolvimento das comunidades locais, até 2016, visando o início das reintroduções até 2021.</v>
      </c>
      <c r="D5" s="410"/>
      <c r="E5" s="410"/>
      <c r="F5" s="410"/>
      <c r="G5" s="410"/>
      <c r="H5" s="410"/>
      <c r="I5" s="410"/>
      <c r="J5" s="410"/>
      <c r="K5" s="410"/>
      <c r="L5" s="410"/>
      <c r="M5" s="410"/>
      <c r="N5" s="410"/>
      <c r="O5" s="410"/>
      <c r="P5" s="411"/>
    </row>
    <row r="6" spans="1:19" s="1" customFormat="1" ht="15.75" thickTop="1" x14ac:dyDescent="0.25">
      <c r="H6" s="16"/>
      <c r="I6" s="16"/>
      <c r="J6" s="16"/>
      <c r="K6" s="16"/>
      <c r="L6" s="16"/>
      <c r="M6" s="16"/>
    </row>
    <row r="7" spans="1:19" s="1" customFormat="1" ht="15.75" thickBot="1" x14ac:dyDescent="0.3">
      <c r="A7" s="7" t="s">
        <v>2</v>
      </c>
      <c r="B7" s="7"/>
      <c r="C7" s="415" t="s">
        <v>408</v>
      </c>
      <c r="D7" s="416"/>
      <c r="E7" s="416"/>
      <c r="F7" s="10"/>
      <c r="G7" s="11"/>
      <c r="H7" s="16"/>
      <c r="I7" s="16"/>
      <c r="J7" s="16"/>
      <c r="K7" s="16"/>
      <c r="L7" s="16"/>
      <c r="M7" s="16"/>
    </row>
    <row r="8" spans="1:19" ht="15.75" thickTop="1" x14ac:dyDescent="0.25"/>
    <row r="9" spans="1:19" ht="18.75" x14ac:dyDescent="0.25">
      <c r="A9" s="49" t="s">
        <v>32</v>
      </c>
      <c r="B9" s="49"/>
      <c r="C9" s="49"/>
      <c r="D9" s="49"/>
      <c r="E9" s="49"/>
      <c r="F9" s="49"/>
      <c r="G9" s="49"/>
      <c r="H9" s="49"/>
      <c r="I9" s="49"/>
      <c r="J9" s="49"/>
      <c r="K9" s="49"/>
      <c r="L9" s="49"/>
      <c r="M9" s="49"/>
      <c r="N9" s="49"/>
      <c r="O9" s="49"/>
      <c r="P9" s="49"/>
      <c r="Q9" s="49"/>
      <c r="R9" s="49"/>
      <c r="S9" s="49"/>
    </row>
    <row r="11" spans="1:19" x14ac:dyDescent="0.25">
      <c r="B11" s="27" t="s">
        <v>43</v>
      </c>
      <c r="C11" s="28"/>
      <c r="D11" s="28"/>
    </row>
    <row r="12" spans="1:19" ht="15.75" thickBot="1" x14ac:dyDescent="0.3">
      <c r="E12" s="408" t="s">
        <v>76</v>
      </c>
      <c r="F12" s="409"/>
    </row>
    <row r="13" spans="1:19" ht="58.5" customHeight="1" thickTop="1" thickBot="1" x14ac:dyDescent="0.3">
      <c r="B13" s="402" t="s">
        <v>34</v>
      </c>
      <c r="C13" s="403"/>
      <c r="D13" s="421"/>
      <c r="E13" s="406" t="s">
        <v>75</v>
      </c>
      <c r="F13" s="407"/>
    </row>
    <row r="14" spans="1:19" s="71" customFormat="1" ht="31.9" customHeight="1" thickTop="1" thickBot="1" x14ac:dyDescent="0.3">
      <c r="B14" s="72" t="s">
        <v>40</v>
      </c>
      <c r="C14" s="74" t="s">
        <v>73</v>
      </c>
      <c r="D14" s="73" t="s">
        <v>41</v>
      </c>
      <c r="E14" s="74" t="s">
        <v>66</v>
      </c>
      <c r="F14" s="73" t="s">
        <v>41</v>
      </c>
    </row>
    <row r="15" spans="1:19" ht="16.5" thickTop="1" x14ac:dyDescent="0.25">
      <c r="B15" s="50" t="s">
        <v>35</v>
      </c>
      <c r="C15" s="85"/>
      <c r="D15" s="86"/>
      <c r="E15" s="85">
        <f>COUNTA('Monitoria Anual 2'!N11:N51)</f>
        <v>4</v>
      </c>
      <c r="F15" s="86"/>
    </row>
    <row r="16" spans="1:19" ht="15.75" x14ac:dyDescent="0.25">
      <c r="B16" s="36" t="s">
        <v>47</v>
      </c>
      <c r="C16" s="87">
        <f>COUNTA('Monitoria Anual 2'!I11:I51)</f>
        <v>2</v>
      </c>
      <c r="D16" s="88">
        <f>C16/C22</f>
        <v>4.878048780487805E-2</v>
      </c>
      <c r="E16" s="87">
        <v>2</v>
      </c>
      <c r="F16" s="88">
        <f t="shared" ref="F16:F21" si="0">E16/$E$22</f>
        <v>5.2631578947368418E-2</v>
      </c>
    </row>
    <row r="17" spans="2:17" ht="15.75" x14ac:dyDescent="0.25">
      <c r="B17" s="29" t="s">
        <v>36</v>
      </c>
      <c r="C17" s="89">
        <f>COUNTA('Monitoria Anual 2'!J11:J51)</f>
        <v>8</v>
      </c>
      <c r="D17" s="90">
        <f>C17/C22</f>
        <v>0.1951219512195122</v>
      </c>
      <c r="E17" s="89">
        <f>8-1</f>
        <v>7</v>
      </c>
      <c r="F17" s="88">
        <f t="shared" si="0"/>
        <v>0.18421052631578946</v>
      </c>
    </row>
    <row r="18" spans="2:17" ht="15.75" x14ac:dyDescent="0.25">
      <c r="B18" s="30" t="s">
        <v>37</v>
      </c>
      <c r="C18" s="89">
        <f>COUNTA('Monitoria Anual 2'!K11:K51)</f>
        <v>8</v>
      </c>
      <c r="D18" s="90">
        <f>C18/C22</f>
        <v>0.1951219512195122</v>
      </c>
      <c r="E18" s="89">
        <f>8-2</f>
        <v>6</v>
      </c>
      <c r="F18" s="88">
        <f t="shared" si="0"/>
        <v>0.15789473684210525</v>
      </c>
    </row>
    <row r="19" spans="2:17" ht="15.75" x14ac:dyDescent="0.25">
      <c r="B19" s="31" t="s">
        <v>38</v>
      </c>
      <c r="C19" s="89">
        <f>COUNTA('Monitoria Anual 2'!L11:L51)</f>
        <v>20</v>
      </c>
      <c r="D19" s="90">
        <f>C19/C22</f>
        <v>0.48780487804878048</v>
      </c>
      <c r="E19" s="89">
        <f>20-1</f>
        <v>19</v>
      </c>
      <c r="F19" s="88">
        <f t="shared" si="0"/>
        <v>0.5</v>
      </c>
    </row>
    <row r="20" spans="2:17" ht="16.5" thickBot="1" x14ac:dyDescent="0.3">
      <c r="B20" s="32" t="s">
        <v>39</v>
      </c>
      <c r="C20" s="89">
        <f>COUNTA('Monitoria Anual 2'!M11:M51)</f>
        <v>3</v>
      </c>
      <c r="D20" s="90">
        <f>C20/C22</f>
        <v>7.3170731707317069E-2</v>
      </c>
      <c r="E20" s="89">
        <v>3</v>
      </c>
      <c r="F20" s="88">
        <f t="shared" si="0"/>
        <v>7.8947368421052627E-2</v>
      </c>
    </row>
    <row r="21" spans="2:17" ht="17.25" thickTop="1" thickBot="1" x14ac:dyDescent="0.3">
      <c r="B21" s="82" t="s">
        <v>57</v>
      </c>
      <c r="C21" s="89"/>
      <c r="D21" s="90"/>
      <c r="E21" s="89">
        <f>'Monitoria Anual 2'!B57</f>
        <v>1</v>
      </c>
      <c r="F21" s="88">
        <f t="shared" si="0"/>
        <v>2.6315789473684209E-2</v>
      </c>
    </row>
    <row r="22" spans="2:17" ht="16.5" thickTop="1" thickBot="1" x14ac:dyDescent="0.3">
      <c r="B22" s="92" t="s">
        <v>42</v>
      </c>
      <c r="C22" s="93">
        <f>C16+C17+C18+C19+C20</f>
        <v>41</v>
      </c>
      <c r="D22" s="94">
        <f>SUM(D15:D21)</f>
        <v>0.99999999999999989</v>
      </c>
      <c r="E22" s="93">
        <f>SUM(E16:E21)</f>
        <v>38</v>
      </c>
      <c r="F22" s="91">
        <f>SUM(F16:F21)</f>
        <v>1</v>
      </c>
    </row>
    <row r="23" spans="2:17" ht="16.5" thickTop="1" thickBot="1" x14ac:dyDescent="0.3">
      <c r="B23" s="405" t="s">
        <v>72</v>
      </c>
      <c r="C23" s="405"/>
      <c r="D23" s="405"/>
      <c r="E23" s="97">
        <f>COUNTIF('Monitoria Anual 2'!N11:N51,'Monitoria Anual 2'!AF7)</f>
        <v>0</v>
      </c>
      <c r="F23" s="95"/>
    </row>
    <row r="24" spans="2:17" ht="16.5" thickTop="1" thickBot="1" x14ac:dyDescent="0.3">
      <c r="B24" s="405" t="s">
        <v>71</v>
      </c>
      <c r="C24" s="405"/>
      <c r="D24" s="405"/>
      <c r="E24" s="97">
        <f>COUNTIF('Monitoria Anual 2'!N11:N51,'Monitoria Anual 2'!AF8)</f>
        <v>4</v>
      </c>
      <c r="F24" s="96"/>
    </row>
    <row r="25" spans="2:17" ht="15.75" thickTop="1" x14ac:dyDescent="0.25"/>
    <row r="26" spans="2:17" x14ac:dyDescent="0.25">
      <c r="B26" s="27" t="s">
        <v>44</v>
      </c>
      <c r="C26" s="28"/>
      <c r="D26" s="28"/>
    </row>
    <row r="27" spans="2:17" ht="3" customHeight="1" x14ac:dyDescent="0.25"/>
    <row r="28" spans="2:17" ht="36" customHeight="1" x14ac:dyDescent="0.25">
      <c r="B28" s="48" t="s">
        <v>33</v>
      </c>
      <c r="C28" s="35">
        <f>COUNTA('Monitoria Anual 2'!A11:A51)</f>
        <v>6</v>
      </c>
      <c r="O28" t="s">
        <v>69</v>
      </c>
      <c r="Q28" t="s">
        <v>70</v>
      </c>
    </row>
    <row r="29" spans="2:17" ht="6.6" customHeight="1" thickBot="1" x14ac:dyDescent="0.3"/>
    <row r="30" spans="2:17" ht="16.5" thickTop="1" thickBot="1" x14ac:dyDescent="0.3">
      <c r="B30" s="33" t="s">
        <v>45</v>
      </c>
      <c r="C30" s="77" t="s">
        <v>46</v>
      </c>
      <c r="D30" s="37"/>
      <c r="E30" s="38"/>
      <c r="F30" s="39"/>
      <c r="G30" s="40"/>
      <c r="H30" s="41"/>
      <c r="I30" s="42"/>
    </row>
    <row r="31" spans="2:17" ht="15.75" thickTop="1" x14ac:dyDescent="0.25">
      <c r="B31" s="43" t="s">
        <v>48</v>
      </c>
      <c r="C31" s="45">
        <f>COUNTA('Monitoria Anual 2'!B11:B18)</f>
        <v>8</v>
      </c>
      <c r="D31" s="47">
        <f>COUNTA('Monitoria Anual 2'!N11:N18)</f>
        <v>4</v>
      </c>
      <c r="E31" s="47">
        <f>COUNTA('Monitoria Anual 2'!I11:I18)</f>
        <v>0</v>
      </c>
      <c r="F31" s="47">
        <f>COUNTA('Monitoria Anual 2'!J11:J18)</f>
        <v>1</v>
      </c>
      <c r="G31" s="47">
        <f>COUNTA('Monitoria Anual 2'!K11:K18)</f>
        <v>4</v>
      </c>
      <c r="H31" s="47">
        <f>COUNTA('Monitoria Anual 2'!L11:L18)</f>
        <v>2</v>
      </c>
      <c r="I31" s="47">
        <f>COUNTA('Monitoria Anual 2'!M11:M18)</f>
        <v>1</v>
      </c>
    </row>
    <row r="32" spans="2:17" x14ac:dyDescent="0.25">
      <c r="B32" s="44" t="s">
        <v>49</v>
      </c>
      <c r="C32" s="46">
        <f>COUNTA('Monitoria Anual 2'!B19:B30)</f>
        <v>12</v>
      </c>
      <c r="D32" s="46">
        <f>COUNTA('Monitoria Anual 2'!N19:N30)</f>
        <v>0</v>
      </c>
      <c r="E32" s="46">
        <f>COUNTA('Monitoria Anual 2'!I19:I30)</f>
        <v>0</v>
      </c>
      <c r="F32" s="46">
        <f>COUNTA('Monitoria Anual 2'!J19:J30)</f>
        <v>3</v>
      </c>
      <c r="G32" s="46">
        <f>COUNTA('Monitoria Anual 2'!K19:K30)</f>
        <v>3</v>
      </c>
      <c r="H32" s="46">
        <f>COUNTA('Monitoria Anual 2'!L19:L30)</f>
        <v>5</v>
      </c>
      <c r="I32" s="46">
        <f>COUNTA('Monitoria Anual 2'!M19:M30)</f>
        <v>1</v>
      </c>
    </row>
    <row r="33" spans="2:9" x14ac:dyDescent="0.25">
      <c r="B33" s="44" t="s">
        <v>50</v>
      </c>
      <c r="C33" s="46">
        <f>COUNTA('Monitoria Anual 2'!B31:B36)</f>
        <v>6</v>
      </c>
      <c r="D33" s="46">
        <f>COUNTA('Monitoria Anual 2'!N31:N36)</f>
        <v>0</v>
      </c>
      <c r="E33" s="46">
        <f>COUNTA('Monitoria Anual 2'!I31:I36)</f>
        <v>0</v>
      </c>
      <c r="F33" s="46">
        <f>COUNTA('Monitoria Anual 2'!J31:J36)</f>
        <v>2</v>
      </c>
      <c r="G33" s="46">
        <f>COUNTA('Monitoria Anual 2'!K31:K36)</f>
        <v>0</v>
      </c>
      <c r="H33" s="46">
        <f>COUNTA('Monitoria Anual 2'!L31:L36)</f>
        <v>4</v>
      </c>
      <c r="I33" s="46">
        <f>COUNTA('Monitoria Anual 2'!M31:M36)</f>
        <v>0</v>
      </c>
    </row>
    <row r="34" spans="2:9" x14ac:dyDescent="0.25">
      <c r="B34" s="44" t="s">
        <v>51</v>
      </c>
      <c r="C34" s="46">
        <f>COUNTA('Monitoria Anual 2'!B37:B41)</f>
        <v>5</v>
      </c>
      <c r="D34" s="46">
        <f>COUNTA('Monitoria Anual 2'!N37:N41)</f>
        <v>0</v>
      </c>
      <c r="E34" s="46">
        <f>COUNTA('Monitoria Anual 2'!I37:I41)</f>
        <v>0</v>
      </c>
      <c r="F34" s="46">
        <f>COUNTA('Monitoria Anual 2'!J37:J41)</f>
        <v>1</v>
      </c>
      <c r="G34" s="46">
        <f>COUNTA('Monitoria Anual 2'!K37:K41)</f>
        <v>0</v>
      </c>
      <c r="H34" s="46">
        <f>COUNTA('Monitoria Anual 2'!L37:L41)</f>
        <v>4</v>
      </c>
      <c r="I34" s="46">
        <f>COUNTA('Monitoria Anual 2'!M37:M41)</f>
        <v>0</v>
      </c>
    </row>
    <row r="35" spans="2:9" x14ac:dyDescent="0.25">
      <c r="B35" s="44" t="s">
        <v>52</v>
      </c>
      <c r="C35" s="46">
        <f>COUNTA('Monitoria Anual 2'!B42:B44)</f>
        <v>3</v>
      </c>
      <c r="D35" s="46">
        <f>COUNTA('Monitoria Anual 2'!N42:N44)</f>
        <v>0</v>
      </c>
      <c r="E35" s="46">
        <f>COUNTA('Monitoria Anual 2'!I42:I44)</f>
        <v>0</v>
      </c>
      <c r="F35" s="46">
        <f>COUNTA('Monitoria Anual 2'!J42:J44)</f>
        <v>0</v>
      </c>
      <c r="G35" s="46">
        <f>COUNTA('Monitoria Anual 2'!K42:K44)</f>
        <v>0</v>
      </c>
      <c r="H35" s="46">
        <f>COUNTA('Monitoria Anual 2'!L42:L44)</f>
        <v>3</v>
      </c>
      <c r="I35" s="46">
        <f>COUNTA('Monitoria Anual 2'!M42:M44)</f>
        <v>0</v>
      </c>
    </row>
    <row r="36" spans="2:9" x14ac:dyDescent="0.25">
      <c r="B36" s="44" t="s">
        <v>53</v>
      </c>
      <c r="C36" s="46">
        <f>COUNTA('Monitoria Anual 2'!B45:B51)</f>
        <v>7</v>
      </c>
      <c r="D36" s="46">
        <f>COUNTA('Monitoria Anual 2'!N45:N51)</f>
        <v>0</v>
      </c>
      <c r="E36" s="46">
        <f>COUNTA('Monitoria Anual 2'!I45:I51)</f>
        <v>2</v>
      </c>
      <c r="F36" s="46">
        <f>COUNTA('Monitoria Anual 2'!J45:J51)</f>
        <v>1</v>
      </c>
      <c r="G36" s="46">
        <f>COUNTA('Monitoria Anual 2'!K45:K51)</f>
        <v>1</v>
      </c>
      <c r="H36" s="46">
        <f>COUNTA('Monitoria Anual 2'!L45:L51)</f>
        <v>2</v>
      </c>
      <c r="I36" s="46">
        <f>COUNTA('Monitoria Anual 2'!M45:M51)</f>
        <v>1</v>
      </c>
    </row>
  </sheetData>
  <sheetProtection password="ECFE" sheet="1" objects="1" scenarios="1"/>
  <mergeCells count="8">
    <mergeCell ref="A3:P3"/>
    <mergeCell ref="B13:D13"/>
    <mergeCell ref="B23:D23"/>
    <mergeCell ref="B24:D24"/>
    <mergeCell ref="E12:F12"/>
    <mergeCell ref="E13:F13"/>
    <mergeCell ref="C7:E7"/>
    <mergeCell ref="C5:P5"/>
  </mergeCells>
  <conditionalFormatting sqref="D31:I36">
    <cfRule type="cellIs" dxfId="118" priority="10" stopIfTrue="1" operator="equal">
      <formula>0</formula>
    </cfRule>
  </conditionalFormatting>
  <conditionalFormatting sqref="F31">
    <cfRule type="cellIs" dxfId="117" priority="9" operator="equal">
      <formula>0</formula>
    </cfRule>
  </conditionalFormatting>
  <conditionalFormatting sqref="G31">
    <cfRule type="cellIs" dxfId="116" priority="8" operator="equal">
      <formula>0</formula>
    </cfRule>
  </conditionalFormatting>
  <conditionalFormatting sqref="H31">
    <cfRule type="cellIs" dxfId="115" priority="7" operator="equal">
      <formula>0</formula>
    </cfRule>
  </conditionalFormatting>
  <conditionalFormatting sqref="I31">
    <cfRule type="cellIs" dxfId="114" priority="6" operator="equal">
      <formula>0</formula>
    </cfRule>
  </conditionalFormatting>
  <conditionalFormatting sqref="D31:E31 E32:E36 F31:I36">
    <cfRule type="cellIs" dxfId="113" priority="5" stopIfTrue="1" operator="equal">
      <formula>0</formula>
    </cfRule>
  </conditionalFormatting>
  <conditionalFormatting sqref="F31">
    <cfRule type="cellIs" dxfId="112" priority="4" operator="equal">
      <formula>0</formula>
    </cfRule>
  </conditionalFormatting>
  <conditionalFormatting sqref="G31">
    <cfRule type="cellIs" dxfId="111" priority="3" operator="equal">
      <formula>0</formula>
    </cfRule>
  </conditionalFormatting>
  <conditionalFormatting sqref="H31">
    <cfRule type="cellIs" dxfId="110" priority="2" operator="equal">
      <formula>0</formula>
    </cfRule>
  </conditionalFormatting>
  <conditionalFormatting sqref="I31">
    <cfRule type="cellIs" dxfId="109"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3"/>
  <sheetViews>
    <sheetView showGridLines="0" topLeftCell="A11" zoomScale="60" zoomScaleNormal="60" workbookViewId="0">
      <pane xSplit="2" topLeftCell="C1" activePane="topRight" state="frozen"/>
      <selection activeCell="Q10" sqref="Q10"/>
      <selection pane="topRight" activeCell="A11" sqref="A11"/>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6" customWidth="1"/>
    <col min="15" max="15" width="37.85546875" style="1" customWidth="1"/>
    <col min="16" max="16" width="28.7109375" style="1" customWidth="1"/>
    <col min="17" max="17" width="40" style="1" customWidth="1"/>
    <col min="18" max="19" width="26.7109375" style="1" customWidth="1"/>
    <col min="20" max="21" width="28.71093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4"/>
      <c r="J1" s="14"/>
      <c r="K1" s="14"/>
      <c r="L1" s="14"/>
      <c r="M1" s="14"/>
      <c r="N1" s="14"/>
    </row>
    <row r="2" spans="1:32" s="4" customFormat="1" ht="4.1500000000000004" customHeight="1" x14ac:dyDescent="0.25">
      <c r="I2" s="15"/>
      <c r="J2" s="15"/>
      <c r="K2" s="15"/>
      <c r="L2" s="15"/>
      <c r="M2" s="15"/>
      <c r="N2" s="15"/>
    </row>
    <row r="3" spans="1:32" s="5" customFormat="1" ht="16.5" thickBot="1" x14ac:dyDescent="0.3">
      <c r="A3" s="100" t="s">
        <v>77</v>
      </c>
      <c r="B3" s="81"/>
      <c r="C3" s="81"/>
      <c r="D3" s="81"/>
      <c r="E3" s="81"/>
      <c r="F3" s="81"/>
      <c r="G3" s="81"/>
      <c r="H3" s="81"/>
      <c r="I3" s="81"/>
      <c r="J3" s="81"/>
      <c r="K3" s="81"/>
      <c r="L3" s="81"/>
      <c r="M3" s="81"/>
      <c r="O3" s="81"/>
      <c r="P3" s="81"/>
      <c r="Q3" s="81"/>
    </row>
    <row r="4" spans="1:32" ht="15.75" thickTop="1" x14ac:dyDescent="0.25"/>
    <row r="5" spans="1:32" s="6" customFormat="1" ht="25.9" customHeight="1" thickBot="1" x14ac:dyDescent="0.3">
      <c r="A5" s="7" t="s">
        <v>1</v>
      </c>
      <c r="B5" s="7"/>
      <c r="C5" s="8"/>
      <c r="D5" s="427" t="s">
        <v>407</v>
      </c>
      <c r="E5" s="427"/>
      <c r="F5" s="427"/>
      <c r="G5" s="427"/>
      <c r="H5" s="427"/>
      <c r="I5" s="427"/>
      <c r="J5" s="427"/>
      <c r="K5" s="427"/>
      <c r="L5" s="427"/>
      <c r="M5" s="427"/>
      <c r="N5" s="427"/>
      <c r="O5" s="427"/>
      <c r="P5" s="427"/>
      <c r="Q5" s="427"/>
      <c r="R5" s="427"/>
      <c r="S5" s="427"/>
      <c r="T5" s="427"/>
      <c r="U5" s="427"/>
    </row>
    <row r="6" spans="1:32" ht="15.75" thickTop="1" x14ac:dyDescent="0.25"/>
    <row r="7" spans="1:32" ht="16.5" thickBot="1" x14ac:dyDescent="0.3">
      <c r="A7" s="7" t="s">
        <v>2</v>
      </c>
      <c r="B7" s="7"/>
      <c r="C7" s="8"/>
      <c r="D7" s="428">
        <v>41618</v>
      </c>
      <c r="E7" s="428"/>
      <c r="F7" s="10"/>
      <c r="G7" s="11"/>
      <c r="H7" s="16"/>
      <c r="AF7" s="1" t="s">
        <v>67</v>
      </c>
    </row>
    <row r="8" spans="1:32" ht="15.75" thickTop="1" x14ac:dyDescent="0.25">
      <c r="AF8" s="75" t="s">
        <v>68</v>
      </c>
    </row>
    <row r="9" spans="1:32" ht="16.5" thickBot="1" x14ac:dyDescent="0.3">
      <c r="A9" s="65" t="s">
        <v>11</v>
      </c>
      <c r="B9" s="66"/>
      <c r="C9" s="66"/>
      <c r="D9" s="66"/>
      <c r="E9" s="66"/>
      <c r="F9" s="66"/>
      <c r="G9" s="66"/>
      <c r="H9" s="67"/>
      <c r="I9" s="381" t="s">
        <v>62</v>
      </c>
      <c r="J9" s="382"/>
      <c r="K9" s="382"/>
      <c r="L9" s="382"/>
      <c r="M9" s="382"/>
      <c r="N9" s="382"/>
      <c r="O9" s="382"/>
      <c r="P9" s="382"/>
      <c r="Q9" s="382"/>
      <c r="R9" s="383"/>
      <c r="S9" s="79"/>
      <c r="T9" s="384" t="s">
        <v>30</v>
      </c>
      <c r="U9" s="385"/>
      <c r="V9" s="385"/>
      <c r="W9" s="385"/>
      <c r="X9" s="385"/>
      <c r="Y9" s="385"/>
      <c r="Z9" s="385"/>
      <c r="AA9" s="386"/>
    </row>
    <row r="10" spans="1:32" ht="64.5" thickTop="1" thickBot="1" x14ac:dyDescent="0.3">
      <c r="A10" s="22" t="s">
        <v>3</v>
      </c>
      <c r="B10" s="22" t="s">
        <v>4</v>
      </c>
      <c r="C10" s="22" t="s">
        <v>5</v>
      </c>
      <c r="D10" s="22" t="s">
        <v>9</v>
      </c>
      <c r="E10" s="22" t="s">
        <v>10</v>
      </c>
      <c r="F10" s="22" t="s">
        <v>6</v>
      </c>
      <c r="G10" s="22" t="s">
        <v>8</v>
      </c>
      <c r="H10" s="22" t="s">
        <v>65</v>
      </c>
      <c r="I10" s="17" t="s">
        <v>12</v>
      </c>
      <c r="J10" s="18" t="s">
        <v>13</v>
      </c>
      <c r="K10" s="19" t="s">
        <v>14</v>
      </c>
      <c r="L10" s="20" t="s">
        <v>15</v>
      </c>
      <c r="M10" s="21" t="s">
        <v>16</v>
      </c>
      <c r="N10" s="69" t="s">
        <v>17</v>
      </c>
      <c r="O10" s="23" t="s">
        <v>18</v>
      </c>
      <c r="P10" s="23" t="s">
        <v>19</v>
      </c>
      <c r="Q10" s="23" t="s">
        <v>20</v>
      </c>
      <c r="R10" s="23" t="s">
        <v>21</v>
      </c>
      <c r="S10" s="23" t="s">
        <v>63</v>
      </c>
      <c r="T10" s="24" t="s">
        <v>22</v>
      </c>
      <c r="U10" s="25" t="s">
        <v>23</v>
      </c>
      <c r="V10" s="25" t="s">
        <v>24</v>
      </c>
      <c r="W10" s="25" t="s">
        <v>25</v>
      </c>
      <c r="X10" s="25" t="s">
        <v>26</v>
      </c>
      <c r="Y10" s="25" t="s">
        <v>27</v>
      </c>
      <c r="Z10" s="25" t="s">
        <v>28</v>
      </c>
      <c r="AA10" s="25" t="s">
        <v>29</v>
      </c>
    </row>
    <row r="11" spans="1:32" ht="259.5" customHeight="1" thickTop="1" thickBot="1" x14ac:dyDescent="0.3">
      <c r="A11" s="211" t="s">
        <v>594</v>
      </c>
      <c r="B11" s="212" t="s">
        <v>595</v>
      </c>
      <c r="C11" s="213" t="s">
        <v>596</v>
      </c>
      <c r="D11" s="214">
        <v>40634</v>
      </c>
      <c r="E11" s="214">
        <v>40695</v>
      </c>
      <c r="F11" s="214" t="s">
        <v>104</v>
      </c>
      <c r="G11" s="214" t="s">
        <v>125</v>
      </c>
      <c r="H11" s="215" t="s">
        <v>124</v>
      </c>
      <c r="I11" s="13" t="s">
        <v>64</v>
      </c>
      <c r="J11" s="13"/>
      <c r="K11" s="13"/>
      <c r="L11" s="13"/>
      <c r="M11" s="13"/>
      <c r="N11" s="26"/>
      <c r="O11" s="216"/>
      <c r="P11" s="216" t="s">
        <v>597</v>
      </c>
      <c r="Q11" s="216"/>
      <c r="R11" s="216" t="s">
        <v>410</v>
      </c>
      <c r="S11" s="216" t="s">
        <v>598</v>
      </c>
      <c r="T11" s="216" t="s">
        <v>599</v>
      </c>
      <c r="U11" s="216"/>
      <c r="V11" s="216"/>
      <c r="W11" s="216"/>
      <c r="X11" s="216"/>
      <c r="Y11" s="216"/>
      <c r="Z11" s="216"/>
      <c r="AA11" s="216"/>
    </row>
    <row r="12" spans="1:32" ht="195" x14ac:dyDescent="0.25">
      <c r="A12" s="422" t="s">
        <v>600</v>
      </c>
      <c r="B12" s="217" t="s">
        <v>601</v>
      </c>
      <c r="C12" s="213" t="s">
        <v>404</v>
      </c>
      <c r="D12" s="214">
        <v>40634</v>
      </c>
      <c r="E12" s="214">
        <v>41609</v>
      </c>
      <c r="F12" s="215" t="s">
        <v>128</v>
      </c>
      <c r="G12" s="216" t="s">
        <v>435</v>
      </c>
      <c r="H12" s="215" t="s">
        <v>124</v>
      </c>
      <c r="I12" s="13"/>
      <c r="J12" s="13"/>
      <c r="K12" s="13"/>
      <c r="L12" s="13" t="s">
        <v>64</v>
      </c>
      <c r="M12" s="13"/>
      <c r="N12" s="26"/>
      <c r="O12" s="229" t="s">
        <v>615</v>
      </c>
      <c r="P12" s="229"/>
      <c r="Q12" s="230"/>
      <c r="R12" s="231"/>
      <c r="S12" s="216" t="s">
        <v>616</v>
      </c>
      <c r="T12" s="216" t="s">
        <v>617</v>
      </c>
      <c r="U12" s="216"/>
      <c r="V12" s="216"/>
      <c r="W12" s="216" t="s">
        <v>618</v>
      </c>
      <c r="X12" s="216"/>
      <c r="Y12" s="216"/>
      <c r="Z12" s="216"/>
      <c r="AA12" s="229" t="s">
        <v>619</v>
      </c>
    </row>
    <row r="13" spans="1:32" ht="180" x14ac:dyDescent="0.25">
      <c r="A13" s="423"/>
      <c r="B13" s="218" t="s">
        <v>602</v>
      </c>
      <c r="C13" s="223" t="s">
        <v>443</v>
      </c>
      <c r="D13" s="214">
        <v>40634</v>
      </c>
      <c r="E13" s="214">
        <v>41244</v>
      </c>
      <c r="F13" s="215" t="s">
        <v>128</v>
      </c>
      <c r="G13" s="215" t="s">
        <v>193</v>
      </c>
      <c r="H13" s="215" t="s">
        <v>124</v>
      </c>
      <c r="I13" s="13"/>
      <c r="J13" s="13"/>
      <c r="K13" s="13"/>
      <c r="L13" s="13"/>
      <c r="M13" s="13" t="s">
        <v>64</v>
      </c>
      <c r="N13" s="26"/>
      <c r="O13" s="232"/>
      <c r="P13" s="233" t="s">
        <v>620</v>
      </c>
      <c r="Q13" s="216"/>
      <c r="R13" s="216" t="s">
        <v>410</v>
      </c>
      <c r="S13" s="216" t="s">
        <v>621</v>
      </c>
      <c r="T13" s="216"/>
      <c r="U13" s="216"/>
      <c r="V13" s="216"/>
      <c r="W13" s="216"/>
      <c r="X13" s="216"/>
      <c r="Y13" s="216"/>
      <c r="Z13" s="216"/>
      <c r="AA13" s="229"/>
    </row>
    <row r="14" spans="1:32" ht="300" x14ac:dyDescent="0.25">
      <c r="A14" s="423"/>
      <c r="B14" s="219" t="s">
        <v>603</v>
      </c>
      <c r="C14" s="213" t="s">
        <v>445</v>
      </c>
      <c r="D14" s="214">
        <v>40634</v>
      </c>
      <c r="E14" s="214">
        <v>41456</v>
      </c>
      <c r="F14" s="215" t="s">
        <v>128</v>
      </c>
      <c r="G14" s="215" t="s">
        <v>104</v>
      </c>
      <c r="H14" s="215" t="s">
        <v>124</v>
      </c>
      <c r="I14" s="13"/>
      <c r="J14" s="13"/>
      <c r="K14" s="13"/>
      <c r="L14" s="13" t="s">
        <v>64</v>
      </c>
      <c r="M14" s="13"/>
      <c r="N14" s="26"/>
      <c r="O14" s="229"/>
      <c r="P14" s="229" t="s">
        <v>620</v>
      </c>
      <c r="Q14" s="230"/>
      <c r="R14" s="216" t="s">
        <v>410</v>
      </c>
      <c r="S14" s="216" t="s">
        <v>622</v>
      </c>
      <c r="T14" s="216"/>
      <c r="U14" s="216"/>
      <c r="V14" s="216"/>
      <c r="W14" s="234"/>
      <c r="X14" s="216"/>
      <c r="Y14" s="216"/>
      <c r="Z14" s="216"/>
      <c r="AA14" s="216" t="s">
        <v>623</v>
      </c>
    </row>
    <row r="15" spans="1:32" ht="330" x14ac:dyDescent="0.25">
      <c r="A15" s="423"/>
      <c r="B15" s="219" t="s">
        <v>604</v>
      </c>
      <c r="C15" s="213" t="s">
        <v>447</v>
      </c>
      <c r="D15" s="214">
        <v>40634</v>
      </c>
      <c r="E15" s="214">
        <v>41456</v>
      </c>
      <c r="F15" s="215" t="s">
        <v>155</v>
      </c>
      <c r="G15" s="224" t="s">
        <v>470</v>
      </c>
      <c r="H15" s="225">
        <v>10000</v>
      </c>
      <c r="I15" s="13"/>
      <c r="J15" s="13"/>
      <c r="K15" s="13"/>
      <c r="L15" s="13" t="s">
        <v>64</v>
      </c>
      <c r="M15" s="13"/>
      <c r="N15" s="26"/>
      <c r="O15" s="229"/>
      <c r="P15" s="230" t="s">
        <v>624</v>
      </c>
      <c r="Q15" s="216"/>
      <c r="R15" s="216" t="s">
        <v>410</v>
      </c>
      <c r="S15" s="190" t="s">
        <v>625</v>
      </c>
      <c r="T15" s="216"/>
      <c r="U15" s="216"/>
      <c r="V15" s="216"/>
      <c r="W15" s="216" t="s">
        <v>618</v>
      </c>
      <c r="X15" s="216"/>
      <c r="Y15" s="216"/>
      <c r="Z15" s="216"/>
      <c r="AA15" s="190"/>
    </row>
    <row r="16" spans="1:32" ht="332.25" customHeight="1" x14ac:dyDescent="0.25">
      <c r="A16" s="423"/>
      <c r="B16" s="219" t="s">
        <v>605</v>
      </c>
      <c r="C16" s="223" t="s">
        <v>449</v>
      </c>
      <c r="D16" s="214">
        <v>41275</v>
      </c>
      <c r="E16" s="214">
        <v>41609</v>
      </c>
      <c r="F16" s="215" t="s">
        <v>128</v>
      </c>
      <c r="G16" s="215" t="s">
        <v>450</v>
      </c>
      <c r="H16" s="226">
        <v>100000</v>
      </c>
      <c r="I16" s="13"/>
      <c r="J16" s="13" t="s">
        <v>64</v>
      </c>
      <c r="K16" s="13"/>
      <c r="L16" s="13"/>
      <c r="M16" s="13"/>
      <c r="N16" s="26"/>
      <c r="O16" s="235" t="s">
        <v>626</v>
      </c>
      <c r="P16" s="215"/>
      <c r="Q16" s="216"/>
      <c r="R16" s="216" t="s">
        <v>472</v>
      </c>
      <c r="S16" s="236" t="s">
        <v>627</v>
      </c>
      <c r="T16" s="236"/>
      <c r="U16" s="215" t="s">
        <v>628</v>
      </c>
      <c r="V16" s="236"/>
      <c r="W16" s="236"/>
      <c r="X16" s="236"/>
      <c r="Y16" s="236"/>
      <c r="Z16" s="237"/>
      <c r="AA16" s="188"/>
    </row>
    <row r="17" spans="1:27" ht="409.5" x14ac:dyDescent="0.25">
      <c r="A17" s="423"/>
      <c r="B17" s="219" t="s">
        <v>606</v>
      </c>
      <c r="C17" s="227" t="s">
        <v>452</v>
      </c>
      <c r="D17" s="214">
        <v>40909</v>
      </c>
      <c r="E17" s="214">
        <v>42767</v>
      </c>
      <c r="F17" s="215" t="s">
        <v>210</v>
      </c>
      <c r="G17" s="215" t="s">
        <v>211</v>
      </c>
      <c r="H17" s="226">
        <v>136466.79999999999</v>
      </c>
      <c r="I17" s="13"/>
      <c r="J17" s="13"/>
      <c r="K17" s="13"/>
      <c r="L17" s="13" t="s">
        <v>64</v>
      </c>
      <c r="M17" s="13"/>
      <c r="N17" s="26"/>
      <c r="O17" s="238" t="s">
        <v>629</v>
      </c>
      <c r="P17" s="228" t="s">
        <v>475</v>
      </c>
      <c r="Q17" s="215"/>
      <c r="R17" s="239" t="s">
        <v>476</v>
      </c>
      <c r="S17" s="239"/>
      <c r="T17" s="229"/>
      <c r="U17" s="229"/>
      <c r="V17" s="229"/>
      <c r="W17" s="229"/>
      <c r="X17" s="229"/>
      <c r="Y17" s="229"/>
      <c r="Z17" s="229"/>
      <c r="AA17" s="190"/>
    </row>
    <row r="18" spans="1:27" ht="409.5" x14ac:dyDescent="0.25">
      <c r="A18" s="423"/>
      <c r="B18" s="219" t="s">
        <v>607</v>
      </c>
      <c r="C18" s="227" t="s">
        <v>452</v>
      </c>
      <c r="D18" s="214">
        <v>40909</v>
      </c>
      <c r="E18" s="214">
        <v>42767</v>
      </c>
      <c r="F18" s="215" t="s">
        <v>210</v>
      </c>
      <c r="G18" s="215" t="s">
        <v>214</v>
      </c>
      <c r="H18" s="215" t="s">
        <v>170</v>
      </c>
      <c r="I18" s="13"/>
      <c r="J18" s="13"/>
      <c r="K18" s="13"/>
      <c r="L18" s="13" t="s">
        <v>64</v>
      </c>
      <c r="M18" s="13"/>
      <c r="N18" s="26"/>
      <c r="O18" s="238" t="s">
        <v>630</v>
      </c>
      <c r="P18" s="215" t="s">
        <v>475</v>
      </c>
      <c r="Q18" s="215"/>
      <c r="R18" s="228" t="s">
        <v>476</v>
      </c>
      <c r="S18" s="236" t="s">
        <v>631</v>
      </c>
      <c r="T18" s="216"/>
      <c r="U18" s="236"/>
      <c r="V18" s="216"/>
      <c r="W18" s="216"/>
      <c r="X18" s="216"/>
      <c r="Y18" s="216"/>
      <c r="Z18" s="216"/>
      <c r="AA18" s="190"/>
    </row>
    <row r="19" spans="1:27" ht="409.5" x14ac:dyDescent="0.25">
      <c r="A19" s="423"/>
      <c r="B19" s="219" t="s">
        <v>608</v>
      </c>
      <c r="C19" s="213" t="s">
        <v>455</v>
      </c>
      <c r="D19" s="214">
        <v>40909</v>
      </c>
      <c r="E19" s="214">
        <v>42767</v>
      </c>
      <c r="F19" s="215" t="s">
        <v>210</v>
      </c>
      <c r="G19" s="215" t="s">
        <v>216</v>
      </c>
      <c r="H19" s="215" t="s">
        <v>176</v>
      </c>
      <c r="I19" s="13"/>
      <c r="J19" s="13"/>
      <c r="K19" s="13" t="s">
        <v>64</v>
      </c>
      <c r="L19" s="13"/>
      <c r="M19" s="13"/>
      <c r="N19" s="26"/>
      <c r="O19" s="228" t="s">
        <v>632</v>
      </c>
      <c r="P19" s="215"/>
      <c r="Q19" s="215"/>
      <c r="R19" s="239" t="s">
        <v>476</v>
      </c>
      <c r="S19" s="188"/>
      <c r="T19" s="233" t="s">
        <v>633</v>
      </c>
      <c r="U19" s="188"/>
      <c r="V19" s="213"/>
      <c r="W19" s="228"/>
      <c r="X19" s="228"/>
      <c r="Y19" s="228"/>
      <c r="Z19" s="228"/>
      <c r="AA19" s="228" t="s">
        <v>634</v>
      </c>
    </row>
    <row r="20" spans="1:27" ht="409.5" x14ac:dyDescent="0.25">
      <c r="A20" s="423"/>
      <c r="B20" s="220" t="s">
        <v>609</v>
      </c>
      <c r="C20" s="227" t="s">
        <v>452</v>
      </c>
      <c r="D20" s="214">
        <v>41091</v>
      </c>
      <c r="E20" s="214">
        <v>42552</v>
      </c>
      <c r="F20" s="214" t="s">
        <v>128</v>
      </c>
      <c r="G20" s="215" t="s">
        <v>220</v>
      </c>
      <c r="H20" s="215" t="s">
        <v>179</v>
      </c>
      <c r="I20" s="13"/>
      <c r="J20" s="13"/>
      <c r="K20" s="13" t="s">
        <v>64</v>
      </c>
      <c r="L20" s="13"/>
      <c r="M20" s="13"/>
      <c r="N20" s="26"/>
      <c r="O20" s="240" t="s">
        <v>635</v>
      </c>
      <c r="P20" s="241"/>
      <c r="Q20" s="215"/>
      <c r="R20" s="216" t="s">
        <v>410</v>
      </c>
      <c r="S20" s="242" t="s">
        <v>636</v>
      </c>
      <c r="T20" s="229"/>
      <c r="U20" s="233"/>
      <c r="V20" s="216"/>
      <c r="W20" s="216"/>
      <c r="X20" s="216"/>
      <c r="Y20" s="216"/>
      <c r="Z20" s="216"/>
      <c r="AA20" s="216" t="s">
        <v>637</v>
      </c>
    </row>
    <row r="21" spans="1:27" ht="409.5" x14ac:dyDescent="0.25">
      <c r="A21" s="423"/>
      <c r="B21" s="219" t="s">
        <v>610</v>
      </c>
      <c r="C21" s="213" t="s">
        <v>488</v>
      </c>
      <c r="D21" s="214">
        <v>40634</v>
      </c>
      <c r="E21" s="214">
        <v>42736</v>
      </c>
      <c r="F21" s="228" t="s">
        <v>489</v>
      </c>
      <c r="G21" s="214" t="s">
        <v>223</v>
      </c>
      <c r="H21" s="215" t="s">
        <v>124</v>
      </c>
      <c r="I21" s="13"/>
      <c r="J21" s="13"/>
      <c r="K21" s="13" t="s">
        <v>64</v>
      </c>
      <c r="L21" s="13"/>
      <c r="M21" s="13"/>
      <c r="N21" s="26"/>
      <c r="O21" s="243" t="s">
        <v>484</v>
      </c>
      <c r="P21" s="215" t="s">
        <v>638</v>
      </c>
      <c r="Q21" s="243"/>
      <c r="R21" s="228" t="s">
        <v>485</v>
      </c>
      <c r="S21" s="195" t="s">
        <v>639</v>
      </c>
      <c r="T21" s="243"/>
      <c r="U21" s="229"/>
      <c r="V21" s="213"/>
      <c r="W21" s="228"/>
      <c r="X21" s="243"/>
      <c r="Y21" s="228"/>
      <c r="Z21" s="244"/>
      <c r="AA21" s="228" t="s">
        <v>640</v>
      </c>
    </row>
    <row r="22" spans="1:27" ht="409.5" x14ac:dyDescent="0.25">
      <c r="A22" s="423"/>
      <c r="B22" s="221" t="s">
        <v>611</v>
      </c>
      <c r="C22" s="223" t="s">
        <v>460</v>
      </c>
      <c r="D22" s="214">
        <v>40634</v>
      </c>
      <c r="E22" s="224" t="s">
        <v>461</v>
      </c>
      <c r="F22" s="214" t="s">
        <v>128</v>
      </c>
      <c r="G22" s="215" t="s">
        <v>225</v>
      </c>
      <c r="H22" s="215" t="s">
        <v>124</v>
      </c>
      <c r="I22" s="13"/>
      <c r="J22" s="13"/>
      <c r="K22" s="13"/>
      <c r="L22" s="13" t="s">
        <v>64</v>
      </c>
      <c r="M22" s="13"/>
      <c r="N22" s="26"/>
      <c r="O22" s="228" t="s">
        <v>641</v>
      </c>
      <c r="P22" s="215"/>
      <c r="Q22" s="228"/>
      <c r="R22" s="228" t="s">
        <v>410</v>
      </c>
      <c r="S22" s="238" t="s">
        <v>642</v>
      </c>
      <c r="T22" s="228"/>
      <c r="U22" s="216"/>
      <c r="V22" s="228"/>
      <c r="W22" s="228"/>
      <c r="X22" s="228"/>
      <c r="Y22" s="228"/>
      <c r="Z22" s="228"/>
      <c r="AA22" s="228" t="s">
        <v>643</v>
      </c>
    </row>
    <row r="23" spans="1:27" ht="409.5" x14ac:dyDescent="0.25">
      <c r="A23" s="423"/>
      <c r="B23" s="221" t="s">
        <v>612</v>
      </c>
      <c r="C23" s="223" t="s">
        <v>463</v>
      </c>
      <c r="D23" s="214">
        <v>40634</v>
      </c>
      <c r="E23" s="224" t="s">
        <v>461</v>
      </c>
      <c r="F23" s="214" t="s">
        <v>188</v>
      </c>
      <c r="G23" s="228" t="s">
        <v>614</v>
      </c>
      <c r="H23" s="215" t="s">
        <v>124</v>
      </c>
      <c r="I23" s="13"/>
      <c r="J23" s="13"/>
      <c r="K23" s="13"/>
      <c r="L23" s="13" t="s">
        <v>64</v>
      </c>
      <c r="M23" s="13"/>
      <c r="N23" s="26"/>
      <c r="O23" s="238" t="s">
        <v>644</v>
      </c>
      <c r="P23" s="215"/>
      <c r="Q23" s="215"/>
      <c r="R23" s="228" t="s">
        <v>495</v>
      </c>
      <c r="S23" s="228" t="s">
        <v>645</v>
      </c>
      <c r="T23" s="228"/>
      <c r="U23" s="228"/>
      <c r="V23" s="228"/>
      <c r="W23" s="228"/>
      <c r="X23" s="228"/>
      <c r="Y23" s="228"/>
      <c r="Z23" s="228"/>
      <c r="AA23" s="228"/>
    </row>
    <row r="24" spans="1:27" ht="409.6" customHeight="1" thickBot="1" x14ac:dyDescent="0.3">
      <c r="A24" s="424"/>
      <c r="B24" s="222" t="s">
        <v>613</v>
      </c>
      <c r="C24" s="223" t="s">
        <v>465</v>
      </c>
      <c r="D24" s="214">
        <v>41244</v>
      </c>
      <c r="E24" s="214">
        <v>42736</v>
      </c>
      <c r="F24" s="214" t="s">
        <v>128</v>
      </c>
      <c r="G24" s="215" t="s">
        <v>231</v>
      </c>
      <c r="H24" s="215" t="s">
        <v>230</v>
      </c>
      <c r="I24" s="13"/>
      <c r="J24" s="13"/>
      <c r="K24" s="13" t="s">
        <v>64</v>
      </c>
      <c r="L24" s="13"/>
      <c r="M24" s="13"/>
      <c r="N24" s="26"/>
      <c r="O24" s="216" t="s">
        <v>646</v>
      </c>
      <c r="P24" s="241"/>
      <c r="Q24" s="241" t="s">
        <v>498</v>
      </c>
      <c r="R24" s="216" t="s">
        <v>499</v>
      </c>
      <c r="S24" s="236" t="s">
        <v>500</v>
      </c>
      <c r="T24" s="216"/>
      <c r="U24" s="216"/>
      <c r="V24" s="216"/>
      <c r="W24" s="216"/>
      <c r="X24" s="216"/>
      <c r="Y24" s="216"/>
      <c r="Z24" s="216"/>
      <c r="AA24" s="216"/>
    </row>
    <row r="25" spans="1:27" ht="120.75" thickBot="1" x14ac:dyDescent="0.3">
      <c r="A25" s="422" t="s">
        <v>647</v>
      </c>
      <c r="B25" s="217" t="s">
        <v>648</v>
      </c>
      <c r="C25" s="223" t="s">
        <v>503</v>
      </c>
      <c r="D25" s="214">
        <v>41030</v>
      </c>
      <c r="E25" s="214">
        <v>41487</v>
      </c>
      <c r="F25" s="215" t="s">
        <v>255</v>
      </c>
      <c r="G25" s="214" t="s">
        <v>256</v>
      </c>
      <c r="H25" s="225">
        <v>100000</v>
      </c>
      <c r="I25" s="13"/>
      <c r="J25" s="13"/>
      <c r="K25" s="13"/>
      <c r="L25" s="13"/>
      <c r="M25" s="13" t="s">
        <v>64</v>
      </c>
      <c r="N25" s="26"/>
      <c r="O25" s="247" t="s">
        <v>654</v>
      </c>
      <c r="P25" s="248"/>
      <c r="Q25" s="241"/>
      <c r="R25" s="249" t="s">
        <v>425</v>
      </c>
      <c r="S25" s="229"/>
      <c r="T25" s="230"/>
      <c r="U25" s="216"/>
      <c r="V25" s="216"/>
      <c r="W25" s="216"/>
      <c r="X25" s="216"/>
      <c r="Y25" s="216"/>
      <c r="Z25" s="216"/>
      <c r="AA25" s="216"/>
    </row>
    <row r="26" spans="1:27" ht="409.6" thickTop="1" thickBot="1" x14ac:dyDescent="0.3">
      <c r="A26" s="423"/>
      <c r="B26" s="221" t="s">
        <v>649</v>
      </c>
      <c r="C26" s="223" t="s">
        <v>505</v>
      </c>
      <c r="D26" s="214">
        <v>41091</v>
      </c>
      <c r="E26" s="214">
        <v>42736</v>
      </c>
      <c r="F26" s="214" t="s">
        <v>259</v>
      </c>
      <c r="G26" s="214" t="s">
        <v>260</v>
      </c>
      <c r="H26" s="225">
        <v>50000</v>
      </c>
      <c r="I26" s="13"/>
      <c r="J26" s="13"/>
      <c r="K26" s="13"/>
      <c r="L26" s="13"/>
      <c r="M26" s="13" t="s">
        <v>64</v>
      </c>
      <c r="N26" s="26"/>
      <c r="O26" s="249" t="s">
        <v>655</v>
      </c>
      <c r="P26" s="188"/>
      <c r="Q26" s="250"/>
      <c r="R26" s="216"/>
      <c r="S26" s="247"/>
      <c r="T26" s="216"/>
      <c r="U26" s="216"/>
      <c r="V26" s="216"/>
      <c r="W26" s="216"/>
      <c r="X26" s="216"/>
      <c r="Y26" s="234"/>
      <c r="Z26" s="216"/>
      <c r="AA26" s="243" t="s">
        <v>656</v>
      </c>
    </row>
    <row r="27" spans="1:27" ht="409.6" thickTop="1" x14ac:dyDescent="0.25">
      <c r="A27" s="423"/>
      <c r="B27" s="219" t="s">
        <v>650</v>
      </c>
      <c r="C27" s="223" t="s">
        <v>507</v>
      </c>
      <c r="D27" s="214">
        <v>40909</v>
      </c>
      <c r="E27" s="214">
        <v>42736</v>
      </c>
      <c r="F27" s="214" t="s">
        <v>259</v>
      </c>
      <c r="G27" s="214" t="s">
        <v>268</v>
      </c>
      <c r="H27" s="245">
        <v>500000</v>
      </c>
      <c r="I27" s="13"/>
      <c r="J27" s="13"/>
      <c r="K27" s="13"/>
      <c r="L27" s="13" t="s">
        <v>64</v>
      </c>
      <c r="M27" s="13"/>
      <c r="N27" s="26"/>
      <c r="O27" s="228" t="s">
        <v>657</v>
      </c>
      <c r="P27" s="216"/>
      <c r="Q27" s="241"/>
      <c r="R27" s="216" t="s">
        <v>425</v>
      </c>
      <c r="S27" s="216" t="s">
        <v>520</v>
      </c>
      <c r="T27" s="216"/>
      <c r="U27" s="216"/>
      <c r="V27" s="216"/>
      <c r="W27" s="216"/>
      <c r="X27" s="216"/>
      <c r="Y27" s="216"/>
      <c r="Z27" s="216"/>
      <c r="AA27" s="216"/>
    </row>
    <row r="28" spans="1:27" ht="345" x14ac:dyDescent="0.25">
      <c r="A28" s="423"/>
      <c r="B28" s="221" t="s">
        <v>651</v>
      </c>
      <c r="C28" s="223" t="s">
        <v>509</v>
      </c>
      <c r="D28" s="214">
        <v>41275</v>
      </c>
      <c r="E28" s="214">
        <v>42736</v>
      </c>
      <c r="F28" s="214" t="s">
        <v>255</v>
      </c>
      <c r="G28" s="214" t="s">
        <v>270</v>
      </c>
      <c r="H28" s="225">
        <v>60000</v>
      </c>
      <c r="I28" s="13"/>
      <c r="J28" s="13"/>
      <c r="K28" s="13"/>
      <c r="L28" s="13" t="s">
        <v>64</v>
      </c>
      <c r="M28" s="13"/>
      <c r="N28" s="26"/>
      <c r="O28" s="216" t="s">
        <v>658</v>
      </c>
      <c r="P28" s="216" t="s">
        <v>659</v>
      </c>
      <c r="Q28" s="241"/>
      <c r="R28" s="216" t="s">
        <v>410</v>
      </c>
      <c r="S28" s="216" t="s">
        <v>522</v>
      </c>
      <c r="T28" s="216"/>
      <c r="U28" s="216"/>
      <c r="V28" s="216"/>
      <c r="W28" s="234"/>
      <c r="X28" s="216"/>
      <c r="Y28" s="216"/>
      <c r="Z28" s="216"/>
      <c r="AA28" s="216" t="s">
        <v>660</v>
      </c>
    </row>
    <row r="29" spans="1:27" ht="180" x14ac:dyDescent="0.25">
      <c r="A29" s="423"/>
      <c r="B29" s="246" t="s">
        <v>652</v>
      </c>
      <c r="C29" s="223" t="s">
        <v>511</v>
      </c>
      <c r="D29" s="214">
        <v>41640</v>
      </c>
      <c r="E29" s="214">
        <v>42705</v>
      </c>
      <c r="F29" s="214" t="s">
        <v>128</v>
      </c>
      <c r="G29" s="215" t="s">
        <v>262</v>
      </c>
      <c r="H29" s="225">
        <v>67000</v>
      </c>
      <c r="I29" s="13" t="s">
        <v>64</v>
      </c>
      <c r="J29" s="13"/>
      <c r="K29" s="13"/>
      <c r="L29" s="13"/>
      <c r="M29" s="13"/>
      <c r="N29" s="26"/>
      <c r="O29" s="216" t="s">
        <v>661</v>
      </c>
      <c r="P29" s="241"/>
      <c r="Q29" s="241"/>
      <c r="R29" s="216" t="s">
        <v>410</v>
      </c>
      <c r="S29" s="216" t="s">
        <v>527</v>
      </c>
      <c r="T29" s="251"/>
      <c r="U29" s="216"/>
      <c r="V29" s="234"/>
      <c r="W29" s="216"/>
      <c r="X29" s="216"/>
      <c r="Y29" s="216"/>
      <c r="Z29" s="216"/>
      <c r="AA29" s="216" t="s">
        <v>662</v>
      </c>
    </row>
    <row r="30" spans="1:27" ht="240.75" thickBot="1" x14ac:dyDescent="0.3">
      <c r="A30" s="424"/>
      <c r="B30" s="222" t="s">
        <v>653</v>
      </c>
      <c r="C30" s="213" t="s">
        <v>513</v>
      </c>
      <c r="D30" s="214">
        <v>40909</v>
      </c>
      <c r="E30" s="214">
        <v>41609</v>
      </c>
      <c r="F30" s="214" t="s">
        <v>128</v>
      </c>
      <c r="G30" s="215" t="s">
        <v>265</v>
      </c>
      <c r="H30" s="226">
        <v>30000</v>
      </c>
      <c r="I30" s="13"/>
      <c r="J30" s="13"/>
      <c r="K30" s="13"/>
      <c r="L30" s="13"/>
      <c r="M30" s="13" t="s">
        <v>64</v>
      </c>
      <c r="N30" s="26"/>
      <c r="O30" s="215" t="s">
        <v>663</v>
      </c>
      <c r="P30" s="215"/>
      <c r="Q30" s="215"/>
      <c r="R30" s="228"/>
      <c r="S30" s="252" t="s">
        <v>529</v>
      </c>
      <c r="T30" s="228"/>
      <c r="U30" s="228"/>
      <c r="V30" s="228"/>
      <c r="W30" s="228"/>
      <c r="X30" s="228"/>
      <c r="Y30" s="228"/>
      <c r="Z30" s="228"/>
      <c r="AA30" s="228" t="s">
        <v>664</v>
      </c>
    </row>
    <row r="31" spans="1:27" ht="409.5" x14ac:dyDescent="0.25">
      <c r="A31" s="422" t="s">
        <v>673</v>
      </c>
      <c r="B31" s="217" t="s">
        <v>665</v>
      </c>
      <c r="C31" s="213" t="s">
        <v>666</v>
      </c>
      <c r="D31" s="214">
        <v>40634</v>
      </c>
      <c r="E31" s="214">
        <v>42736</v>
      </c>
      <c r="F31" s="214" t="s">
        <v>259</v>
      </c>
      <c r="G31" s="214" t="s">
        <v>293</v>
      </c>
      <c r="H31" s="253">
        <v>867040.03</v>
      </c>
      <c r="I31" s="13"/>
      <c r="J31" s="13"/>
      <c r="K31" s="13"/>
      <c r="L31" s="13" t="s">
        <v>64</v>
      </c>
      <c r="M31" s="13"/>
      <c r="N31" s="26"/>
      <c r="O31" s="259" t="s">
        <v>674</v>
      </c>
      <c r="P31" s="228"/>
      <c r="Q31" s="228"/>
      <c r="R31" s="228"/>
      <c r="S31" s="228"/>
      <c r="T31" s="228"/>
      <c r="U31" s="228"/>
      <c r="V31" s="228"/>
      <c r="W31" s="228"/>
      <c r="X31" s="228"/>
      <c r="Y31" s="228"/>
      <c r="Z31" s="228"/>
      <c r="AA31" s="260"/>
    </row>
    <row r="32" spans="1:27" ht="409.5" x14ac:dyDescent="0.25">
      <c r="A32" s="423"/>
      <c r="B32" s="219" t="s">
        <v>667</v>
      </c>
      <c r="C32" s="223" t="s">
        <v>538</v>
      </c>
      <c r="D32" s="214">
        <v>41275</v>
      </c>
      <c r="E32" s="214">
        <v>42767</v>
      </c>
      <c r="F32" s="214" t="s">
        <v>259</v>
      </c>
      <c r="G32" s="214" t="s">
        <v>298</v>
      </c>
      <c r="H32" s="253">
        <v>5000</v>
      </c>
      <c r="I32" s="13"/>
      <c r="J32" s="13"/>
      <c r="K32" s="13"/>
      <c r="L32" s="13" t="s">
        <v>64</v>
      </c>
      <c r="M32" s="13"/>
      <c r="N32" s="26"/>
      <c r="O32" s="261" t="s">
        <v>675</v>
      </c>
      <c r="P32" s="228"/>
      <c r="Q32" s="228"/>
      <c r="R32" s="239" t="s">
        <v>544</v>
      </c>
      <c r="S32" s="228" t="s">
        <v>548</v>
      </c>
      <c r="T32" s="213"/>
      <c r="U32" s="228"/>
      <c r="V32" s="228"/>
      <c r="W32" s="228"/>
      <c r="X32" s="228"/>
      <c r="Y32" s="228"/>
      <c r="Z32" s="228"/>
      <c r="AA32" s="228"/>
    </row>
    <row r="33" spans="1:27" ht="375" x14ac:dyDescent="0.25">
      <c r="A33" s="423"/>
      <c r="B33" s="219" t="s">
        <v>668</v>
      </c>
      <c r="C33" s="223" t="s">
        <v>539</v>
      </c>
      <c r="D33" s="214">
        <v>41275</v>
      </c>
      <c r="E33" s="214">
        <v>41609</v>
      </c>
      <c r="F33" s="214" t="s">
        <v>259</v>
      </c>
      <c r="G33" s="215" t="s">
        <v>299</v>
      </c>
      <c r="H33" s="253">
        <v>278358.08</v>
      </c>
      <c r="I33" s="13"/>
      <c r="J33" s="13"/>
      <c r="K33" s="13"/>
      <c r="L33" s="13" t="s">
        <v>64</v>
      </c>
      <c r="M33" s="13"/>
      <c r="N33" s="26"/>
      <c r="O33" s="228" t="s">
        <v>676</v>
      </c>
      <c r="P33" s="228"/>
      <c r="Q33" s="228"/>
      <c r="R33" s="228"/>
      <c r="S33" s="216"/>
      <c r="T33" s="228"/>
      <c r="U33" s="228"/>
      <c r="V33" s="228"/>
      <c r="W33" s="228"/>
      <c r="X33" s="228"/>
      <c r="Y33" s="228"/>
      <c r="Z33" s="228"/>
      <c r="AA33" s="260" t="s">
        <v>677</v>
      </c>
    </row>
    <row r="34" spans="1:27" ht="409.5" x14ac:dyDescent="0.25">
      <c r="A34" s="423"/>
      <c r="B34" s="219" t="s">
        <v>669</v>
      </c>
      <c r="C34" s="213" t="s">
        <v>416</v>
      </c>
      <c r="D34" s="214">
        <v>40634</v>
      </c>
      <c r="E34" s="214">
        <v>42736</v>
      </c>
      <c r="F34" s="214" t="s">
        <v>128</v>
      </c>
      <c r="G34" s="214" t="s">
        <v>129</v>
      </c>
      <c r="H34" s="254">
        <v>225611.04</v>
      </c>
      <c r="I34" s="13"/>
      <c r="J34" s="13"/>
      <c r="K34" s="13"/>
      <c r="L34" s="13" t="s">
        <v>64</v>
      </c>
      <c r="M34" s="13"/>
      <c r="N34" s="26"/>
      <c r="O34" s="228" t="s">
        <v>678</v>
      </c>
      <c r="P34" s="216" t="s">
        <v>679</v>
      </c>
      <c r="Q34" s="228"/>
      <c r="R34" s="228" t="s">
        <v>410</v>
      </c>
      <c r="S34" s="228"/>
      <c r="T34" s="228"/>
      <c r="U34" s="243"/>
      <c r="V34" s="228"/>
      <c r="W34" s="228"/>
      <c r="X34" s="216" t="s">
        <v>680</v>
      </c>
      <c r="Y34" s="228"/>
      <c r="Z34" s="216" t="s">
        <v>681</v>
      </c>
      <c r="AA34" s="228" t="s">
        <v>682</v>
      </c>
    </row>
    <row r="35" spans="1:27" ht="409.5" x14ac:dyDescent="0.25">
      <c r="A35" s="423"/>
      <c r="B35" s="255" t="s">
        <v>670</v>
      </c>
      <c r="C35" s="213" t="s">
        <v>395</v>
      </c>
      <c r="D35" s="214">
        <v>40634</v>
      </c>
      <c r="E35" s="214">
        <v>42736</v>
      </c>
      <c r="F35" s="214" t="s">
        <v>131</v>
      </c>
      <c r="G35" s="256" t="s">
        <v>259</v>
      </c>
      <c r="H35" s="254">
        <v>120648.52</v>
      </c>
      <c r="I35" s="13"/>
      <c r="J35" s="13"/>
      <c r="K35" s="13"/>
      <c r="L35" s="13" t="s">
        <v>64</v>
      </c>
      <c r="M35" s="13"/>
      <c r="N35" s="26"/>
      <c r="O35" s="216" t="s">
        <v>683</v>
      </c>
      <c r="P35" s="241"/>
      <c r="Q35" s="241" t="s">
        <v>419</v>
      </c>
      <c r="R35" s="216"/>
      <c r="S35" s="216" t="s">
        <v>684</v>
      </c>
      <c r="T35" s="243"/>
      <c r="U35" s="228"/>
      <c r="V35" s="216"/>
      <c r="W35" s="216"/>
      <c r="X35" s="216" t="s">
        <v>680</v>
      </c>
      <c r="Y35" s="216"/>
      <c r="Z35" s="216"/>
      <c r="AA35" s="228"/>
    </row>
    <row r="36" spans="1:27" ht="120" x14ac:dyDescent="0.25">
      <c r="A36" s="423"/>
      <c r="B36" s="257" t="s">
        <v>671</v>
      </c>
      <c r="C36" s="223" t="s">
        <v>540</v>
      </c>
      <c r="D36" s="214">
        <v>40634</v>
      </c>
      <c r="E36" s="214">
        <v>41456</v>
      </c>
      <c r="F36" s="215" t="s">
        <v>188</v>
      </c>
      <c r="G36" s="133" t="s">
        <v>302</v>
      </c>
      <c r="H36" s="215" t="s">
        <v>287</v>
      </c>
      <c r="I36" s="13"/>
      <c r="J36" s="13"/>
      <c r="K36" s="13"/>
      <c r="L36" s="13"/>
      <c r="M36" s="13" t="s">
        <v>64</v>
      </c>
      <c r="N36" s="26" t="s">
        <v>68</v>
      </c>
      <c r="O36" s="228" t="s">
        <v>685</v>
      </c>
      <c r="P36" s="228"/>
      <c r="Q36" s="228"/>
      <c r="R36" s="228"/>
      <c r="S36" s="239"/>
      <c r="T36" s="229" t="s">
        <v>599</v>
      </c>
      <c r="U36" s="213"/>
      <c r="V36" s="228"/>
      <c r="W36" s="228"/>
      <c r="X36" s="228"/>
      <c r="Y36" s="228"/>
      <c r="Z36" s="228"/>
      <c r="AA36" s="228"/>
    </row>
    <row r="37" spans="1:27" ht="163.5" customHeight="1" thickBot="1" x14ac:dyDescent="0.3">
      <c r="A37" s="424"/>
      <c r="B37" s="258" t="s">
        <v>672</v>
      </c>
      <c r="C37" s="243" t="s">
        <v>593</v>
      </c>
      <c r="D37" s="214">
        <v>41426</v>
      </c>
      <c r="E37" s="214">
        <v>42736</v>
      </c>
      <c r="F37" s="214" t="s">
        <v>259</v>
      </c>
      <c r="G37" s="229"/>
      <c r="H37" s="243"/>
      <c r="I37" s="13"/>
      <c r="J37" s="13" t="s">
        <v>64</v>
      </c>
      <c r="K37" s="13"/>
      <c r="L37" s="13"/>
      <c r="M37" s="13"/>
      <c r="N37" s="26"/>
      <c r="O37" s="262" t="s">
        <v>688</v>
      </c>
      <c r="P37" s="228"/>
      <c r="Q37" s="228"/>
      <c r="R37" s="228"/>
      <c r="S37" s="228"/>
      <c r="T37" s="243"/>
      <c r="U37" s="228"/>
      <c r="V37" s="228"/>
      <c r="W37" s="228"/>
      <c r="X37" s="228"/>
      <c r="Y37" s="228" t="s">
        <v>686</v>
      </c>
      <c r="Z37" s="228" t="s">
        <v>687</v>
      </c>
      <c r="AA37" s="228"/>
    </row>
    <row r="38" spans="1:27" ht="206.25" customHeight="1" x14ac:dyDescent="0.25">
      <c r="A38" s="422" t="s">
        <v>689</v>
      </c>
      <c r="B38" s="263" t="s">
        <v>690</v>
      </c>
      <c r="C38" s="223" t="s">
        <v>556</v>
      </c>
      <c r="D38" s="214">
        <v>40634</v>
      </c>
      <c r="E38" s="214">
        <v>42736</v>
      </c>
      <c r="F38" s="214" t="s">
        <v>326</v>
      </c>
      <c r="G38" s="264" t="s">
        <v>327</v>
      </c>
      <c r="H38" s="225">
        <v>1787641.53</v>
      </c>
      <c r="I38" s="13"/>
      <c r="J38" s="13"/>
      <c r="K38" s="13"/>
      <c r="L38" s="13" t="s">
        <v>64</v>
      </c>
      <c r="M38" s="13"/>
      <c r="N38" s="26"/>
      <c r="O38" s="261" t="s">
        <v>693</v>
      </c>
      <c r="P38" s="228"/>
      <c r="Q38" s="228"/>
      <c r="R38" s="228" t="s">
        <v>425</v>
      </c>
      <c r="S38" s="228"/>
      <c r="T38" s="228"/>
      <c r="U38" s="228"/>
      <c r="V38" s="228"/>
      <c r="W38" s="228"/>
      <c r="X38" s="228"/>
      <c r="Y38" s="228"/>
      <c r="Z38" s="228"/>
      <c r="AA38" s="228" t="s">
        <v>694</v>
      </c>
    </row>
    <row r="39" spans="1:27" ht="132.75" customHeight="1" x14ac:dyDescent="0.25">
      <c r="A39" s="423"/>
      <c r="B39" s="221" t="s">
        <v>691</v>
      </c>
      <c r="C39" s="223" t="s">
        <v>558</v>
      </c>
      <c r="D39" s="214">
        <v>40634</v>
      </c>
      <c r="E39" s="214">
        <v>42767</v>
      </c>
      <c r="F39" s="214" t="s">
        <v>292</v>
      </c>
      <c r="G39" s="214" t="s">
        <v>332</v>
      </c>
      <c r="H39" s="215" t="s">
        <v>124</v>
      </c>
      <c r="I39" s="13"/>
      <c r="J39" s="13"/>
      <c r="K39" s="13"/>
      <c r="L39" s="13"/>
      <c r="M39" s="13" t="s">
        <v>64</v>
      </c>
      <c r="N39" s="26"/>
      <c r="O39" s="228" t="s">
        <v>563</v>
      </c>
      <c r="P39" s="228"/>
      <c r="Q39" s="228"/>
      <c r="R39" s="228"/>
      <c r="S39" s="228"/>
      <c r="T39" s="228"/>
      <c r="U39" s="228"/>
      <c r="V39" s="228"/>
      <c r="W39" s="228"/>
      <c r="X39" s="228"/>
      <c r="Y39" s="228"/>
      <c r="Z39" s="228"/>
      <c r="AA39" s="228"/>
    </row>
    <row r="40" spans="1:27" ht="152.25" customHeight="1" thickBot="1" x14ac:dyDescent="0.3">
      <c r="A40" s="424"/>
      <c r="B40" s="265" t="s">
        <v>692</v>
      </c>
      <c r="C40" s="213" t="s">
        <v>560</v>
      </c>
      <c r="D40" s="214">
        <v>41030</v>
      </c>
      <c r="E40" s="214">
        <v>42767</v>
      </c>
      <c r="F40" s="214" t="s">
        <v>128</v>
      </c>
      <c r="G40" s="261" t="s">
        <v>561</v>
      </c>
      <c r="H40" s="226">
        <v>100000</v>
      </c>
      <c r="I40" s="13"/>
      <c r="J40" s="13"/>
      <c r="K40" s="13"/>
      <c r="L40" s="13" t="s">
        <v>64</v>
      </c>
      <c r="M40" s="13"/>
      <c r="N40" s="26"/>
      <c r="O40" s="215" t="s">
        <v>695</v>
      </c>
      <c r="P40" s="228"/>
      <c r="Q40" s="228"/>
      <c r="R40" s="228" t="s">
        <v>410</v>
      </c>
      <c r="S40" s="228" t="s">
        <v>696</v>
      </c>
      <c r="T40" s="228"/>
      <c r="U40" s="228"/>
      <c r="V40" s="228"/>
      <c r="W40" s="228"/>
      <c r="X40" s="228"/>
      <c r="Y40" s="228"/>
      <c r="Z40" s="228"/>
      <c r="AA40" s="260" t="s">
        <v>697</v>
      </c>
    </row>
    <row r="41" spans="1:27" ht="276" customHeight="1" x14ac:dyDescent="0.25">
      <c r="A41" s="425" t="s">
        <v>698</v>
      </c>
      <c r="B41" s="217" t="s">
        <v>699</v>
      </c>
      <c r="C41" s="223" t="s">
        <v>568</v>
      </c>
      <c r="D41" s="214">
        <v>41153</v>
      </c>
      <c r="E41" s="214">
        <v>41244</v>
      </c>
      <c r="F41" s="215" t="s">
        <v>188</v>
      </c>
      <c r="G41" s="228" t="s">
        <v>377</v>
      </c>
      <c r="H41" s="215" t="s">
        <v>124</v>
      </c>
      <c r="I41" s="13"/>
      <c r="J41" s="13"/>
      <c r="K41" s="13"/>
      <c r="L41" s="13" t="s">
        <v>64</v>
      </c>
      <c r="M41" s="13"/>
      <c r="N41" s="26"/>
      <c r="O41" s="266" t="s">
        <v>707</v>
      </c>
      <c r="P41" s="228"/>
      <c r="Q41" s="228"/>
      <c r="R41" s="228"/>
      <c r="S41" s="228"/>
      <c r="T41" s="228"/>
      <c r="U41" s="228"/>
      <c r="V41" s="228"/>
      <c r="W41" s="228" t="s">
        <v>708</v>
      </c>
      <c r="X41" s="228"/>
      <c r="Y41" s="228"/>
      <c r="Z41" s="228"/>
      <c r="AA41" s="228"/>
    </row>
    <row r="42" spans="1:27" ht="332.25" customHeight="1" x14ac:dyDescent="0.25">
      <c r="A42" s="426"/>
      <c r="B42" s="219" t="s">
        <v>700</v>
      </c>
      <c r="C42" s="213" t="s">
        <v>570</v>
      </c>
      <c r="D42" s="214">
        <v>41640</v>
      </c>
      <c r="E42" s="214">
        <v>42430</v>
      </c>
      <c r="F42" s="215" t="s">
        <v>188</v>
      </c>
      <c r="G42" s="215" t="s">
        <v>382</v>
      </c>
      <c r="H42" s="225">
        <v>100000</v>
      </c>
      <c r="I42" s="13" t="s">
        <v>64</v>
      </c>
      <c r="J42" s="13"/>
      <c r="K42" s="13"/>
      <c r="L42" s="13"/>
      <c r="M42" s="13"/>
      <c r="N42" s="26"/>
      <c r="O42" s="215" t="s">
        <v>709</v>
      </c>
      <c r="P42" s="228"/>
      <c r="Q42" s="228"/>
      <c r="R42" s="228" t="s">
        <v>495</v>
      </c>
      <c r="S42" s="228" t="s">
        <v>577</v>
      </c>
      <c r="T42" s="228"/>
      <c r="U42" s="228"/>
      <c r="V42" s="228"/>
      <c r="W42" s="228"/>
      <c r="X42" s="228"/>
      <c r="Y42" s="228"/>
      <c r="Z42" s="228"/>
      <c r="AA42" s="228"/>
    </row>
    <row r="43" spans="1:27" ht="404.25" customHeight="1" x14ac:dyDescent="0.25">
      <c r="A43" s="426"/>
      <c r="B43" s="219" t="s">
        <v>581</v>
      </c>
      <c r="C43" s="213" t="s">
        <v>572</v>
      </c>
      <c r="D43" s="214">
        <v>42552</v>
      </c>
      <c r="E43" s="214">
        <v>42736</v>
      </c>
      <c r="F43" s="215" t="s">
        <v>188</v>
      </c>
      <c r="G43" s="215" t="s">
        <v>385</v>
      </c>
      <c r="H43" s="225">
        <v>100000</v>
      </c>
      <c r="I43" s="13"/>
      <c r="J43" s="13"/>
      <c r="K43" s="13"/>
      <c r="L43" s="13" t="s">
        <v>64</v>
      </c>
      <c r="M43" s="13"/>
      <c r="N43" s="26"/>
      <c r="O43" s="266" t="s">
        <v>710</v>
      </c>
      <c r="P43" s="228"/>
      <c r="Q43" s="224" t="s">
        <v>579</v>
      </c>
      <c r="R43" s="228" t="s">
        <v>495</v>
      </c>
      <c r="S43" s="252" t="s">
        <v>580</v>
      </c>
      <c r="T43" s="228"/>
      <c r="U43" s="228"/>
      <c r="V43" s="228"/>
      <c r="W43" s="228"/>
      <c r="X43" s="228"/>
      <c r="Y43" s="228"/>
      <c r="Z43" s="228"/>
      <c r="AA43" s="228"/>
    </row>
    <row r="44" spans="1:27" ht="270" x14ac:dyDescent="0.25">
      <c r="A44" s="426"/>
      <c r="B44" s="219" t="s">
        <v>701</v>
      </c>
      <c r="C44" s="223" t="s">
        <v>702</v>
      </c>
      <c r="D44" s="214" t="s">
        <v>703</v>
      </c>
      <c r="E44" s="214" t="s">
        <v>704</v>
      </c>
      <c r="F44" s="215" t="s">
        <v>188</v>
      </c>
      <c r="G44" s="228" t="s">
        <v>586</v>
      </c>
      <c r="H44" s="225">
        <v>100000</v>
      </c>
      <c r="I44" s="13"/>
      <c r="J44" s="13" t="s">
        <v>64</v>
      </c>
      <c r="K44" s="13"/>
      <c r="L44" s="13"/>
      <c r="M44" s="13"/>
      <c r="N44" s="26"/>
      <c r="O44" s="228" t="s">
        <v>711</v>
      </c>
      <c r="P44" s="228"/>
      <c r="Q44" s="261" t="s">
        <v>583</v>
      </c>
      <c r="R44" s="228" t="s">
        <v>495</v>
      </c>
      <c r="S44" s="228" t="s">
        <v>712</v>
      </c>
      <c r="T44" s="228"/>
      <c r="U44" s="228"/>
      <c r="V44" s="267"/>
      <c r="W44" s="214"/>
      <c r="X44" s="214">
        <v>42736</v>
      </c>
      <c r="Y44" s="228"/>
      <c r="Z44" s="228"/>
      <c r="AA44" s="228"/>
    </row>
    <row r="45" spans="1:27" ht="75" x14ac:dyDescent="0.25">
      <c r="A45" s="426"/>
      <c r="B45" s="219" t="s">
        <v>705</v>
      </c>
      <c r="C45" s="213" t="s">
        <v>572</v>
      </c>
      <c r="D45" s="214">
        <v>42552</v>
      </c>
      <c r="E45" s="214">
        <v>42736</v>
      </c>
      <c r="F45" s="215" t="s">
        <v>188</v>
      </c>
      <c r="G45" s="215" t="s">
        <v>385</v>
      </c>
      <c r="H45" s="225">
        <v>100000</v>
      </c>
      <c r="I45" s="13"/>
      <c r="J45" s="13" t="s">
        <v>64</v>
      </c>
      <c r="K45" s="13"/>
      <c r="L45" s="13"/>
      <c r="M45" s="13"/>
      <c r="N45" s="26"/>
      <c r="O45" s="213"/>
      <c r="P45" s="228"/>
      <c r="Q45" s="228"/>
      <c r="R45" s="228"/>
      <c r="S45" s="228" t="s">
        <v>588</v>
      </c>
      <c r="T45" s="228"/>
      <c r="U45" s="228"/>
      <c r="V45" s="228"/>
      <c r="W45" s="228"/>
      <c r="X45" s="228">
        <v>2021</v>
      </c>
      <c r="Y45" s="228"/>
      <c r="Z45" s="228"/>
      <c r="AA45" s="228"/>
    </row>
    <row r="46" spans="1:27" ht="150.75" thickBot="1" x14ac:dyDescent="0.3">
      <c r="A46" s="424"/>
      <c r="B46" s="265" t="s">
        <v>706</v>
      </c>
      <c r="C46" s="213" t="s">
        <v>574</v>
      </c>
      <c r="D46" s="214">
        <v>40634</v>
      </c>
      <c r="E46" s="214">
        <v>41821</v>
      </c>
      <c r="F46" s="215" t="s">
        <v>340</v>
      </c>
      <c r="G46" s="215" t="s">
        <v>389</v>
      </c>
      <c r="H46" s="225">
        <v>30000</v>
      </c>
      <c r="I46" s="13"/>
      <c r="J46" s="13"/>
      <c r="K46" s="13"/>
      <c r="L46" s="13" t="s">
        <v>64</v>
      </c>
      <c r="M46" s="13"/>
      <c r="N46" s="26"/>
      <c r="O46" s="228" t="s">
        <v>589</v>
      </c>
      <c r="P46" s="228"/>
      <c r="Q46" s="228"/>
      <c r="R46" s="228"/>
      <c r="S46" s="228"/>
      <c r="T46" s="228"/>
      <c r="U46" s="228"/>
      <c r="V46" s="228"/>
      <c r="W46" s="228"/>
      <c r="X46" s="228"/>
      <c r="Y46" s="228"/>
      <c r="Z46" s="228"/>
      <c r="AA46" s="260"/>
    </row>
    <row r="51" spans="1:2" ht="15.75" thickBot="1" x14ac:dyDescent="0.3"/>
    <row r="52" spans="1:2" ht="43.5" customHeight="1" thickTop="1" thickBot="1" x14ac:dyDescent="0.3">
      <c r="A52" s="83" t="s">
        <v>54</v>
      </c>
      <c r="B52" s="52">
        <v>0</v>
      </c>
    </row>
    <row r="53" spans="1:2" ht="15.75" thickTop="1" x14ac:dyDescent="0.25"/>
  </sheetData>
  <sheetProtection password="ECFE" sheet="1" objects="1" scenarios="1"/>
  <mergeCells count="9">
    <mergeCell ref="A38:A40"/>
    <mergeCell ref="A41:A46"/>
    <mergeCell ref="I9:R9"/>
    <mergeCell ref="T9:AA9"/>
    <mergeCell ref="D5:U5"/>
    <mergeCell ref="D7:E7"/>
    <mergeCell ref="A12:A24"/>
    <mergeCell ref="A25:A30"/>
    <mergeCell ref="A31:A37"/>
  </mergeCells>
  <conditionalFormatting sqref="AF7:AF8">
    <cfRule type="cellIs" dxfId="108" priority="265" stopIfTrue="1" operator="equal">
      <formula>$AF$7</formula>
    </cfRule>
  </conditionalFormatting>
  <conditionalFormatting sqref="I11:I40">
    <cfRule type="cellIs" dxfId="107" priority="264" stopIfTrue="1" operator="equal">
      <formula>"x"</formula>
    </cfRule>
  </conditionalFormatting>
  <conditionalFormatting sqref="J11:J40">
    <cfRule type="cellIs" dxfId="106" priority="263" operator="equal">
      <formula>"x"</formula>
    </cfRule>
  </conditionalFormatting>
  <conditionalFormatting sqref="K11:K40">
    <cfRule type="cellIs" dxfId="105" priority="262" operator="equal">
      <formula>"x"</formula>
    </cfRule>
  </conditionalFormatting>
  <conditionalFormatting sqref="L11:L40">
    <cfRule type="cellIs" dxfId="104" priority="261" stopIfTrue="1" operator="equal">
      <formula>"x"</formula>
    </cfRule>
  </conditionalFormatting>
  <conditionalFormatting sqref="M11:M40">
    <cfRule type="cellIs" dxfId="103" priority="260" operator="equal">
      <formula>"x"</formula>
    </cfRule>
  </conditionalFormatting>
  <conditionalFormatting sqref="I41:I45">
    <cfRule type="cellIs" dxfId="102" priority="244" stopIfTrue="1" operator="equal">
      <formula>"x"</formula>
    </cfRule>
  </conditionalFormatting>
  <conditionalFormatting sqref="J41:J45">
    <cfRule type="cellIs" dxfId="101" priority="243" operator="equal">
      <formula>"x"</formula>
    </cfRule>
  </conditionalFormatting>
  <conditionalFormatting sqref="K41:K45">
    <cfRule type="cellIs" dxfId="100" priority="242" operator="equal">
      <formula>"x"</formula>
    </cfRule>
  </conditionalFormatting>
  <conditionalFormatting sqref="L41:L45">
    <cfRule type="cellIs" dxfId="99" priority="241" stopIfTrue="1" operator="equal">
      <formula>"x"</formula>
    </cfRule>
  </conditionalFormatting>
  <conditionalFormatting sqref="M41:M45">
    <cfRule type="cellIs" dxfId="98" priority="240" operator="equal">
      <formula>"x"</formula>
    </cfRule>
  </conditionalFormatting>
  <conditionalFormatting sqref="I46">
    <cfRule type="cellIs" dxfId="97" priority="239" stopIfTrue="1" operator="equal">
      <formula>"x"</formula>
    </cfRule>
  </conditionalFormatting>
  <conditionalFormatting sqref="J46">
    <cfRule type="cellIs" dxfId="96" priority="238" operator="equal">
      <formula>"x"</formula>
    </cfRule>
  </conditionalFormatting>
  <conditionalFormatting sqref="K46">
    <cfRule type="cellIs" dxfId="95" priority="237" operator="equal">
      <formula>"x"</formula>
    </cfRule>
  </conditionalFormatting>
  <conditionalFormatting sqref="L46">
    <cfRule type="cellIs" dxfId="94" priority="236" stopIfTrue="1" operator="equal">
      <formula>"x"</formula>
    </cfRule>
  </conditionalFormatting>
  <conditionalFormatting sqref="M46">
    <cfRule type="cellIs" dxfId="93" priority="235" operator="equal">
      <formula>"x"</formula>
    </cfRule>
  </conditionalFormatting>
  <conditionalFormatting sqref="N11:N46">
    <cfRule type="cellIs" dxfId="92" priority="1" stopIfTrue="1" operator="equal">
      <formula>$AF$8</formula>
    </cfRule>
    <cfRule type="cellIs" dxfId="91" priority="2" stopIfTrue="1" operator="equal">
      <formula>$AF$7</formula>
    </cfRule>
  </conditionalFormatting>
  <dataValidations count="1">
    <dataValidation type="list" allowBlank="1" showInputMessage="1" showErrorMessage="1" sqref="N11:N46" xr:uid="{00000000-0002-0000-06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6"/>
  <sheetViews>
    <sheetView showGridLines="0" zoomScale="90" zoomScaleNormal="90" zoomScalePageLayoutView="70" workbookViewId="0">
      <selection activeCell="H11" sqref="H11"/>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4"/>
      <c r="I1" s="14"/>
      <c r="J1" s="14"/>
      <c r="K1" s="14"/>
      <c r="L1" s="14"/>
      <c r="M1" s="14"/>
    </row>
    <row r="2" spans="1:19" s="4" customFormat="1" ht="4.1500000000000004" customHeight="1" x14ac:dyDescent="0.25">
      <c r="H2" s="15"/>
      <c r="I2" s="15"/>
      <c r="J2" s="15"/>
      <c r="K2" s="15"/>
      <c r="L2" s="15"/>
      <c r="M2" s="15"/>
    </row>
    <row r="3" spans="1:19" s="5" customFormat="1" ht="15.75" thickBot="1" x14ac:dyDescent="0.3">
      <c r="A3" s="404" t="str">
        <f>'Monitoria Anual 1'!A3</f>
        <v>Plano de Ação Nacional para a Conservação da ararinha-azul (Cyanopsitta spixii) - Action plan for the Spix's macaw conservation</v>
      </c>
      <c r="B3" s="404"/>
      <c r="C3" s="404"/>
      <c r="D3" s="404"/>
      <c r="E3" s="404"/>
      <c r="F3" s="404"/>
      <c r="G3" s="404"/>
      <c r="H3" s="404"/>
      <c r="I3" s="404"/>
      <c r="J3" s="404"/>
      <c r="K3" s="404"/>
      <c r="L3" s="404"/>
      <c r="M3" s="404"/>
      <c r="N3" s="404"/>
      <c r="O3" s="404"/>
      <c r="P3" s="404"/>
    </row>
    <row r="4" spans="1:19" s="1" customFormat="1" ht="15.75" thickTop="1" x14ac:dyDescent="0.25">
      <c r="H4" s="16"/>
      <c r="I4" s="16"/>
      <c r="J4" s="16"/>
      <c r="K4" s="16"/>
      <c r="L4" s="16"/>
      <c r="M4" s="16"/>
    </row>
    <row r="5" spans="1:19" s="6" customFormat="1" ht="58.5" customHeight="1" thickBot="1" x14ac:dyDescent="0.3">
      <c r="A5" s="7" t="s">
        <v>1</v>
      </c>
      <c r="B5" s="7"/>
      <c r="C5" s="410" t="str">
        <f>'Monitoria Anual 1'!D5</f>
        <v>Execução de estratégias visando o aumento da população manejada em cativeiro e a recuperação e conservação do habitat de ocorrência histórica da espécie onde serão feitas as reintroduções iniciais, além do envolvimento das comunidades locais, até 2016, visando o início das reintroduções até 2021.</v>
      </c>
      <c r="D5" s="410"/>
      <c r="E5" s="410"/>
      <c r="F5" s="410"/>
      <c r="G5" s="410"/>
      <c r="H5" s="410"/>
      <c r="I5" s="410"/>
      <c r="J5" s="410"/>
      <c r="K5" s="410"/>
      <c r="L5" s="410"/>
      <c r="M5" s="410"/>
      <c r="N5" s="410"/>
      <c r="O5" s="410"/>
      <c r="P5" s="411"/>
    </row>
    <row r="6" spans="1:19" s="1" customFormat="1" ht="15.75" thickTop="1" x14ac:dyDescent="0.25">
      <c r="H6" s="16"/>
      <c r="I6" s="16"/>
      <c r="J6" s="16"/>
      <c r="K6" s="16"/>
      <c r="L6" s="16"/>
      <c r="M6" s="16"/>
    </row>
    <row r="7" spans="1:19" s="1" customFormat="1" ht="16.5" thickBot="1" x14ac:dyDescent="0.3">
      <c r="A7" s="7" t="s">
        <v>2</v>
      </c>
      <c r="B7" s="7"/>
      <c r="C7" s="428">
        <v>41618</v>
      </c>
      <c r="D7" s="428"/>
      <c r="E7" s="10"/>
      <c r="F7" s="10"/>
      <c r="G7" s="11"/>
      <c r="H7" s="16"/>
      <c r="I7" s="16"/>
      <c r="J7" s="16"/>
      <c r="K7" s="16"/>
      <c r="L7" s="16"/>
      <c r="M7" s="16"/>
    </row>
    <row r="8" spans="1:19" ht="15.75" thickTop="1" x14ac:dyDescent="0.25"/>
    <row r="9" spans="1:19" ht="18.75" x14ac:dyDescent="0.25">
      <c r="A9" s="49" t="s">
        <v>32</v>
      </c>
      <c r="B9" s="49"/>
      <c r="C9" s="49"/>
      <c r="D9" s="49"/>
      <c r="E9" s="49"/>
      <c r="F9" s="49"/>
      <c r="G9" s="49"/>
      <c r="H9" s="49"/>
      <c r="I9" s="49"/>
      <c r="J9" s="49"/>
      <c r="K9" s="49"/>
      <c r="L9" s="49"/>
      <c r="M9" s="49"/>
      <c r="N9" s="49"/>
      <c r="O9" s="49"/>
      <c r="P9" s="49"/>
      <c r="Q9" s="49"/>
      <c r="R9" s="49"/>
      <c r="S9" s="49"/>
    </row>
    <row r="11" spans="1:19" x14ac:dyDescent="0.25">
      <c r="B11" s="27" t="s">
        <v>43</v>
      </c>
      <c r="C11" s="28"/>
      <c r="D11" s="28"/>
    </row>
    <row r="12" spans="1:19" ht="15.75" thickBot="1" x14ac:dyDescent="0.3">
      <c r="E12" s="408" t="s">
        <v>76</v>
      </c>
      <c r="F12" s="409"/>
    </row>
    <row r="13" spans="1:19" ht="59.25" customHeight="1" thickTop="1" thickBot="1" x14ac:dyDescent="0.3">
      <c r="B13" s="402" t="s">
        <v>34</v>
      </c>
      <c r="C13" s="403"/>
      <c r="D13" s="421"/>
      <c r="E13" s="406" t="s">
        <v>75</v>
      </c>
      <c r="F13" s="407"/>
    </row>
    <row r="14" spans="1:19" s="71" customFormat="1" ht="31.9" customHeight="1" thickTop="1" thickBot="1" x14ac:dyDescent="0.3">
      <c r="B14" s="72" t="s">
        <v>40</v>
      </c>
      <c r="C14" s="74" t="s">
        <v>73</v>
      </c>
      <c r="D14" s="73" t="s">
        <v>41</v>
      </c>
      <c r="E14" s="74" t="s">
        <v>66</v>
      </c>
      <c r="F14" s="73" t="s">
        <v>41</v>
      </c>
    </row>
    <row r="15" spans="1:19" ht="16.5" thickTop="1" x14ac:dyDescent="0.25">
      <c r="B15" s="50" t="s">
        <v>35</v>
      </c>
      <c r="C15" s="85"/>
      <c r="D15" s="86"/>
      <c r="E15" s="85">
        <f>COUNTA('Monitoria Anual 3'!N11:N46)</f>
        <v>1</v>
      </c>
      <c r="F15" s="86"/>
    </row>
    <row r="16" spans="1:19" ht="15.75" x14ac:dyDescent="0.25">
      <c r="B16" s="36" t="s">
        <v>47</v>
      </c>
      <c r="C16" s="87">
        <f>COUNTA('Monitoria Anual 3'!I11:I46)</f>
        <v>3</v>
      </c>
      <c r="D16" s="88">
        <f>C16/C22</f>
        <v>8.3333333333333329E-2</v>
      </c>
      <c r="E16" s="87">
        <v>3</v>
      </c>
      <c r="F16" s="88">
        <f t="shared" ref="F16:F21" si="0">E16/$E$22</f>
        <v>8.5714285714285715E-2</v>
      </c>
    </row>
    <row r="17" spans="2:17" ht="15.75" x14ac:dyDescent="0.25">
      <c r="B17" s="29" t="s">
        <v>36</v>
      </c>
      <c r="C17" s="89">
        <f>COUNTA('Monitoria Anual 3'!J11:J46)</f>
        <v>4</v>
      </c>
      <c r="D17" s="90">
        <f>C17/C22</f>
        <v>0.1111111111111111</v>
      </c>
      <c r="E17" s="89">
        <v>4</v>
      </c>
      <c r="F17" s="88">
        <f t="shared" si="0"/>
        <v>0.11428571428571428</v>
      </c>
    </row>
    <row r="18" spans="2:17" ht="15.75" x14ac:dyDescent="0.25">
      <c r="B18" s="30" t="s">
        <v>37</v>
      </c>
      <c r="C18" s="89">
        <f>COUNTA('Monitoria Anual 3'!K11:K46)</f>
        <v>4</v>
      </c>
      <c r="D18" s="90">
        <f>C18/C22</f>
        <v>0.1111111111111111</v>
      </c>
      <c r="E18" s="89">
        <v>4</v>
      </c>
      <c r="F18" s="88">
        <f t="shared" si="0"/>
        <v>0.11428571428571428</v>
      </c>
    </row>
    <row r="19" spans="2:17" ht="15.75" x14ac:dyDescent="0.25">
      <c r="B19" s="31" t="s">
        <v>38</v>
      </c>
      <c r="C19" s="89">
        <f>COUNTA('Monitoria Anual 3'!L11:L46)</f>
        <v>19</v>
      </c>
      <c r="D19" s="90">
        <f>C19/C22</f>
        <v>0.52777777777777779</v>
      </c>
      <c r="E19" s="89">
        <v>19</v>
      </c>
      <c r="F19" s="88">
        <f t="shared" si="0"/>
        <v>0.54285714285714282</v>
      </c>
    </row>
    <row r="20" spans="2:17" ht="16.5" thickBot="1" x14ac:dyDescent="0.3">
      <c r="B20" s="32" t="s">
        <v>39</v>
      </c>
      <c r="C20" s="89">
        <f>COUNTA('Monitoria Anual 3'!M11:M46)</f>
        <v>6</v>
      </c>
      <c r="D20" s="90">
        <f>C20/C22</f>
        <v>0.16666666666666666</v>
      </c>
      <c r="E20" s="89">
        <f>6-1</f>
        <v>5</v>
      </c>
      <c r="F20" s="88">
        <f t="shared" si="0"/>
        <v>0.14285714285714285</v>
      </c>
    </row>
    <row r="21" spans="2:17" ht="17.25" thickTop="1" thickBot="1" x14ac:dyDescent="0.3">
      <c r="B21" s="82" t="s">
        <v>57</v>
      </c>
      <c r="C21" s="89"/>
      <c r="D21" s="90"/>
      <c r="E21" s="89">
        <f>'Monitoria Anual 3'!B52</f>
        <v>0</v>
      </c>
      <c r="F21" s="88">
        <f t="shared" si="0"/>
        <v>0</v>
      </c>
    </row>
    <row r="22" spans="2:17" ht="16.5" thickTop="1" thickBot="1" x14ac:dyDescent="0.3">
      <c r="B22" s="92" t="s">
        <v>42</v>
      </c>
      <c r="C22" s="93">
        <f>C16+C17+C18+C19+C20</f>
        <v>36</v>
      </c>
      <c r="D22" s="94">
        <f>SUM(D15:D21)</f>
        <v>0.99999999999999989</v>
      </c>
      <c r="E22" s="93">
        <f>SUM(E16:E21)</f>
        <v>35</v>
      </c>
      <c r="F22" s="91">
        <f>SUM(F16:F21)</f>
        <v>1</v>
      </c>
    </row>
    <row r="23" spans="2:17" ht="16.5" thickTop="1" thickBot="1" x14ac:dyDescent="0.3">
      <c r="B23" s="405" t="s">
        <v>72</v>
      </c>
      <c r="C23" s="405"/>
      <c r="D23" s="405"/>
      <c r="E23" s="97">
        <f>COUNTIF('Monitoria Anual 3'!N11:N46,'Monitoria Anual 3'!AF7)</f>
        <v>0</v>
      </c>
      <c r="F23" s="95"/>
    </row>
    <row r="24" spans="2:17" ht="16.5" thickTop="1" thickBot="1" x14ac:dyDescent="0.3">
      <c r="B24" s="405" t="s">
        <v>71</v>
      </c>
      <c r="C24" s="405"/>
      <c r="D24" s="405"/>
      <c r="E24" s="97">
        <f>COUNTIF('Monitoria Anual 3'!N11:N46,'Monitoria Anual 3'!AF8)</f>
        <v>1</v>
      </c>
      <c r="F24" s="96"/>
    </row>
    <row r="25" spans="2:17" ht="15.75" thickTop="1" x14ac:dyDescent="0.25"/>
    <row r="26" spans="2:17" x14ac:dyDescent="0.25">
      <c r="B26" s="27" t="s">
        <v>44</v>
      </c>
      <c r="C26" s="28"/>
      <c r="D26" s="28"/>
    </row>
    <row r="27" spans="2:17" ht="3" customHeight="1" x14ac:dyDescent="0.25"/>
    <row r="28" spans="2:17" ht="36" customHeight="1" x14ac:dyDescent="0.25">
      <c r="B28" s="48" t="s">
        <v>33</v>
      </c>
      <c r="C28" s="35">
        <f>COUNTA('Monitoria Anual 3'!A11:A46)</f>
        <v>6</v>
      </c>
      <c r="O28" t="s">
        <v>69</v>
      </c>
      <c r="Q28" t="s">
        <v>70</v>
      </c>
    </row>
    <row r="29" spans="2:17" ht="6.6" customHeight="1" thickBot="1" x14ac:dyDescent="0.3"/>
    <row r="30" spans="2:17" ht="16.5" thickTop="1" thickBot="1" x14ac:dyDescent="0.3">
      <c r="B30" s="33" t="s">
        <v>45</v>
      </c>
      <c r="C30" s="80" t="s">
        <v>46</v>
      </c>
      <c r="D30" s="37"/>
      <c r="E30" s="38"/>
      <c r="F30" s="39"/>
      <c r="G30" s="40"/>
      <c r="H30" s="41"/>
      <c r="I30" s="42"/>
    </row>
    <row r="31" spans="2:17" ht="15.75" thickTop="1" x14ac:dyDescent="0.25">
      <c r="B31" s="43" t="s">
        <v>48</v>
      </c>
      <c r="C31" s="45">
        <f>COUNTA('Monitoria Anual 3'!B11:B11)</f>
        <v>1</v>
      </c>
      <c r="D31" s="47">
        <f>COUNTA('Monitoria Anual 3'!N11:N11)</f>
        <v>0</v>
      </c>
      <c r="E31" s="47">
        <f>COUNTA('Monitoria Anual 3'!I11:I11)</f>
        <v>1</v>
      </c>
      <c r="F31" s="47">
        <f>COUNTA('Monitoria Anual 3'!J11:J11)</f>
        <v>0</v>
      </c>
      <c r="G31" s="47">
        <f>COUNTA('Monitoria Anual 3'!K11:K11)</f>
        <v>0</v>
      </c>
      <c r="H31" s="47">
        <f>COUNTA('Monitoria Anual 3'!L11:L11)</f>
        <v>0</v>
      </c>
      <c r="I31" s="47">
        <f>COUNTA('Monitoria Anual 3'!M11:M11)</f>
        <v>0</v>
      </c>
    </row>
    <row r="32" spans="2:17" x14ac:dyDescent="0.25">
      <c r="B32" s="44" t="s">
        <v>49</v>
      </c>
      <c r="C32" s="46">
        <f>COUNTA('Monitoria Anual 3'!B12:B24)</f>
        <v>13</v>
      </c>
      <c r="D32" s="46">
        <f>COUNTA('Monitoria Anual 3'!N12:N24)</f>
        <v>0</v>
      </c>
      <c r="E32" s="46">
        <f>COUNTA('Monitoria Anual 3'!I12:I24)</f>
        <v>0</v>
      </c>
      <c r="F32" s="46">
        <f>COUNTA('Monitoria Anual 3'!J12:J24)</f>
        <v>1</v>
      </c>
      <c r="G32" s="46">
        <f>COUNTA('Monitoria Anual 3'!K12:K24)</f>
        <v>4</v>
      </c>
      <c r="H32" s="46">
        <f>COUNTA('Monitoria Anual 3'!L12:L24)</f>
        <v>7</v>
      </c>
      <c r="I32" s="46">
        <f>COUNTA('Monitoria Anual 3'!M12:M24)</f>
        <v>1</v>
      </c>
    </row>
    <row r="33" spans="2:9" x14ac:dyDescent="0.25">
      <c r="B33" s="44" t="s">
        <v>50</v>
      </c>
      <c r="C33" s="46">
        <f>COUNTA('Monitoria Anual 3'!B25:B30)</f>
        <v>6</v>
      </c>
      <c r="D33" s="46">
        <f>COUNTA('Monitoria Anual 3'!N25:N30)</f>
        <v>0</v>
      </c>
      <c r="E33" s="46">
        <f>COUNTA('Monitoria Anual 3'!I25:I30)</f>
        <v>1</v>
      </c>
      <c r="F33" s="46">
        <f>COUNTA('Monitoria Anual 3'!J25:J30)</f>
        <v>0</v>
      </c>
      <c r="G33" s="46">
        <f>COUNTA('Monitoria Anual 3'!K25:K30)</f>
        <v>0</v>
      </c>
      <c r="H33" s="46">
        <f>COUNTA('Monitoria Anual 3'!L25:L30)</f>
        <v>2</v>
      </c>
      <c r="I33" s="46">
        <f>COUNTA('Monitoria Anual 3'!M25:M30)</f>
        <v>3</v>
      </c>
    </row>
    <row r="34" spans="2:9" x14ac:dyDescent="0.25">
      <c r="B34" s="44" t="s">
        <v>51</v>
      </c>
      <c r="C34" s="46">
        <f>COUNTA('Monitoria Anual 3'!B31:B37)</f>
        <v>7</v>
      </c>
      <c r="D34" s="46">
        <f>COUNTA('Monitoria Anual 3'!N31:N37)</f>
        <v>1</v>
      </c>
      <c r="E34" s="46">
        <f>COUNTA('Monitoria Anual 3'!I31:I37)</f>
        <v>0</v>
      </c>
      <c r="F34" s="46">
        <f>COUNTA('Monitoria Anual 3'!J31:J37)</f>
        <v>1</v>
      </c>
      <c r="G34" s="46">
        <f>COUNTA('Monitoria Anual 3'!K31:K37)</f>
        <v>0</v>
      </c>
      <c r="H34" s="46">
        <f>COUNTA('Monitoria Anual 3'!L31:L37)</f>
        <v>5</v>
      </c>
      <c r="I34" s="46">
        <f>COUNTA('Monitoria Anual 3'!M31:M37)</f>
        <v>1</v>
      </c>
    </row>
    <row r="35" spans="2:9" x14ac:dyDescent="0.25">
      <c r="B35" s="44" t="s">
        <v>52</v>
      </c>
      <c r="C35" s="46">
        <f>COUNTA('Monitoria Anual 3'!B38:B46)</f>
        <v>9</v>
      </c>
      <c r="D35" s="46">
        <f>COUNTA('Monitoria Anual 3'!N38:N46)</f>
        <v>0</v>
      </c>
      <c r="E35" s="46">
        <f>COUNTA('Monitoria Anual 3'!I38:I46)</f>
        <v>1</v>
      </c>
      <c r="F35" s="46">
        <f>COUNTA('Monitoria Anual 3'!J38:J46)</f>
        <v>2</v>
      </c>
      <c r="G35" s="46">
        <f>COUNTA('Monitoria Anual 3'!K38:K46)</f>
        <v>0</v>
      </c>
      <c r="H35" s="46">
        <f>COUNTA('Monitoria Anual 3'!L38:L46)</f>
        <v>5</v>
      </c>
      <c r="I35" s="46">
        <f>COUNTA('Monitoria Anual 3'!M38:M46)</f>
        <v>1</v>
      </c>
    </row>
    <row r="36" spans="2:9" x14ac:dyDescent="0.25">
      <c r="B36" s="44" t="s">
        <v>53</v>
      </c>
      <c r="C36" s="46">
        <f>COUNTA('Monitoria Anual 3'!#REF!)</f>
        <v>1</v>
      </c>
      <c r="D36" s="46">
        <f>COUNTA('Monitoria Anual 3'!#REF!)</f>
        <v>1</v>
      </c>
      <c r="E36" s="46">
        <f>COUNTA('Monitoria Anual 3'!#REF!)</f>
        <v>1</v>
      </c>
      <c r="F36" s="46">
        <f>COUNTA('Monitoria Anual 3'!#REF!)</f>
        <v>1</v>
      </c>
      <c r="G36" s="46">
        <f>COUNTA('Monitoria Anual 3'!#REF!)</f>
        <v>1</v>
      </c>
      <c r="H36" s="46">
        <f>COUNTA('Monitoria Anual 3'!#REF!)</f>
        <v>1</v>
      </c>
      <c r="I36" s="46">
        <f>COUNTA('Monitoria Anual 3'!#REF!)</f>
        <v>1</v>
      </c>
    </row>
  </sheetData>
  <sheetProtection password="ECFE" sheet="1" objects="1" scenarios="1"/>
  <mergeCells count="8">
    <mergeCell ref="A3:P3"/>
    <mergeCell ref="B13:D13"/>
    <mergeCell ref="B23:D23"/>
    <mergeCell ref="B24:D24"/>
    <mergeCell ref="E12:F12"/>
    <mergeCell ref="E13:F13"/>
    <mergeCell ref="C7:D7"/>
    <mergeCell ref="C5:P5"/>
  </mergeCells>
  <conditionalFormatting sqref="D31:I36">
    <cfRule type="cellIs" dxfId="90" priority="10" stopIfTrue="1" operator="equal">
      <formula>0</formula>
    </cfRule>
  </conditionalFormatting>
  <conditionalFormatting sqref="F31">
    <cfRule type="cellIs" dxfId="89" priority="9" operator="equal">
      <formula>0</formula>
    </cfRule>
  </conditionalFormatting>
  <conditionalFormatting sqref="G31">
    <cfRule type="cellIs" dxfId="88" priority="8" operator="equal">
      <formula>0</formula>
    </cfRule>
  </conditionalFormatting>
  <conditionalFormatting sqref="H31">
    <cfRule type="cellIs" dxfId="87" priority="7" operator="equal">
      <formula>0</formula>
    </cfRule>
  </conditionalFormatting>
  <conditionalFormatting sqref="I31">
    <cfRule type="cellIs" dxfId="86" priority="6" operator="equal">
      <formula>0</formula>
    </cfRule>
  </conditionalFormatting>
  <conditionalFormatting sqref="D31:E31 E32:E36 F31:I36">
    <cfRule type="cellIs" dxfId="85" priority="5" stopIfTrue="1" operator="equal">
      <formula>0</formula>
    </cfRule>
  </conditionalFormatting>
  <conditionalFormatting sqref="F31">
    <cfRule type="cellIs" dxfId="84" priority="4" operator="equal">
      <formula>0</formula>
    </cfRule>
  </conditionalFormatting>
  <conditionalFormatting sqref="G31">
    <cfRule type="cellIs" dxfId="83" priority="3" operator="equal">
      <formula>0</formula>
    </cfRule>
  </conditionalFormatting>
  <conditionalFormatting sqref="H31">
    <cfRule type="cellIs" dxfId="82" priority="2" operator="equal">
      <formula>0</formula>
    </cfRule>
  </conditionalFormatting>
  <conditionalFormatting sqref="I31">
    <cfRule type="cellIs" dxfId="81"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59"/>
  <sheetViews>
    <sheetView showGridLines="0" topLeftCell="A22" zoomScale="60" zoomScaleNormal="60" workbookViewId="0">
      <pane xSplit="2" topLeftCell="C1" activePane="topRight" state="frozen"/>
      <selection activeCell="Q10" sqref="Q10"/>
      <selection pane="topRight" activeCell="A12" sqref="A12:A24"/>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6" customWidth="1"/>
    <col min="15" max="15" width="37.85546875" style="1" customWidth="1"/>
    <col min="16" max="16" width="28.7109375" style="1" customWidth="1"/>
    <col min="17" max="17" width="40" style="1" customWidth="1"/>
    <col min="18" max="19" width="26.7109375" style="1" customWidth="1"/>
    <col min="20" max="21" width="28.71093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4"/>
      <c r="J1" s="14"/>
      <c r="K1" s="14"/>
      <c r="L1" s="14"/>
      <c r="M1" s="14"/>
      <c r="N1" s="14"/>
    </row>
    <row r="2" spans="1:32" s="4" customFormat="1" ht="4.1500000000000004" customHeight="1" x14ac:dyDescent="0.25">
      <c r="I2" s="15"/>
      <c r="J2" s="15"/>
      <c r="K2" s="15"/>
      <c r="L2" s="15"/>
      <c r="M2" s="15"/>
      <c r="N2" s="15"/>
    </row>
    <row r="3" spans="1:32" s="5" customFormat="1" ht="16.5" thickBot="1" x14ac:dyDescent="0.3">
      <c r="A3" s="100" t="s">
        <v>77</v>
      </c>
      <c r="B3" s="81"/>
      <c r="C3" s="81"/>
      <c r="D3" s="81"/>
      <c r="E3" s="81"/>
      <c r="F3" s="81"/>
      <c r="G3" s="81"/>
      <c r="H3" s="81"/>
      <c r="I3" s="81"/>
      <c r="J3" s="81"/>
      <c r="K3" s="81"/>
      <c r="L3" s="81"/>
      <c r="M3" s="81"/>
      <c r="O3" s="81"/>
      <c r="P3" s="81"/>
      <c r="Q3" s="81"/>
    </row>
    <row r="4" spans="1:32" ht="16.5" thickTop="1" thickBot="1" x14ac:dyDescent="0.3"/>
    <row r="5" spans="1:32" s="6" customFormat="1" ht="42.75" customHeight="1" thickBot="1" x14ac:dyDescent="0.3">
      <c r="A5" s="7" t="s">
        <v>1</v>
      </c>
      <c r="B5" s="7"/>
      <c r="C5" s="7"/>
      <c r="D5" s="434" t="s">
        <v>407</v>
      </c>
      <c r="E5" s="435"/>
      <c r="F5" s="435"/>
      <c r="G5" s="435"/>
      <c r="H5" s="435"/>
      <c r="I5" s="435"/>
      <c r="J5" s="435"/>
      <c r="K5" s="435"/>
      <c r="L5" s="435"/>
      <c r="M5" s="436"/>
    </row>
    <row r="6" spans="1:32" ht="15.75" customHeight="1" thickTop="1" x14ac:dyDescent="0.25">
      <c r="D6" s="268"/>
      <c r="E6" s="268"/>
      <c r="F6" s="268"/>
      <c r="G6" s="268"/>
      <c r="H6" s="268"/>
      <c r="I6" s="268"/>
      <c r="J6" s="268"/>
    </row>
    <row r="7" spans="1:32" ht="21.75" thickBot="1" x14ac:dyDescent="0.3">
      <c r="A7" s="7" t="s">
        <v>2</v>
      </c>
      <c r="B7" s="7"/>
      <c r="C7" s="8"/>
      <c r="D7" s="441" t="s">
        <v>713</v>
      </c>
      <c r="E7" s="441"/>
      <c r="F7" s="269"/>
      <c r="G7" s="270"/>
      <c r="H7" s="16"/>
      <c r="AF7" s="1" t="s">
        <v>67</v>
      </c>
    </row>
    <row r="8" spans="1:32" ht="15.75" thickTop="1" x14ac:dyDescent="0.25">
      <c r="AF8" s="75" t="s">
        <v>68</v>
      </c>
    </row>
    <row r="9" spans="1:32" ht="16.5" thickBot="1" x14ac:dyDescent="0.3">
      <c r="A9" s="65" t="s">
        <v>11</v>
      </c>
      <c r="B9" s="66"/>
      <c r="C9" s="66"/>
      <c r="D9" s="66"/>
      <c r="E9" s="66"/>
      <c r="F9" s="66"/>
      <c r="G9" s="66"/>
      <c r="H9" s="67"/>
      <c r="I9" s="381" t="s">
        <v>62</v>
      </c>
      <c r="J9" s="382"/>
      <c r="K9" s="382"/>
      <c r="L9" s="382"/>
      <c r="M9" s="382"/>
      <c r="N9" s="382"/>
      <c r="O9" s="382"/>
      <c r="P9" s="382"/>
      <c r="Q9" s="382"/>
      <c r="R9" s="383"/>
      <c r="S9" s="79"/>
      <c r="T9" s="384" t="s">
        <v>30</v>
      </c>
      <c r="U9" s="385"/>
      <c r="V9" s="385"/>
      <c r="W9" s="385"/>
      <c r="X9" s="385"/>
      <c r="Y9" s="385"/>
      <c r="Z9" s="385"/>
      <c r="AA9" s="386"/>
    </row>
    <row r="10" spans="1:32" ht="64.5" thickTop="1" thickBot="1" x14ac:dyDescent="0.3">
      <c r="A10" s="22" t="s">
        <v>3</v>
      </c>
      <c r="B10" s="22" t="s">
        <v>4</v>
      </c>
      <c r="C10" s="22" t="s">
        <v>5</v>
      </c>
      <c r="D10" s="22" t="s">
        <v>9</v>
      </c>
      <c r="E10" s="22" t="s">
        <v>10</v>
      </c>
      <c r="F10" s="22" t="s">
        <v>6</v>
      </c>
      <c r="G10" s="22" t="s">
        <v>8</v>
      </c>
      <c r="H10" s="22" t="s">
        <v>65</v>
      </c>
      <c r="I10" s="17" t="s">
        <v>12</v>
      </c>
      <c r="J10" s="18" t="s">
        <v>13</v>
      </c>
      <c r="K10" s="19" t="s">
        <v>14</v>
      </c>
      <c r="L10" s="20" t="s">
        <v>15</v>
      </c>
      <c r="M10" s="21" t="s">
        <v>16</v>
      </c>
      <c r="N10" s="69" t="s">
        <v>17</v>
      </c>
      <c r="O10" s="23" t="s">
        <v>18</v>
      </c>
      <c r="P10" s="23" t="s">
        <v>19</v>
      </c>
      <c r="Q10" s="23" t="s">
        <v>20</v>
      </c>
      <c r="R10" s="23" t="s">
        <v>21</v>
      </c>
      <c r="S10" s="23" t="s">
        <v>63</v>
      </c>
      <c r="T10" s="24" t="s">
        <v>22</v>
      </c>
      <c r="U10" s="25" t="s">
        <v>23</v>
      </c>
      <c r="V10" s="25" t="s">
        <v>24</v>
      </c>
      <c r="W10" s="25" t="s">
        <v>25</v>
      </c>
      <c r="X10" s="25" t="s">
        <v>26</v>
      </c>
      <c r="Y10" s="25" t="s">
        <v>27</v>
      </c>
      <c r="Z10" s="25" t="s">
        <v>28</v>
      </c>
      <c r="AA10" s="25" t="s">
        <v>29</v>
      </c>
    </row>
    <row r="11" spans="1:32" ht="160.5" customHeight="1" thickTop="1" thickBot="1" x14ac:dyDescent="0.3">
      <c r="A11" s="271" t="s">
        <v>714</v>
      </c>
      <c r="B11" s="212" t="s">
        <v>715</v>
      </c>
      <c r="C11" s="213" t="s">
        <v>716</v>
      </c>
      <c r="D11" s="214">
        <v>40634</v>
      </c>
      <c r="E11" s="214">
        <v>40695</v>
      </c>
      <c r="F11" s="214" t="s">
        <v>104</v>
      </c>
      <c r="G11" s="214" t="s">
        <v>125</v>
      </c>
      <c r="H11" s="215" t="s">
        <v>124</v>
      </c>
      <c r="I11" s="13"/>
      <c r="J11" s="13"/>
      <c r="K11" s="13"/>
      <c r="L11" s="13"/>
      <c r="M11" s="13" t="s">
        <v>64</v>
      </c>
      <c r="N11" s="26"/>
      <c r="O11" s="13"/>
      <c r="P11" s="13"/>
      <c r="Q11" s="13"/>
      <c r="R11" s="13"/>
      <c r="S11" s="13"/>
      <c r="T11" s="13"/>
      <c r="U11" s="13"/>
      <c r="V11" s="13"/>
      <c r="W11" s="13"/>
      <c r="X11" s="13"/>
      <c r="Y11" s="13"/>
      <c r="Z11" s="13"/>
      <c r="AA11" s="13"/>
    </row>
    <row r="12" spans="1:32" ht="240" x14ac:dyDescent="0.25">
      <c r="A12" s="422" t="s">
        <v>717</v>
      </c>
      <c r="B12" s="217" t="s">
        <v>718</v>
      </c>
      <c r="C12" s="213" t="s">
        <v>719</v>
      </c>
      <c r="D12" s="214">
        <v>40634</v>
      </c>
      <c r="E12" s="214" t="s">
        <v>720</v>
      </c>
      <c r="F12" s="215" t="s">
        <v>128</v>
      </c>
      <c r="G12" s="216" t="s">
        <v>435</v>
      </c>
      <c r="H12" s="215" t="s">
        <v>124</v>
      </c>
      <c r="I12" s="13"/>
      <c r="J12" s="13"/>
      <c r="K12" s="13"/>
      <c r="L12" s="13" t="s">
        <v>64</v>
      </c>
      <c r="M12" s="13"/>
      <c r="N12" s="26"/>
      <c r="O12" s="229" t="s">
        <v>744</v>
      </c>
      <c r="P12" s="229"/>
      <c r="Q12" s="230"/>
      <c r="R12" s="272" t="s">
        <v>745</v>
      </c>
      <c r="S12" s="216" t="s">
        <v>746</v>
      </c>
      <c r="T12" s="216"/>
      <c r="U12" s="216"/>
      <c r="V12" s="216"/>
      <c r="W12" s="273"/>
      <c r="X12" s="216" t="s">
        <v>747</v>
      </c>
      <c r="Y12" s="216"/>
      <c r="Z12" s="216"/>
      <c r="AA12" s="229"/>
    </row>
    <row r="13" spans="1:32" ht="75" x14ac:dyDescent="0.25">
      <c r="A13" s="423"/>
      <c r="B13" s="218" t="s">
        <v>721</v>
      </c>
      <c r="C13" s="223" t="s">
        <v>722</v>
      </c>
      <c r="D13" s="214">
        <v>40634</v>
      </c>
      <c r="E13" s="214">
        <v>41244</v>
      </c>
      <c r="F13" s="215" t="s">
        <v>128</v>
      </c>
      <c r="G13" s="215" t="s">
        <v>193</v>
      </c>
      <c r="H13" s="215" t="s">
        <v>124</v>
      </c>
      <c r="I13" s="13"/>
      <c r="J13" s="13"/>
      <c r="K13" s="13"/>
      <c r="L13" s="13"/>
      <c r="M13" s="13" t="s">
        <v>64</v>
      </c>
      <c r="N13" s="26"/>
      <c r="O13" s="232"/>
      <c r="P13" s="233"/>
      <c r="Q13" s="216"/>
      <c r="R13" s="216"/>
      <c r="S13" s="216"/>
      <c r="T13" s="216"/>
      <c r="U13" s="216"/>
      <c r="V13" s="216"/>
      <c r="W13" s="273"/>
      <c r="X13" s="216"/>
      <c r="Y13" s="216"/>
      <c r="Z13" s="216"/>
      <c r="AA13" s="229"/>
    </row>
    <row r="14" spans="1:32" ht="180" x14ac:dyDescent="0.25">
      <c r="A14" s="423"/>
      <c r="B14" s="219" t="s">
        <v>723</v>
      </c>
      <c r="C14" s="213" t="s">
        <v>724</v>
      </c>
      <c r="D14" s="214">
        <v>40634</v>
      </c>
      <c r="E14" s="214">
        <v>41456</v>
      </c>
      <c r="F14" s="215" t="s">
        <v>128</v>
      </c>
      <c r="G14" s="215" t="s">
        <v>104</v>
      </c>
      <c r="H14" s="215" t="s">
        <v>124</v>
      </c>
      <c r="I14" s="13"/>
      <c r="J14" s="13" t="s">
        <v>64</v>
      </c>
      <c r="K14" s="13"/>
      <c r="L14" s="13"/>
      <c r="M14" s="13"/>
      <c r="N14" s="26"/>
      <c r="O14" s="229" t="s">
        <v>748</v>
      </c>
      <c r="P14" s="229"/>
      <c r="Q14" s="230"/>
      <c r="R14" s="216" t="s">
        <v>749</v>
      </c>
      <c r="S14" s="216" t="s">
        <v>750</v>
      </c>
      <c r="T14" s="216"/>
      <c r="U14" s="216"/>
      <c r="V14" s="216"/>
      <c r="W14" s="273">
        <v>42217</v>
      </c>
      <c r="X14" s="216"/>
      <c r="Y14" s="216"/>
      <c r="Z14" s="216"/>
      <c r="AA14" s="216"/>
    </row>
    <row r="15" spans="1:32" ht="285" x14ac:dyDescent="0.25">
      <c r="A15" s="423"/>
      <c r="B15" s="219" t="s">
        <v>725</v>
      </c>
      <c r="C15" s="213" t="s">
        <v>726</v>
      </c>
      <c r="D15" s="214">
        <v>40634</v>
      </c>
      <c r="E15" s="214">
        <v>41456</v>
      </c>
      <c r="F15" s="215" t="s">
        <v>155</v>
      </c>
      <c r="G15" s="224" t="s">
        <v>470</v>
      </c>
      <c r="H15" s="225">
        <v>10000</v>
      </c>
      <c r="I15" s="13"/>
      <c r="J15" s="13"/>
      <c r="K15" s="13"/>
      <c r="L15" s="13"/>
      <c r="M15" s="13" t="s">
        <v>64</v>
      </c>
      <c r="N15" s="26"/>
      <c r="O15" s="274" t="s">
        <v>751</v>
      </c>
      <c r="P15" s="230" t="s">
        <v>752</v>
      </c>
      <c r="Q15" s="216"/>
      <c r="R15" s="215" t="s">
        <v>753</v>
      </c>
      <c r="S15" s="190"/>
      <c r="T15" s="216"/>
      <c r="U15" s="216"/>
      <c r="V15" s="216"/>
      <c r="W15" s="273"/>
      <c r="X15" s="216"/>
      <c r="Y15" s="216"/>
      <c r="Z15" s="216"/>
      <c r="AA15" s="190"/>
    </row>
    <row r="16" spans="1:32" ht="210" x14ac:dyDescent="0.25">
      <c r="A16" s="423"/>
      <c r="B16" s="219" t="s">
        <v>727</v>
      </c>
      <c r="C16" s="223" t="s">
        <v>728</v>
      </c>
      <c r="D16" s="214">
        <v>41275</v>
      </c>
      <c r="E16" s="214">
        <v>41609</v>
      </c>
      <c r="F16" s="215" t="s">
        <v>128</v>
      </c>
      <c r="G16" s="215" t="s">
        <v>450</v>
      </c>
      <c r="H16" s="226">
        <v>100000</v>
      </c>
      <c r="I16" s="13"/>
      <c r="J16" s="13" t="s">
        <v>64</v>
      </c>
      <c r="K16" s="13"/>
      <c r="L16" s="13"/>
      <c r="M16" s="13"/>
      <c r="N16" s="26"/>
      <c r="O16" s="275" t="s">
        <v>754</v>
      </c>
      <c r="P16" s="133"/>
      <c r="Q16" s="236"/>
      <c r="R16" s="236" t="s">
        <v>753</v>
      </c>
      <c r="S16" s="236" t="s">
        <v>755</v>
      </c>
      <c r="T16" s="236"/>
      <c r="U16" s="215"/>
      <c r="V16" s="236"/>
      <c r="W16" s="276">
        <v>42217</v>
      </c>
      <c r="X16" s="236"/>
      <c r="Y16" s="236"/>
      <c r="Z16" s="215" t="s">
        <v>756</v>
      </c>
      <c r="AA16" s="188"/>
    </row>
    <row r="17" spans="1:27" ht="150" x14ac:dyDescent="0.25">
      <c r="A17" s="423"/>
      <c r="B17" s="219" t="s">
        <v>729</v>
      </c>
      <c r="C17" s="227" t="s">
        <v>730</v>
      </c>
      <c r="D17" s="214">
        <v>40909</v>
      </c>
      <c r="E17" s="214">
        <v>42767</v>
      </c>
      <c r="F17" s="215" t="s">
        <v>210</v>
      </c>
      <c r="G17" s="215" t="s">
        <v>211</v>
      </c>
      <c r="H17" s="226">
        <v>136466.79999999999</v>
      </c>
      <c r="I17" s="13"/>
      <c r="J17" s="13"/>
      <c r="K17" s="13"/>
      <c r="L17" s="13" t="s">
        <v>64</v>
      </c>
      <c r="M17" s="13"/>
      <c r="N17" s="26"/>
      <c r="O17" s="277" t="s">
        <v>757</v>
      </c>
      <c r="P17" s="277" t="s">
        <v>758</v>
      </c>
      <c r="Q17" s="277" t="s">
        <v>759</v>
      </c>
      <c r="R17" s="277" t="s">
        <v>760</v>
      </c>
      <c r="S17" s="278" t="s">
        <v>761</v>
      </c>
      <c r="T17" s="229" t="s">
        <v>762</v>
      </c>
      <c r="U17" s="229"/>
      <c r="V17" s="229"/>
      <c r="W17" s="279"/>
      <c r="X17" s="229"/>
      <c r="Y17" s="229"/>
      <c r="Z17" s="229"/>
      <c r="AA17" s="190"/>
    </row>
    <row r="18" spans="1:27" ht="135" x14ac:dyDescent="0.25">
      <c r="A18" s="423"/>
      <c r="B18" s="219" t="s">
        <v>731</v>
      </c>
      <c r="C18" s="227" t="s">
        <v>730</v>
      </c>
      <c r="D18" s="214">
        <v>40909</v>
      </c>
      <c r="E18" s="214">
        <v>42767</v>
      </c>
      <c r="F18" s="215" t="s">
        <v>210</v>
      </c>
      <c r="G18" s="215" t="s">
        <v>214</v>
      </c>
      <c r="H18" s="215" t="s">
        <v>732</v>
      </c>
      <c r="I18" s="13"/>
      <c r="J18" s="13"/>
      <c r="K18" s="13" t="s">
        <v>64</v>
      </c>
      <c r="L18" s="13"/>
      <c r="M18" s="13"/>
      <c r="N18" s="26"/>
      <c r="O18" s="277" t="s">
        <v>763</v>
      </c>
      <c r="P18" s="277" t="s">
        <v>764</v>
      </c>
      <c r="Q18" s="277" t="s">
        <v>765</v>
      </c>
      <c r="R18" s="277" t="s">
        <v>766</v>
      </c>
      <c r="S18" s="233"/>
      <c r="T18" s="236"/>
      <c r="U18" s="236"/>
      <c r="V18" s="216"/>
      <c r="W18" s="273"/>
      <c r="X18" s="216"/>
      <c r="Y18" s="216"/>
      <c r="Z18" s="215" t="s">
        <v>767</v>
      </c>
      <c r="AA18" s="190"/>
    </row>
    <row r="19" spans="1:27" ht="409.5" x14ac:dyDescent="0.25">
      <c r="A19" s="423"/>
      <c r="B19" s="219" t="s">
        <v>733</v>
      </c>
      <c r="C19" s="213" t="s">
        <v>734</v>
      </c>
      <c r="D19" s="214">
        <v>40909</v>
      </c>
      <c r="E19" s="214">
        <v>42767</v>
      </c>
      <c r="F19" s="215" t="s">
        <v>210</v>
      </c>
      <c r="G19" s="215" t="s">
        <v>216</v>
      </c>
      <c r="H19" s="215" t="s">
        <v>176</v>
      </c>
      <c r="I19" s="13"/>
      <c r="J19" s="13"/>
      <c r="K19" s="13" t="s">
        <v>64</v>
      </c>
      <c r="L19" s="13"/>
      <c r="M19" s="13"/>
      <c r="N19" s="26"/>
      <c r="O19" s="277" t="s">
        <v>768</v>
      </c>
      <c r="P19" s="277" t="s">
        <v>769</v>
      </c>
      <c r="Q19" s="277"/>
      <c r="R19" s="277" t="s">
        <v>770</v>
      </c>
      <c r="S19" s="280" t="s">
        <v>771</v>
      </c>
      <c r="T19" s="229"/>
      <c r="U19" s="281"/>
      <c r="V19" s="213"/>
      <c r="W19" s="256"/>
      <c r="X19" s="228"/>
      <c r="Y19" s="228"/>
      <c r="Z19" s="215" t="s">
        <v>772</v>
      </c>
      <c r="AA19" s="228"/>
    </row>
    <row r="20" spans="1:27" ht="195" x14ac:dyDescent="0.25">
      <c r="A20" s="423"/>
      <c r="B20" s="220" t="s">
        <v>735</v>
      </c>
      <c r="C20" s="227" t="s">
        <v>730</v>
      </c>
      <c r="D20" s="214">
        <v>41091</v>
      </c>
      <c r="E20" s="214">
        <v>42552</v>
      </c>
      <c r="F20" s="214" t="s">
        <v>128</v>
      </c>
      <c r="G20" s="215" t="s">
        <v>220</v>
      </c>
      <c r="H20" s="215" t="s">
        <v>179</v>
      </c>
      <c r="I20" s="13"/>
      <c r="J20" s="13"/>
      <c r="K20" s="13"/>
      <c r="L20" s="13" t="s">
        <v>64</v>
      </c>
      <c r="M20" s="13"/>
      <c r="N20" s="26"/>
      <c r="O20" s="240" t="s">
        <v>773</v>
      </c>
      <c r="P20" s="241"/>
      <c r="Q20" s="241"/>
      <c r="R20" s="249" t="s">
        <v>774</v>
      </c>
      <c r="S20" s="282"/>
      <c r="T20" s="229" t="s">
        <v>775</v>
      </c>
      <c r="U20" s="233" t="s">
        <v>776</v>
      </c>
      <c r="V20" s="216"/>
      <c r="W20" s="273"/>
      <c r="X20" s="216"/>
      <c r="Y20" s="216"/>
      <c r="Z20" s="215" t="s">
        <v>777</v>
      </c>
      <c r="AA20" s="216"/>
    </row>
    <row r="21" spans="1:27" ht="225" x14ac:dyDescent="0.25">
      <c r="A21" s="423"/>
      <c r="B21" s="219" t="s">
        <v>736</v>
      </c>
      <c r="C21" s="213" t="s">
        <v>737</v>
      </c>
      <c r="D21" s="214">
        <v>40634</v>
      </c>
      <c r="E21" s="214">
        <v>42736</v>
      </c>
      <c r="F21" s="228" t="s">
        <v>489</v>
      </c>
      <c r="G21" s="214" t="s">
        <v>223</v>
      </c>
      <c r="H21" s="215" t="s">
        <v>124</v>
      </c>
      <c r="I21" s="13"/>
      <c r="J21" s="13"/>
      <c r="K21" s="13" t="s">
        <v>64</v>
      </c>
      <c r="L21" s="13"/>
      <c r="M21" s="13"/>
      <c r="N21" s="26"/>
      <c r="O21" s="243" t="s">
        <v>778</v>
      </c>
      <c r="P21" s="215"/>
      <c r="Q21" s="243"/>
      <c r="R21" s="228"/>
      <c r="S21" s="283"/>
      <c r="T21" s="243"/>
      <c r="U21" s="229"/>
      <c r="V21" s="213"/>
      <c r="W21" s="256"/>
      <c r="X21" s="243" t="s">
        <v>779</v>
      </c>
      <c r="Y21" s="228"/>
      <c r="Z21" s="244"/>
      <c r="AA21" s="228"/>
    </row>
    <row r="22" spans="1:27" ht="150" x14ac:dyDescent="0.25">
      <c r="A22" s="423"/>
      <c r="B22" s="221" t="s">
        <v>738</v>
      </c>
      <c r="C22" s="223" t="s">
        <v>739</v>
      </c>
      <c r="D22" s="214">
        <v>40634</v>
      </c>
      <c r="E22" s="224" t="s">
        <v>461</v>
      </c>
      <c r="F22" s="214" t="s">
        <v>128</v>
      </c>
      <c r="G22" s="215" t="s">
        <v>225</v>
      </c>
      <c r="H22" s="215" t="s">
        <v>124</v>
      </c>
      <c r="I22" s="13"/>
      <c r="J22" s="13"/>
      <c r="K22" s="13"/>
      <c r="L22" s="13"/>
      <c r="M22" s="13" t="s">
        <v>64</v>
      </c>
      <c r="N22" s="26"/>
      <c r="O22" s="228" t="s">
        <v>780</v>
      </c>
      <c r="P22" s="133" t="s">
        <v>781</v>
      </c>
      <c r="Q22" s="284"/>
      <c r="R22" s="228"/>
      <c r="S22" s="238"/>
      <c r="T22" s="228"/>
      <c r="U22" s="216"/>
      <c r="V22" s="228"/>
      <c r="W22" s="256"/>
      <c r="X22" s="228"/>
      <c r="Y22" s="228"/>
      <c r="Z22" s="228"/>
      <c r="AA22" s="228"/>
    </row>
    <row r="23" spans="1:27" ht="267.75" x14ac:dyDescent="0.25">
      <c r="A23" s="423"/>
      <c r="B23" s="221" t="s">
        <v>740</v>
      </c>
      <c r="C23" s="223" t="s">
        <v>741</v>
      </c>
      <c r="D23" s="214">
        <v>40634</v>
      </c>
      <c r="E23" s="224" t="s">
        <v>461</v>
      </c>
      <c r="F23" s="214" t="s">
        <v>188</v>
      </c>
      <c r="G23" s="228" t="s">
        <v>227</v>
      </c>
      <c r="H23" s="215" t="s">
        <v>124</v>
      </c>
      <c r="I23" s="13"/>
      <c r="J23" s="13"/>
      <c r="K23" s="13" t="s">
        <v>64</v>
      </c>
      <c r="L23" s="13"/>
      <c r="M23" s="13"/>
      <c r="N23" s="26"/>
      <c r="O23" s="285" t="s">
        <v>782</v>
      </c>
      <c r="P23" s="286"/>
      <c r="Q23" s="286"/>
      <c r="R23" s="213" t="s">
        <v>783</v>
      </c>
      <c r="S23" s="228" t="s">
        <v>784</v>
      </c>
      <c r="T23" s="228" t="s">
        <v>785</v>
      </c>
      <c r="U23" s="228" t="s">
        <v>786</v>
      </c>
      <c r="V23" s="228"/>
      <c r="W23" s="256">
        <v>42917</v>
      </c>
      <c r="X23" s="228" t="s">
        <v>749</v>
      </c>
      <c r="Y23" s="228"/>
      <c r="Z23" s="215" t="s">
        <v>787</v>
      </c>
      <c r="AA23" s="228"/>
    </row>
    <row r="24" spans="1:27" ht="409.5" customHeight="1" thickBot="1" x14ac:dyDescent="0.3">
      <c r="A24" s="424"/>
      <c r="B24" s="222" t="s">
        <v>742</v>
      </c>
      <c r="C24" s="223" t="s">
        <v>743</v>
      </c>
      <c r="D24" s="214">
        <v>41244</v>
      </c>
      <c r="E24" s="214">
        <v>42736</v>
      </c>
      <c r="F24" s="214" t="s">
        <v>128</v>
      </c>
      <c r="G24" s="215" t="s">
        <v>231</v>
      </c>
      <c r="H24" s="215" t="s">
        <v>230</v>
      </c>
      <c r="I24" s="13"/>
      <c r="J24" s="13"/>
      <c r="K24" s="13" t="s">
        <v>64</v>
      </c>
      <c r="L24" s="13"/>
      <c r="M24" s="13"/>
      <c r="N24" s="26"/>
      <c r="O24" s="216" t="s">
        <v>788</v>
      </c>
      <c r="P24" s="287" t="s">
        <v>789</v>
      </c>
      <c r="Q24" s="241"/>
      <c r="R24" s="216" t="s">
        <v>790</v>
      </c>
      <c r="S24" s="236"/>
      <c r="T24" s="216" t="s">
        <v>791</v>
      </c>
      <c r="U24" s="216"/>
      <c r="V24" s="216"/>
      <c r="W24" s="273"/>
      <c r="X24" s="216" t="s">
        <v>749</v>
      </c>
      <c r="Y24" s="216"/>
      <c r="Z24" s="216" t="s">
        <v>792</v>
      </c>
      <c r="AA24" s="216"/>
    </row>
    <row r="25" spans="1:27" ht="120.75" thickBot="1" x14ac:dyDescent="0.3">
      <c r="A25" s="431" t="s">
        <v>793</v>
      </c>
      <c r="B25" s="217" t="s">
        <v>794</v>
      </c>
      <c r="C25" s="223" t="s">
        <v>795</v>
      </c>
      <c r="D25" s="214">
        <v>41030</v>
      </c>
      <c r="E25" s="214">
        <v>41487</v>
      </c>
      <c r="F25" s="215" t="s">
        <v>255</v>
      </c>
      <c r="G25" s="214" t="s">
        <v>256</v>
      </c>
      <c r="H25" s="225">
        <v>100000</v>
      </c>
      <c r="I25" s="13"/>
      <c r="J25" s="13"/>
      <c r="K25" s="13"/>
      <c r="L25" s="13"/>
      <c r="M25" s="13" t="s">
        <v>64</v>
      </c>
      <c r="N25" s="26"/>
      <c r="O25" s="247"/>
      <c r="P25" s="248" t="s">
        <v>806</v>
      </c>
      <c r="Q25" s="241"/>
      <c r="R25" s="249"/>
      <c r="S25" s="229" t="s">
        <v>807</v>
      </c>
      <c r="T25" s="230"/>
      <c r="U25" s="216"/>
      <c r="V25" s="216"/>
      <c r="W25" s="273"/>
      <c r="X25" s="216"/>
      <c r="Y25" s="216"/>
      <c r="Z25" s="216"/>
      <c r="AA25" s="236"/>
    </row>
    <row r="26" spans="1:27" ht="251.25" customHeight="1" thickTop="1" thickBot="1" x14ac:dyDescent="0.3">
      <c r="A26" s="432"/>
      <c r="B26" s="221" t="s">
        <v>796</v>
      </c>
      <c r="C26" s="223" t="s">
        <v>797</v>
      </c>
      <c r="D26" s="214">
        <v>41091</v>
      </c>
      <c r="E26" s="214">
        <v>42736</v>
      </c>
      <c r="F26" s="214" t="s">
        <v>259</v>
      </c>
      <c r="G26" s="214" t="s">
        <v>260</v>
      </c>
      <c r="H26" s="225">
        <v>50000</v>
      </c>
      <c r="I26" s="13"/>
      <c r="J26" s="13"/>
      <c r="K26" s="13"/>
      <c r="L26" s="13"/>
      <c r="M26" s="13" t="s">
        <v>64</v>
      </c>
      <c r="N26" s="26"/>
      <c r="O26" s="249" t="s">
        <v>808</v>
      </c>
      <c r="P26" s="229"/>
      <c r="Q26" s="250"/>
      <c r="R26" s="216" t="s">
        <v>259</v>
      </c>
      <c r="S26" s="247"/>
      <c r="T26" s="216"/>
      <c r="U26" s="216"/>
      <c r="V26" s="216"/>
      <c r="W26" s="273"/>
      <c r="X26" s="216"/>
      <c r="Y26" s="234"/>
      <c r="Z26" s="249"/>
      <c r="AA26" s="229"/>
    </row>
    <row r="27" spans="1:27" ht="409.6" thickTop="1" x14ac:dyDescent="0.25">
      <c r="A27" s="432"/>
      <c r="B27" s="219" t="s">
        <v>798</v>
      </c>
      <c r="C27" s="223" t="s">
        <v>799</v>
      </c>
      <c r="D27" s="214">
        <v>40909</v>
      </c>
      <c r="E27" s="214">
        <v>42736</v>
      </c>
      <c r="F27" s="214" t="s">
        <v>259</v>
      </c>
      <c r="G27" s="214" t="s">
        <v>268</v>
      </c>
      <c r="H27" s="245">
        <v>500000</v>
      </c>
      <c r="I27" s="13"/>
      <c r="J27" s="13"/>
      <c r="K27" s="13"/>
      <c r="L27" s="13" t="s">
        <v>64</v>
      </c>
      <c r="M27" s="13"/>
      <c r="N27" s="26"/>
      <c r="O27" s="239" t="s">
        <v>809</v>
      </c>
      <c r="P27" s="277" t="s">
        <v>810</v>
      </c>
      <c r="Q27" s="250"/>
      <c r="R27" s="216" t="s">
        <v>259</v>
      </c>
      <c r="S27" s="216" t="s">
        <v>811</v>
      </c>
      <c r="T27" s="216"/>
      <c r="U27" s="216"/>
      <c r="V27" s="216"/>
      <c r="W27" s="273"/>
      <c r="X27" s="216"/>
      <c r="Y27" s="216"/>
      <c r="Z27" s="216" t="s">
        <v>812</v>
      </c>
      <c r="AA27" s="216"/>
    </row>
    <row r="28" spans="1:27" ht="120" x14ac:dyDescent="0.25">
      <c r="A28" s="432"/>
      <c r="B28" s="221" t="s">
        <v>800</v>
      </c>
      <c r="C28" s="223" t="s">
        <v>801</v>
      </c>
      <c r="D28" s="214">
        <v>41275</v>
      </c>
      <c r="E28" s="214">
        <v>42736</v>
      </c>
      <c r="F28" s="214" t="s">
        <v>255</v>
      </c>
      <c r="G28" s="214" t="s">
        <v>270</v>
      </c>
      <c r="H28" s="225">
        <v>60000</v>
      </c>
      <c r="I28" s="13"/>
      <c r="J28" s="13"/>
      <c r="K28" s="13"/>
      <c r="L28" s="13" t="s">
        <v>64</v>
      </c>
      <c r="M28" s="13"/>
      <c r="N28" s="26"/>
      <c r="O28" s="216" t="s">
        <v>813</v>
      </c>
      <c r="P28" s="216" t="s">
        <v>814</v>
      </c>
      <c r="Q28" s="241"/>
      <c r="R28" s="216"/>
      <c r="S28" s="216" t="s">
        <v>822</v>
      </c>
      <c r="T28" s="216"/>
      <c r="U28" s="216"/>
      <c r="V28" s="216"/>
      <c r="W28" s="273"/>
      <c r="X28" s="216" t="s">
        <v>815</v>
      </c>
      <c r="Y28" s="216"/>
      <c r="Z28" s="216" t="s">
        <v>816</v>
      </c>
      <c r="AA28" s="216"/>
    </row>
    <row r="29" spans="1:27" ht="330" x14ac:dyDescent="0.25">
      <c r="A29" s="432"/>
      <c r="B29" s="246" t="s">
        <v>802</v>
      </c>
      <c r="C29" s="223" t="s">
        <v>803</v>
      </c>
      <c r="D29" s="214">
        <v>41640</v>
      </c>
      <c r="E29" s="214">
        <v>42705</v>
      </c>
      <c r="F29" s="214" t="s">
        <v>128</v>
      </c>
      <c r="G29" s="215" t="s">
        <v>262</v>
      </c>
      <c r="H29" s="225">
        <v>67000</v>
      </c>
      <c r="I29" s="13"/>
      <c r="J29" s="13" t="s">
        <v>64</v>
      </c>
      <c r="K29" s="13"/>
      <c r="L29" s="13"/>
      <c r="M29" s="13"/>
      <c r="N29" s="26"/>
      <c r="O29" s="216" t="s">
        <v>817</v>
      </c>
      <c r="P29" s="241"/>
      <c r="Q29" s="241" t="s">
        <v>818</v>
      </c>
      <c r="R29" s="216" t="s">
        <v>819</v>
      </c>
      <c r="S29" s="216" t="s">
        <v>820</v>
      </c>
      <c r="T29" s="251"/>
      <c r="U29" s="216"/>
      <c r="V29" s="234"/>
      <c r="W29" s="273"/>
      <c r="X29" s="216"/>
      <c r="Y29" s="216"/>
      <c r="Z29" s="216" t="s">
        <v>821</v>
      </c>
      <c r="AA29" s="216"/>
    </row>
    <row r="30" spans="1:27" ht="165.75" thickBot="1" x14ac:dyDescent="0.3">
      <c r="A30" s="433"/>
      <c r="B30" s="222" t="s">
        <v>804</v>
      </c>
      <c r="C30" s="213" t="s">
        <v>805</v>
      </c>
      <c r="D30" s="214">
        <v>40909</v>
      </c>
      <c r="E30" s="214">
        <v>41609</v>
      </c>
      <c r="F30" s="214" t="s">
        <v>128</v>
      </c>
      <c r="G30" s="215" t="s">
        <v>265</v>
      </c>
      <c r="H30" s="226">
        <v>30000</v>
      </c>
      <c r="I30" s="13"/>
      <c r="J30" s="13"/>
      <c r="K30" s="13"/>
      <c r="L30" s="13"/>
      <c r="M30" s="13" t="s">
        <v>64</v>
      </c>
      <c r="N30" s="26"/>
      <c r="O30" s="215"/>
      <c r="P30" s="215"/>
      <c r="Q30" s="215"/>
      <c r="R30" s="228"/>
      <c r="S30" s="252"/>
      <c r="T30" s="228"/>
      <c r="U30" s="228"/>
      <c r="V30" s="228"/>
      <c r="W30" s="256"/>
      <c r="X30" s="228"/>
      <c r="Y30" s="228"/>
      <c r="Z30" s="228"/>
      <c r="AA30" s="228"/>
    </row>
    <row r="31" spans="1:27" ht="409.5" x14ac:dyDescent="0.25">
      <c r="A31" s="431" t="s">
        <v>837</v>
      </c>
      <c r="B31" s="217" t="s">
        <v>823</v>
      </c>
      <c r="C31" s="213" t="s">
        <v>824</v>
      </c>
      <c r="D31" s="214">
        <v>40634</v>
      </c>
      <c r="E31" s="214">
        <v>42736</v>
      </c>
      <c r="F31" s="214" t="s">
        <v>259</v>
      </c>
      <c r="G31" s="214" t="s">
        <v>293</v>
      </c>
      <c r="H31" s="253">
        <v>867040.03</v>
      </c>
      <c r="I31" s="13"/>
      <c r="J31" s="13"/>
      <c r="K31" s="13"/>
      <c r="L31" s="13" t="s">
        <v>64</v>
      </c>
      <c r="M31" s="13"/>
      <c r="N31" s="26"/>
      <c r="O31" s="288" t="s">
        <v>838</v>
      </c>
      <c r="P31" s="228" t="s">
        <v>839</v>
      </c>
      <c r="Q31" s="228"/>
      <c r="R31" s="228" t="s">
        <v>259</v>
      </c>
      <c r="S31" s="228" t="s">
        <v>840</v>
      </c>
      <c r="T31" s="228"/>
      <c r="U31" s="228"/>
      <c r="V31" s="228"/>
      <c r="W31" s="256"/>
      <c r="X31" s="228"/>
      <c r="Y31" s="228"/>
      <c r="Z31" s="228" t="s">
        <v>841</v>
      </c>
      <c r="AA31" s="260"/>
    </row>
    <row r="32" spans="1:27" ht="225" x14ac:dyDescent="0.25">
      <c r="A32" s="432"/>
      <c r="B32" s="219" t="s">
        <v>825</v>
      </c>
      <c r="C32" s="223" t="s">
        <v>826</v>
      </c>
      <c r="D32" s="214">
        <v>41275</v>
      </c>
      <c r="E32" s="214">
        <v>42767</v>
      </c>
      <c r="F32" s="214" t="s">
        <v>259</v>
      </c>
      <c r="G32" s="214" t="s">
        <v>298</v>
      </c>
      <c r="H32" s="253">
        <v>5000</v>
      </c>
      <c r="I32" s="13"/>
      <c r="J32" s="13"/>
      <c r="K32" s="13"/>
      <c r="L32" s="13" t="s">
        <v>64</v>
      </c>
      <c r="M32" s="13"/>
      <c r="N32" s="26"/>
      <c r="O32" s="261" t="s">
        <v>842</v>
      </c>
      <c r="P32" s="228" t="s">
        <v>843</v>
      </c>
      <c r="Q32" s="228"/>
      <c r="R32" s="239" t="s">
        <v>259</v>
      </c>
      <c r="S32" s="228" t="s">
        <v>844</v>
      </c>
      <c r="T32" s="213" t="s">
        <v>845</v>
      </c>
      <c r="U32" s="228"/>
      <c r="V32" s="228"/>
      <c r="W32" s="256"/>
      <c r="X32" s="228"/>
      <c r="Y32" s="228"/>
      <c r="Z32" s="228" t="s">
        <v>846</v>
      </c>
      <c r="AA32" s="228"/>
    </row>
    <row r="33" spans="1:27" ht="409.5" x14ac:dyDescent="0.25">
      <c r="A33" s="432"/>
      <c r="B33" s="219" t="s">
        <v>827</v>
      </c>
      <c r="C33" s="223" t="s">
        <v>828</v>
      </c>
      <c r="D33" s="214">
        <v>41275</v>
      </c>
      <c r="E33" s="214">
        <v>41609</v>
      </c>
      <c r="F33" s="214" t="s">
        <v>259</v>
      </c>
      <c r="G33" s="215" t="s">
        <v>299</v>
      </c>
      <c r="H33" s="253">
        <v>278358.08</v>
      </c>
      <c r="I33" s="13"/>
      <c r="J33" s="13"/>
      <c r="K33" s="13"/>
      <c r="L33" s="13" t="s">
        <v>64</v>
      </c>
      <c r="M33" s="13"/>
      <c r="N33" s="26"/>
      <c r="O33" s="228" t="s">
        <v>847</v>
      </c>
      <c r="P33" s="439" t="s">
        <v>848</v>
      </c>
      <c r="Q33" s="440"/>
      <c r="R33" s="228" t="s">
        <v>849</v>
      </c>
      <c r="S33" s="216" t="s">
        <v>850</v>
      </c>
      <c r="T33" s="228" t="s">
        <v>851</v>
      </c>
      <c r="U33" s="228" t="s">
        <v>852</v>
      </c>
      <c r="V33" s="228"/>
      <c r="W33" s="256">
        <v>42736</v>
      </c>
      <c r="X33" s="228" t="s">
        <v>815</v>
      </c>
      <c r="Y33" s="228"/>
      <c r="Z33" s="228" t="s">
        <v>853</v>
      </c>
      <c r="AA33" s="260" t="s">
        <v>854</v>
      </c>
    </row>
    <row r="34" spans="1:27" ht="409.5" x14ac:dyDescent="0.25">
      <c r="A34" s="432"/>
      <c r="B34" s="219" t="s">
        <v>829</v>
      </c>
      <c r="C34" s="213" t="s">
        <v>830</v>
      </c>
      <c r="D34" s="214">
        <v>40634</v>
      </c>
      <c r="E34" s="214">
        <v>42736</v>
      </c>
      <c r="F34" s="214" t="s">
        <v>128</v>
      </c>
      <c r="G34" s="214" t="s">
        <v>129</v>
      </c>
      <c r="H34" s="254">
        <v>225611.04</v>
      </c>
      <c r="I34" s="13"/>
      <c r="J34" s="13"/>
      <c r="K34" s="13"/>
      <c r="L34" s="13" t="s">
        <v>64</v>
      </c>
      <c r="M34" s="13"/>
      <c r="N34" s="26"/>
      <c r="O34" s="228" t="s">
        <v>855</v>
      </c>
      <c r="P34" s="216"/>
      <c r="Q34" s="228"/>
      <c r="R34" s="228" t="s">
        <v>815</v>
      </c>
      <c r="S34" s="228" t="s">
        <v>856</v>
      </c>
      <c r="T34" s="228"/>
      <c r="U34" s="243"/>
      <c r="V34" s="228"/>
      <c r="W34" s="256"/>
      <c r="X34" s="216"/>
      <c r="Y34" s="228"/>
      <c r="Z34" s="216" t="s">
        <v>857</v>
      </c>
      <c r="AA34" s="228"/>
    </row>
    <row r="35" spans="1:27" ht="345" x14ac:dyDescent="0.25">
      <c r="A35" s="432"/>
      <c r="B35" s="255" t="s">
        <v>831</v>
      </c>
      <c r="C35" s="213" t="s">
        <v>832</v>
      </c>
      <c r="D35" s="214">
        <v>40634</v>
      </c>
      <c r="E35" s="214">
        <v>42736</v>
      </c>
      <c r="F35" s="214" t="s">
        <v>131</v>
      </c>
      <c r="G35" s="256" t="s">
        <v>259</v>
      </c>
      <c r="H35" s="254">
        <v>120648.52</v>
      </c>
      <c r="I35" s="13"/>
      <c r="J35" s="13"/>
      <c r="K35" s="13"/>
      <c r="L35" s="13" t="s">
        <v>64</v>
      </c>
      <c r="M35" s="13"/>
      <c r="N35" s="26"/>
      <c r="O35" s="216"/>
      <c r="P35" s="241"/>
      <c r="Q35" s="241"/>
      <c r="R35" s="216" t="s">
        <v>259</v>
      </c>
      <c r="S35" s="216"/>
      <c r="T35" s="243"/>
      <c r="U35" s="228"/>
      <c r="V35" s="216"/>
      <c r="W35" s="273"/>
      <c r="X35" s="216"/>
      <c r="Y35" s="216"/>
      <c r="Z35" s="216"/>
      <c r="AA35" s="228"/>
    </row>
    <row r="36" spans="1:27" ht="90" x14ac:dyDescent="0.25">
      <c r="A36" s="432"/>
      <c r="B36" s="257" t="s">
        <v>833</v>
      </c>
      <c r="C36" s="223" t="s">
        <v>834</v>
      </c>
      <c r="D36" s="214">
        <v>40634</v>
      </c>
      <c r="E36" s="214">
        <v>41456</v>
      </c>
      <c r="F36" s="215" t="s">
        <v>188</v>
      </c>
      <c r="G36" s="133" t="s">
        <v>302</v>
      </c>
      <c r="H36" s="215" t="s">
        <v>287</v>
      </c>
      <c r="I36" s="13"/>
      <c r="J36" s="13"/>
      <c r="K36" s="13"/>
      <c r="L36" s="13"/>
      <c r="M36" s="13" t="s">
        <v>64</v>
      </c>
      <c r="N36" s="26" t="s">
        <v>68</v>
      </c>
      <c r="O36" s="228"/>
      <c r="P36" s="228"/>
      <c r="Q36" s="228"/>
      <c r="R36" s="228"/>
      <c r="S36" s="239"/>
      <c r="T36" s="229"/>
      <c r="U36" s="213"/>
      <c r="V36" s="228"/>
      <c r="W36" s="256"/>
      <c r="X36" s="228"/>
      <c r="Y36" s="228"/>
      <c r="Z36" s="228"/>
      <c r="AA36" s="228"/>
    </row>
    <row r="37" spans="1:27" ht="138" customHeight="1" thickBot="1" x14ac:dyDescent="0.3">
      <c r="A37" s="433"/>
      <c r="B37" s="258" t="s">
        <v>835</v>
      </c>
      <c r="C37" s="243" t="s">
        <v>836</v>
      </c>
      <c r="D37" s="214">
        <v>41426</v>
      </c>
      <c r="E37" s="214">
        <v>42736</v>
      </c>
      <c r="F37" s="214" t="s">
        <v>259</v>
      </c>
      <c r="G37" s="229"/>
      <c r="H37" s="243"/>
      <c r="I37" s="13"/>
      <c r="J37" s="13" t="s">
        <v>64</v>
      </c>
      <c r="K37" s="13"/>
      <c r="L37" s="13"/>
      <c r="M37" s="13"/>
      <c r="N37" s="26"/>
      <c r="O37" s="261" t="s">
        <v>858</v>
      </c>
      <c r="P37" s="228"/>
      <c r="Q37" s="228"/>
      <c r="R37" s="228" t="s">
        <v>849</v>
      </c>
      <c r="S37" s="228" t="s">
        <v>859</v>
      </c>
      <c r="T37" s="243" t="s">
        <v>860</v>
      </c>
      <c r="U37" s="228"/>
      <c r="V37" s="228"/>
      <c r="W37" s="256"/>
      <c r="X37" s="228"/>
      <c r="Y37" s="228"/>
      <c r="Z37" s="228" t="s">
        <v>861</v>
      </c>
      <c r="AA37" s="228"/>
    </row>
    <row r="38" spans="1:27" ht="409.5" x14ac:dyDescent="0.25">
      <c r="A38" s="431" t="s">
        <v>862</v>
      </c>
      <c r="B38" s="263" t="s">
        <v>863</v>
      </c>
      <c r="C38" s="223" t="s">
        <v>864</v>
      </c>
      <c r="D38" s="214">
        <v>40634</v>
      </c>
      <c r="E38" s="214">
        <v>42736</v>
      </c>
      <c r="F38" s="214" t="s">
        <v>326</v>
      </c>
      <c r="G38" s="264" t="s">
        <v>327</v>
      </c>
      <c r="H38" s="225">
        <v>1787641.53</v>
      </c>
      <c r="I38" s="13"/>
      <c r="J38" s="13"/>
      <c r="K38" s="13"/>
      <c r="L38" s="13" t="s">
        <v>64</v>
      </c>
      <c r="M38" s="13"/>
      <c r="N38" s="26"/>
      <c r="O38" s="261" t="s">
        <v>869</v>
      </c>
      <c r="P38" s="228" t="s">
        <v>870</v>
      </c>
      <c r="Q38" s="228"/>
      <c r="R38" s="228" t="s">
        <v>871</v>
      </c>
      <c r="S38" s="228" t="s">
        <v>872</v>
      </c>
      <c r="T38" s="228"/>
      <c r="U38" s="228"/>
      <c r="V38" s="228"/>
      <c r="W38" s="256"/>
      <c r="X38" s="228" t="s">
        <v>815</v>
      </c>
      <c r="Y38" s="228"/>
      <c r="Z38" s="228" t="s">
        <v>873</v>
      </c>
      <c r="AA38" s="228"/>
    </row>
    <row r="39" spans="1:27" ht="90" x14ac:dyDescent="0.25">
      <c r="A39" s="432"/>
      <c r="B39" s="221" t="s">
        <v>865</v>
      </c>
      <c r="C39" s="223" t="s">
        <v>866</v>
      </c>
      <c r="D39" s="214">
        <v>40634</v>
      </c>
      <c r="E39" s="214">
        <v>42767</v>
      </c>
      <c r="F39" s="214" t="s">
        <v>292</v>
      </c>
      <c r="G39" s="214" t="s">
        <v>332</v>
      </c>
      <c r="H39" s="215" t="s">
        <v>124</v>
      </c>
      <c r="I39" s="13"/>
      <c r="J39" s="13"/>
      <c r="K39" s="13"/>
      <c r="L39" s="13"/>
      <c r="M39" s="13" t="s">
        <v>64</v>
      </c>
      <c r="N39" s="26"/>
      <c r="O39" s="228"/>
      <c r="P39" s="228"/>
      <c r="Q39" s="228"/>
      <c r="R39" s="228"/>
      <c r="S39" s="228"/>
      <c r="T39" s="228"/>
      <c r="U39" s="228"/>
      <c r="V39" s="228"/>
      <c r="W39" s="256"/>
      <c r="X39" s="228"/>
      <c r="Y39" s="228"/>
      <c r="Z39" s="228"/>
      <c r="AA39" s="228"/>
    </row>
    <row r="40" spans="1:27" ht="120.75" thickBot="1" x14ac:dyDescent="0.3">
      <c r="A40" s="433"/>
      <c r="B40" s="265" t="s">
        <v>867</v>
      </c>
      <c r="C40" s="213" t="s">
        <v>868</v>
      </c>
      <c r="D40" s="214">
        <v>41030</v>
      </c>
      <c r="E40" s="214">
        <v>42767</v>
      </c>
      <c r="F40" s="214" t="s">
        <v>128</v>
      </c>
      <c r="G40" s="261" t="s">
        <v>561</v>
      </c>
      <c r="H40" s="226">
        <v>100000</v>
      </c>
      <c r="I40" s="13"/>
      <c r="J40" s="13"/>
      <c r="K40" s="13"/>
      <c r="L40" s="13"/>
      <c r="M40" s="13" t="s">
        <v>64</v>
      </c>
      <c r="N40" s="26" t="s">
        <v>68</v>
      </c>
      <c r="O40" s="133"/>
      <c r="P40" s="284"/>
      <c r="Q40" s="284" t="s">
        <v>874</v>
      </c>
      <c r="R40" s="228"/>
      <c r="S40" s="228"/>
      <c r="T40" s="228"/>
      <c r="U40" s="228"/>
      <c r="V40" s="228"/>
      <c r="W40" s="256"/>
      <c r="X40" s="228"/>
      <c r="Y40" s="228"/>
      <c r="Z40" s="228"/>
      <c r="AA40" s="260"/>
    </row>
    <row r="41" spans="1:27" ht="204" customHeight="1" x14ac:dyDescent="0.25">
      <c r="A41" s="437" t="s">
        <v>875</v>
      </c>
      <c r="B41" s="217" t="s">
        <v>876</v>
      </c>
      <c r="C41" s="223" t="s">
        <v>877</v>
      </c>
      <c r="D41" s="214">
        <v>41153</v>
      </c>
      <c r="E41" s="214">
        <v>41244</v>
      </c>
      <c r="F41" s="215" t="s">
        <v>188</v>
      </c>
      <c r="G41" s="228" t="s">
        <v>377</v>
      </c>
      <c r="H41" s="215" t="s">
        <v>124</v>
      </c>
      <c r="I41" s="13"/>
      <c r="J41" s="13"/>
      <c r="K41" s="13"/>
      <c r="L41" s="13"/>
      <c r="M41" s="13" t="s">
        <v>64</v>
      </c>
      <c r="N41" s="26"/>
      <c r="O41" s="292" t="s">
        <v>887</v>
      </c>
      <c r="P41" s="292"/>
      <c r="Q41" s="292"/>
      <c r="R41" s="213" t="s">
        <v>888</v>
      </c>
      <c r="S41" s="228" t="s">
        <v>889</v>
      </c>
      <c r="T41" s="228"/>
      <c r="U41" s="228"/>
      <c r="V41" s="228"/>
      <c r="W41" s="256"/>
      <c r="X41" s="228"/>
      <c r="Y41" s="228"/>
      <c r="Z41" s="228"/>
      <c r="AA41" s="228"/>
    </row>
    <row r="42" spans="1:27" ht="240" x14ac:dyDescent="0.25">
      <c r="A42" s="438"/>
      <c r="B42" s="219" t="s">
        <v>878</v>
      </c>
      <c r="C42" s="213" t="s">
        <v>879</v>
      </c>
      <c r="D42" s="214">
        <v>41640</v>
      </c>
      <c r="E42" s="214">
        <v>42430</v>
      </c>
      <c r="F42" s="215" t="s">
        <v>188</v>
      </c>
      <c r="G42" s="215" t="s">
        <v>382</v>
      </c>
      <c r="H42" s="225">
        <v>100000</v>
      </c>
      <c r="I42" s="13"/>
      <c r="J42" s="13" t="s">
        <v>64</v>
      </c>
      <c r="K42" s="13"/>
      <c r="L42" s="13"/>
      <c r="M42" s="13"/>
      <c r="N42" s="26"/>
      <c r="O42" s="248" t="s">
        <v>890</v>
      </c>
      <c r="P42" s="236"/>
      <c r="Q42" s="236"/>
      <c r="R42" s="228" t="s">
        <v>753</v>
      </c>
      <c r="S42" s="228" t="s">
        <v>891</v>
      </c>
      <c r="T42" s="228" t="s">
        <v>892</v>
      </c>
      <c r="U42" s="228"/>
      <c r="V42" s="214">
        <v>42552</v>
      </c>
      <c r="W42" s="214">
        <v>42736</v>
      </c>
      <c r="X42" s="228" t="s">
        <v>749</v>
      </c>
      <c r="Y42" s="228"/>
      <c r="Z42" s="228" t="s">
        <v>893</v>
      </c>
      <c r="AA42" s="228"/>
    </row>
    <row r="43" spans="1:27" ht="409.5" x14ac:dyDescent="0.25">
      <c r="A43" s="438"/>
      <c r="B43" s="219" t="s">
        <v>880</v>
      </c>
      <c r="C43" s="213" t="s">
        <v>881</v>
      </c>
      <c r="D43" s="214">
        <v>42552</v>
      </c>
      <c r="E43" s="214">
        <v>42736</v>
      </c>
      <c r="F43" s="215" t="s">
        <v>188</v>
      </c>
      <c r="G43" s="215" t="s">
        <v>385</v>
      </c>
      <c r="H43" s="225">
        <v>100000</v>
      </c>
      <c r="I43" s="13" t="s">
        <v>64</v>
      </c>
      <c r="J43" s="13"/>
      <c r="K43" s="13"/>
      <c r="L43" s="13"/>
      <c r="M43" s="13"/>
      <c r="N43" s="26"/>
      <c r="O43" s="293"/>
      <c r="P43" s="293"/>
      <c r="Q43" s="293"/>
      <c r="R43" s="213" t="s">
        <v>888</v>
      </c>
      <c r="S43" s="289"/>
      <c r="T43" s="228"/>
      <c r="U43" s="228"/>
      <c r="V43" s="214">
        <v>42064</v>
      </c>
      <c r="W43" s="214">
        <v>42430</v>
      </c>
      <c r="X43" s="228" t="s">
        <v>749</v>
      </c>
      <c r="Y43" s="228"/>
      <c r="Z43" s="228" t="s">
        <v>894</v>
      </c>
      <c r="AA43" s="228" t="s">
        <v>895</v>
      </c>
    </row>
    <row r="44" spans="1:27" ht="270" x14ac:dyDescent="0.25">
      <c r="A44" s="438"/>
      <c r="B44" s="219" t="s">
        <v>882</v>
      </c>
      <c r="C44" s="223" t="s">
        <v>883</v>
      </c>
      <c r="D44" s="214" t="s">
        <v>703</v>
      </c>
      <c r="E44" s="214" t="s">
        <v>704</v>
      </c>
      <c r="F44" s="215" t="s">
        <v>188</v>
      </c>
      <c r="G44" s="228" t="s">
        <v>586</v>
      </c>
      <c r="H44" s="225">
        <v>100000</v>
      </c>
      <c r="I44" s="13"/>
      <c r="J44" s="13" t="s">
        <v>64</v>
      </c>
      <c r="K44" s="13"/>
      <c r="L44" s="13"/>
      <c r="M44" s="13"/>
      <c r="N44" s="26" t="s">
        <v>67</v>
      </c>
      <c r="O44" s="216"/>
      <c r="P44" s="216"/>
      <c r="Q44" s="264"/>
      <c r="R44" s="228"/>
      <c r="S44" s="228" t="s">
        <v>896</v>
      </c>
      <c r="T44" s="228"/>
      <c r="U44" s="228"/>
      <c r="V44" s="267"/>
      <c r="W44" s="214"/>
      <c r="X44" s="214"/>
      <c r="Y44" s="228"/>
      <c r="Z44" s="228"/>
      <c r="AA44" s="228"/>
    </row>
    <row r="45" spans="1:27" ht="75" x14ac:dyDescent="0.25">
      <c r="A45" s="438"/>
      <c r="B45" s="219" t="s">
        <v>884</v>
      </c>
      <c r="C45" s="213" t="s">
        <v>881</v>
      </c>
      <c r="D45" s="214">
        <v>42552</v>
      </c>
      <c r="E45" s="214">
        <v>42736</v>
      </c>
      <c r="F45" s="215" t="s">
        <v>188</v>
      </c>
      <c r="G45" s="215" t="s">
        <v>385</v>
      </c>
      <c r="H45" s="225">
        <v>100000</v>
      </c>
      <c r="I45" s="13" t="s">
        <v>64</v>
      </c>
      <c r="J45" s="13"/>
      <c r="K45" s="13"/>
      <c r="L45" s="13"/>
      <c r="M45" s="13"/>
      <c r="N45" s="26" t="s">
        <v>67</v>
      </c>
      <c r="O45" s="290"/>
      <c r="P45" s="228"/>
      <c r="Q45" s="284"/>
      <c r="R45" s="228"/>
      <c r="S45" s="228" t="s">
        <v>897</v>
      </c>
      <c r="T45" s="228"/>
      <c r="U45" s="228"/>
      <c r="V45" s="228"/>
      <c r="W45" s="256"/>
      <c r="X45" s="228"/>
      <c r="Y45" s="228"/>
      <c r="Z45" s="228"/>
      <c r="AA45" s="228"/>
    </row>
    <row r="46" spans="1:27" ht="409.6" thickBot="1" x14ac:dyDescent="0.3">
      <c r="A46" s="433"/>
      <c r="B46" s="265" t="s">
        <v>885</v>
      </c>
      <c r="C46" s="213" t="s">
        <v>886</v>
      </c>
      <c r="D46" s="214">
        <v>40634</v>
      </c>
      <c r="E46" s="214">
        <v>41821</v>
      </c>
      <c r="F46" s="215" t="s">
        <v>340</v>
      </c>
      <c r="G46" s="215" t="s">
        <v>389</v>
      </c>
      <c r="H46" s="225">
        <v>30000</v>
      </c>
      <c r="I46" s="13"/>
      <c r="J46" s="13" t="s">
        <v>64</v>
      </c>
      <c r="K46" s="13"/>
      <c r="L46" s="13"/>
      <c r="M46" s="13"/>
      <c r="N46" s="26"/>
      <c r="O46" s="277" t="s">
        <v>898</v>
      </c>
      <c r="P46" s="278"/>
      <c r="Q46" s="291"/>
      <c r="R46" s="213"/>
      <c r="S46" s="228" t="s">
        <v>899</v>
      </c>
      <c r="T46" s="228" t="s">
        <v>900</v>
      </c>
      <c r="U46" s="228"/>
      <c r="V46" s="228"/>
      <c r="W46" s="256"/>
      <c r="X46" s="228" t="s">
        <v>779</v>
      </c>
      <c r="Y46" s="228"/>
      <c r="Z46" s="228" t="s">
        <v>901</v>
      </c>
      <c r="AA46" s="260"/>
    </row>
    <row r="51" spans="1:8" ht="15.75" thickBot="1" x14ac:dyDescent="0.3"/>
    <row r="52" spans="1:8" ht="43.5" customHeight="1" thickTop="1" thickBot="1" x14ac:dyDescent="0.3">
      <c r="A52" s="83" t="s">
        <v>54</v>
      </c>
      <c r="B52" s="52">
        <f>COUNTA(B57:B58)</f>
        <v>2</v>
      </c>
    </row>
    <row r="53" spans="1:8" ht="15.75" thickTop="1" x14ac:dyDescent="0.25"/>
    <row r="55" spans="1:8" ht="15.75" thickBot="1" x14ac:dyDescent="0.3"/>
    <row r="56" spans="1:8" ht="17.25" thickTop="1" thickBot="1" x14ac:dyDescent="0.3">
      <c r="A56" s="83" t="s">
        <v>56</v>
      </c>
      <c r="B56" s="83" t="s">
        <v>55</v>
      </c>
      <c r="C56" s="84" t="s">
        <v>5</v>
      </c>
      <c r="D56" s="84" t="s">
        <v>9</v>
      </c>
      <c r="E56" s="84" t="s">
        <v>10</v>
      </c>
      <c r="F56" s="84" t="s">
        <v>7</v>
      </c>
      <c r="G56" s="84" t="s">
        <v>6</v>
      </c>
      <c r="H56" s="84" t="s">
        <v>8</v>
      </c>
    </row>
    <row r="57" spans="1:8" ht="174.75" thickTop="1" thickBot="1" x14ac:dyDescent="0.3">
      <c r="A57" s="429" t="s">
        <v>793</v>
      </c>
      <c r="B57" s="294" t="s">
        <v>902</v>
      </c>
      <c r="C57" s="294" t="s">
        <v>903</v>
      </c>
      <c r="D57" s="295">
        <v>42186</v>
      </c>
      <c r="E57" s="295">
        <v>42736</v>
      </c>
      <c r="F57" s="296">
        <v>100000</v>
      </c>
      <c r="G57" s="297" t="s">
        <v>904</v>
      </c>
      <c r="H57" s="294" t="s">
        <v>905</v>
      </c>
    </row>
    <row r="58" spans="1:8" ht="111.75" thickTop="1" thickBot="1" x14ac:dyDescent="0.3">
      <c r="A58" s="430"/>
      <c r="B58" s="294" t="s">
        <v>906</v>
      </c>
      <c r="C58" s="298" t="s">
        <v>907</v>
      </c>
      <c r="D58" s="295">
        <v>41852</v>
      </c>
      <c r="E58" s="295">
        <v>42217</v>
      </c>
      <c r="F58" s="299" t="s">
        <v>910</v>
      </c>
      <c r="G58" s="294" t="s">
        <v>908</v>
      </c>
      <c r="H58" s="294" t="s">
        <v>909</v>
      </c>
    </row>
    <row r="59" spans="1:8" ht="15.75" thickTop="1" x14ac:dyDescent="0.25"/>
  </sheetData>
  <sheetProtection password="ECFE" sheet="1" objects="1" scenarios="1"/>
  <mergeCells count="11">
    <mergeCell ref="P33:Q33"/>
    <mergeCell ref="A38:A40"/>
    <mergeCell ref="I9:R9"/>
    <mergeCell ref="T9:AA9"/>
    <mergeCell ref="D7:E7"/>
    <mergeCell ref="A57:A58"/>
    <mergeCell ref="A12:A24"/>
    <mergeCell ref="A25:A30"/>
    <mergeCell ref="A31:A37"/>
    <mergeCell ref="D5:M5"/>
    <mergeCell ref="A41:A46"/>
  </mergeCells>
  <conditionalFormatting sqref="AF7:AF8">
    <cfRule type="cellIs" dxfId="80" priority="265" stopIfTrue="1" operator="equal">
      <formula>$AF$7</formula>
    </cfRule>
  </conditionalFormatting>
  <conditionalFormatting sqref="I11:I40">
    <cfRule type="cellIs" dxfId="79" priority="264" stopIfTrue="1" operator="equal">
      <formula>"x"</formula>
    </cfRule>
  </conditionalFormatting>
  <conditionalFormatting sqref="J11:J40">
    <cfRule type="cellIs" dxfId="78" priority="263" operator="equal">
      <formula>"x"</formula>
    </cfRule>
  </conditionalFormatting>
  <conditionalFormatting sqref="K11:K40">
    <cfRule type="cellIs" dxfId="77" priority="262" operator="equal">
      <formula>"x"</formula>
    </cfRule>
  </conditionalFormatting>
  <conditionalFormatting sqref="L11:L40">
    <cfRule type="cellIs" dxfId="76" priority="261" stopIfTrue="1" operator="equal">
      <formula>"x"</formula>
    </cfRule>
  </conditionalFormatting>
  <conditionalFormatting sqref="M11:M40">
    <cfRule type="cellIs" dxfId="75" priority="260" operator="equal">
      <formula>"x"</formula>
    </cfRule>
  </conditionalFormatting>
  <conditionalFormatting sqref="I41:I43">
    <cfRule type="cellIs" dxfId="74" priority="209" stopIfTrue="1" operator="equal">
      <formula>"x"</formula>
    </cfRule>
  </conditionalFormatting>
  <conditionalFormatting sqref="J41:J43">
    <cfRule type="cellIs" dxfId="73" priority="208" operator="equal">
      <formula>"x"</formula>
    </cfRule>
  </conditionalFormatting>
  <conditionalFormatting sqref="K41:K43">
    <cfRule type="cellIs" dxfId="72" priority="207" operator="equal">
      <formula>"x"</formula>
    </cfRule>
  </conditionalFormatting>
  <conditionalFormatting sqref="L41:L43">
    <cfRule type="cellIs" dxfId="71" priority="206" stopIfTrue="1" operator="equal">
      <formula>"x"</formula>
    </cfRule>
  </conditionalFormatting>
  <conditionalFormatting sqref="M41:M43">
    <cfRule type="cellIs" dxfId="70" priority="205" operator="equal">
      <formula>"x"</formula>
    </cfRule>
  </conditionalFormatting>
  <conditionalFormatting sqref="I44:I46">
    <cfRule type="cellIs" dxfId="69" priority="204" stopIfTrue="1" operator="equal">
      <formula>"x"</formula>
    </cfRule>
  </conditionalFormatting>
  <conditionalFormatting sqref="J44:J46">
    <cfRule type="cellIs" dxfId="68" priority="203" operator="equal">
      <formula>"x"</formula>
    </cfRule>
  </conditionalFormatting>
  <conditionalFormatting sqref="K44:K46">
    <cfRule type="cellIs" dxfId="67" priority="202" operator="equal">
      <formula>"x"</formula>
    </cfRule>
  </conditionalFormatting>
  <conditionalFormatting sqref="L44:L46">
    <cfRule type="cellIs" dxfId="66" priority="201" stopIfTrue="1" operator="equal">
      <formula>"x"</formula>
    </cfRule>
  </conditionalFormatting>
  <conditionalFormatting sqref="M44:M46">
    <cfRule type="cellIs" dxfId="65" priority="200" operator="equal">
      <formula>"x"</formula>
    </cfRule>
  </conditionalFormatting>
  <conditionalFormatting sqref="N11:N46">
    <cfRule type="cellIs" dxfId="64" priority="1" stopIfTrue="1" operator="equal">
      <formula>$AF$8</formula>
    </cfRule>
    <cfRule type="cellIs" dxfId="63" priority="2" stopIfTrue="1" operator="equal">
      <formula>$AF$7</formula>
    </cfRule>
  </conditionalFormatting>
  <dataValidations count="1">
    <dataValidation type="list" allowBlank="1" showInputMessage="1" showErrorMessage="1" sqref="N11:N46" xr:uid="{00000000-0002-0000-08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5</vt:i4>
      </vt:variant>
    </vt:vector>
  </HeadingPairs>
  <TitlesOfParts>
    <vt:vector size="19" baseType="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Monitoria Anual 5</vt:lpstr>
      <vt:lpstr>Painel de Gestão - 5</vt:lpstr>
      <vt:lpstr>Monitoria Final</vt:lpstr>
      <vt:lpstr>Painel de Gestão Final</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00650123131</cp:lastModifiedBy>
  <dcterms:created xsi:type="dcterms:W3CDTF">2012-07-30T00:05:19Z</dcterms:created>
  <dcterms:modified xsi:type="dcterms:W3CDTF">2018-12-07T12:28:24Z</dcterms:modified>
</cp:coreProperties>
</file>