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I:\Gp-A-CGESP-bsa\_COPAN\PAN Arara-azul-de-lear\1º Ciclo\2-Monitoria\"/>
    </mc:Choice>
  </mc:AlternateContent>
  <bookViews>
    <workbookView xWindow="0" yWindow="0" windowWidth="20490" windowHeight="7455" tabRatio="863" firstSheet="5" activeTab="10"/>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 name="Monitoria Final" sheetId="42" r:id="rId11"/>
    <sheet name="Painel de Gestão Final" sheetId="43" r:id="rId12"/>
  </sheets>
  <externalReferences>
    <externalReference r:id="rId13"/>
  </externalReferences>
  <definedNames>
    <definedName name="_xlnm._FilterDatabase" localSheetId="10" hidden="1">'Monitoria Final'!$N$1:$N$213</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71027"/>
</workbook>
</file>

<file path=xl/calcChain.xml><?xml version="1.0" encoding="utf-8"?>
<calcChain xmlns="http://schemas.openxmlformats.org/spreadsheetml/2006/main">
  <c r="B3" i="43" l="1"/>
  <c r="G29" i="43" l="1"/>
  <c r="F29" i="43"/>
  <c r="E29" i="43"/>
  <c r="D29" i="43"/>
  <c r="G28" i="43"/>
  <c r="F28" i="43"/>
  <c r="E28" i="43"/>
  <c r="D28" i="43"/>
  <c r="G27" i="43"/>
  <c r="F27" i="43"/>
  <c r="E27" i="43"/>
  <c r="D27" i="43"/>
  <c r="G26" i="43"/>
  <c r="F26" i="43"/>
  <c r="E26" i="43"/>
  <c r="D26" i="43"/>
  <c r="G25" i="43"/>
  <c r="F25" i="43"/>
  <c r="E25" i="43"/>
  <c r="D25" i="43"/>
  <c r="D22" i="43"/>
  <c r="D17" i="43"/>
  <c r="D16" i="43"/>
  <c r="D15" i="43"/>
  <c r="D5" i="43"/>
  <c r="C19" i="37"/>
  <c r="E19" i="37" s="1"/>
  <c r="D18" i="43" l="1"/>
  <c r="E17" i="43" s="1"/>
  <c r="B51" i="36"/>
  <c r="E16" i="43" l="1"/>
  <c r="E15" i="43"/>
  <c r="E18" i="43" s="1"/>
  <c r="I31" i="35"/>
  <c r="F31" i="39" l="1"/>
  <c r="G31" i="39"/>
  <c r="H31" i="39"/>
  <c r="I31" i="39"/>
  <c r="F32" i="39"/>
  <c r="G32" i="39"/>
  <c r="H32" i="39"/>
  <c r="I32" i="39"/>
  <c r="F33" i="39"/>
  <c r="G33" i="39"/>
  <c r="H33" i="39"/>
  <c r="I33" i="39"/>
  <c r="F34" i="39"/>
  <c r="G34" i="39"/>
  <c r="H34" i="39"/>
  <c r="I34" i="39"/>
  <c r="F35" i="39"/>
  <c r="G35" i="39"/>
  <c r="H35" i="39"/>
  <c r="I35" i="39"/>
  <c r="E35" i="39"/>
  <c r="E34" i="39"/>
  <c r="E33" i="39"/>
  <c r="E32" i="39"/>
  <c r="E31" i="39"/>
  <c r="D35" i="39"/>
  <c r="D34" i="39"/>
  <c r="D33" i="39"/>
  <c r="D32" i="39"/>
  <c r="D31" i="39"/>
  <c r="C35" i="39"/>
  <c r="C34" i="39"/>
  <c r="C33" i="39"/>
  <c r="C32" i="39"/>
  <c r="C31" i="39"/>
  <c r="C28" i="39"/>
  <c r="E24" i="39"/>
  <c r="E23" i="39"/>
  <c r="E15" i="39"/>
  <c r="C20" i="39"/>
  <c r="E20" i="39" s="1"/>
  <c r="C19" i="39"/>
  <c r="E19" i="39" s="1"/>
  <c r="C18" i="39"/>
  <c r="E18" i="39" s="1"/>
  <c r="C17" i="39"/>
  <c r="E17" i="39" s="1"/>
  <c r="C16" i="39"/>
  <c r="E16" i="39" s="1"/>
  <c r="C5" i="39"/>
  <c r="A3" i="39"/>
  <c r="B55" i="38"/>
  <c r="E21" i="39" s="1"/>
  <c r="F31" i="37"/>
  <c r="G31" i="37"/>
  <c r="H31" i="37"/>
  <c r="I31" i="37"/>
  <c r="F32" i="37"/>
  <c r="G32" i="37"/>
  <c r="H32" i="37"/>
  <c r="I32" i="37"/>
  <c r="F33" i="37"/>
  <c r="G33" i="37"/>
  <c r="H33" i="37"/>
  <c r="I33" i="37"/>
  <c r="F34" i="37"/>
  <c r="G34" i="37"/>
  <c r="H34" i="37"/>
  <c r="I34" i="37"/>
  <c r="F35" i="37"/>
  <c r="G35" i="37"/>
  <c r="H35" i="37"/>
  <c r="I35" i="37"/>
  <c r="E35" i="37"/>
  <c r="E34" i="37"/>
  <c r="E33" i="37"/>
  <c r="E32" i="37"/>
  <c r="E31" i="37"/>
  <c r="D35" i="37"/>
  <c r="D34" i="37"/>
  <c r="D33" i="37"/>
  <c r="D32" i="37"/>
  <c r="D31" i="37"/>
  <c r="C35" i="37"/>
  <c r="C34" i="37"/>
  <c r="C33" i="37"/>
  <c r="C32" i="37"/>
  <c r="C31" i="37"/>
  <c r="C28" i="37"/>
  <c r="E24" i="37"/>
  <c r="E23" i="37"/>
  <c r="E15" i="37"/>
  <c r="C20" i="37"/>
  <c r="E20" i="37" s="1"/>
  <c r="C18" i="37"/>
  <c r="E18" i="37" s="1"/>
  <c r="C17" i="37"/>
  <c r="E17" i="37" s="1"/>
  <c r="C16" i="37"/>
  <c r="E16" i="37" s="1"/>
  <c r="C5" i="37"/>
  <c r="A3" i="37"/>
  <c r="E21" i="37"/>
  <c r="D31" i="2"/>
  <c r="D31" i="35"/>
  <c r="F31" i="35"/>
  <c r="G31" i="35"/>
  <c r="H31" i="35"/>
  <c r="F32" i="35"/>
  <c r="G32" i="35"/>
  <c r="H32" i="35"/>
  <c r="I32" i="35"/>
  <c r="F33" i="35"/>
  <c r="G33" i="35"/>
  <c r="H33" i="35"/>
  <c r="I33" i="35"/>
  <c r="F34" i="35"/>
  <c r="G34" i="35"/>
  <c r="H34" i="35"/>
  <c r="I34" i="35"/>
  <c r="F35" i="35"/>
  <c r="G35" i="35"/>
  <c r="H35" i="35"/>
  <c r="I35" i="35"/>
  <c r="F36" i="35"/>
  <c r="G36" i="35"/>
  <c r="H36" i="35"/>
  <c r="I36" i="35"/>
  <c r="F37" i="35"/>
  <c r="G37" i="35"/>
  <c r="H37" i="35"/>
  <c r="I37" i="35"/>
  <c r="F38" i="35"/>
  <c r="G38" i="35"/>
  <c r="H38" i="35"/>
  <c r="I38" i="35"/>
  <c r="F39" i="35"/>
  <c r="G39" i="35"/>
  <c r="H39" i="35"/>
  <c r="I39" i="35"/>
  <c r="F40" i="35"/>
  <c r="G40" i="35"/>
  <c r="H40" i="35"/>
  <c r="I40" i="35"/>
  <c r="E40" i="35"/>
  <c r="E39" i="35"/>
  <c r="E38" i="35"/>
  <c r="E37" i="35"/>
  <c r="E36" i="35"/>
  <c r="E35" i="35"/>
  <c r="E34" i="35"/>
  <c r="E33" i="35"/>
  <c r="E32" i="35"/>
  <c r="E31" i="35"/>
  <c r="D40" i="35"/>
  <c r="D39" i="35"/>
  <c r="D38" i="35"/>
  <c r="D37" i="35"/>
  <c r="D36" i="35"/>
  <c r="D35" i="35"/>
  <c r="D34" i="35"/>
  <c r="D33" i="35"/>
  <c r="D32" i="35"/>
  <c r="C40" i="35"/>
  <c r="C39" i="35"/>
  <c r="C38" i="35"/>
  <c r="C37" i="35"/>
  <c r="C36" i="35"/>
  <c r="C35" i="35"/>
  <c r="C34" i="35"/>
  <c r="C33" i="35"/>
  <c r="C32" i="35"/>
  <c r="C31" i="35"/>
  <c r="F31" i="2"/>
  <c r="G31" i="2"/>
  <c r="H31" i="2"/>
  <c r="I31" i="2"/>
  <c r="F32" i="2"/>
  <c r="G32" i="2"/>
  <c r="H32" i="2"/>
  <c r="I32" i="2"/>
  <c r="F33" i="2"/>
  <c r="G33" i="2"/>
  <c r="H33" i="2"/>
  <c r="I33" i="2"/>
  <c r="F34" i="2"/>
  <c r="G34" i="2"/>
  <c r="H34" i="2"/>
  <c r="I34" i="2"/>
  <c r="F35" i="2"/>
  <c r="G35" i="2"/>
  <c r="H35" i="2"/>
  <c r="I35" i="2"/>
  <c r="E35" i="2"/>
  <c r="E34" i="2"/>
  <c r="E33" i="2"/>
  <c r="E32" i="2"/>
  <c r="E31" i="2"/>
  <c r="D35" i="2"/>
  <c r="D34" i="2"/>
  <c r="D33" i="2"/>
  <c r="D32" i="2"/>
  <c r="C28" i="35"/>
  <c r="E24" i="35"/>
  <c r="E23" i="35"/>
  <c r="E15" i="35"/>
  <c r="C20" i="35"/>
  <c r="E20" i="35" s="1"/>
  <c r="C19" i="35"/>
  <c r="E19" i="35" s="1"/>
  <c r="C17" i="35"/>
  <c r="E17" i="35" s="1"/>
  <c r="C18" i="35"/>
  <c r="E18" i="35" s="1"/>
  <c r="C16" i="35"/>
  <c r="E16" i="35" s="1"/>
  <c r="C5" i="35"/>
  <c r="A3" i="35"/>
  <c r="B52" i="34"/>
  <c r="E21" i="35" s="1"/>
  <c r="E24" i="2"/>
  <c r="E23" i="2"/>
  <c r="E15" i="2"/>
  <c r="E22" i="39" l="1"/>
  <c r="F16" i="39" s="1"/>
  <c r="E22" i="37"/>
  <c r="F19" i="37" s="1"/>
  <c r="C22" i="39"/>
  <c r="D17" i="39" s="1"/>
  <c r="C22" i="37"/>
  <c r="D19" i="37" s="1"/>
  <c r="F20" i="39"/>
  <c r="F20" i="37"/>
  <c r="F18" i="37"/>
  <c r="F16" i="37"/>
  <c r="C22" i="35"/>
  <c r="D17" i="35" s="1"/>
  <c r="E22" i="35"/>
  <c r="F21" i="37" l="1"/>
  <c r="F17" i="37"/>
  <c r="F22" i="37" s="1"/>
  <c r="F21" i="39"/>
  <c r="F18" i="39"/>
  <c r="F17" i="39"/>
  <c r="F19" i="39"/>
  <c r="D20" i="39"/>
  <c r="D19" i="39"/>
  <c r="D16" i="39"/>
  <c r="D18" i="39"/>
  <c r="D20" i="37"/>
  <c r="D17" i="37"/>
  <c r="D16" i="37"/>
  <c r="D18" i="37"/>
  <c r="D20" i="35"/>
  <c r="D19" i="35"/>
  <c r="D16" i="35"/>
  <c r="D18" i="35"/>
  <c r="F20" i="35"/>
  <c r="F18" i="35"/>
  <c r="F16" i="35"/>
  <c r="F19" i="35"/>
  <c r="F17" i="35"/>
  <c r="F21" i="35"/>
  <c r="B63" i="1"/>
  <c r="E21" i="2" s="1"/>
  <c r="C20" i="2"/>
  <c r="C19" i="2"/>
  <c r="C18" i="2"/>
  <c r="C17" i="2"/>
  <c r="C16" i="2"/>
  <c r="C35" i="2"/>
  <c r="C34" i="2"/>
  <c r="C33" i="2"/>
  <c r="C32" i="2"/>
  <c r="C31" i="2"/>
  <c r="C28" i="2"/>
  <c r="F22" i="39" l="1"/>
  <c r="D22" i="39"/>
  <c r="D22" i="37"/>
  <c r="D22" i="35"/>
  <c r="F22" i="35"/>
  <c r="E22" i="2" s="1"/>
  <c r="F20" i="2" s="1"/>
  <c r="C22" i="2"/>
  <c r="D20" i="2" s="1"/>
  <c r="C5" i="2"/>
  <c r="A3" i="2"/>
  <c r="D18" i="2" l="1"/>
  <c r="F21" i="2"/>
  <c r="D16" i="2"/>
  <c r="D17" i="2"/>
  <c r="F16" i="2"/>
  <c r="F17" i="2"/>
  <c r="F18" i="2"/>
  <c r="F19" i="2"/>
  <c r="D19" i="2"/>
  <c r="D22" i="2" l="1"/>
  <c r="F22" i="2"/>
</calcChain>
</file>

<file path=xl/sharedStrings.xml><?xml version="1.0" encoding="utf-8"?>
<sst xmlns="http://schemas.openxmlformats.org/spreadsheetml/2006/main" count="2422" uniqueCount="949">
  <si>
    <t>PLANOS DE AÇÃO NACIONAIS DE CONSERVAÇÃO DE ESPÉCIES AMEAÇADAS DE EXTINÇÃO -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</si>
  <si>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</si>
  <si>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</si>
  <si>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</si>
  <si>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</si>
  <si>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</si>
  <si>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</si>
  <si>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</si>
  <si>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</si>
  <si>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</si>
  <si>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</si>
  <si>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</si>
  <si>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</si>
  <si>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</si>
  <si>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</si>
  <si>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</si>
  <si>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</si>
  <si>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</si>
  <si>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</si>
  <si>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</si>
  <si>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</si>
  <si>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</si>
  <si>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</si>
  <si>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</si>
  <si>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</si>
  <si>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</si>
  <si>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</si>
  <si>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</si>
  <si>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</si>
  <si>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</si>
  <si>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</si>
  <si>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</si>
  <si>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</si>
  <si>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</si>
  <si>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</si>
  <si>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</si>
  <si>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</si>
  <si>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</si>
  <si>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</si>
  <si>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</si>
  <si>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</si>
  <si>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</si>
  <si>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</si>
  <si>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</si>
  <si>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</si>
  <si>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</si>
  <si>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</si>
  <si>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</si>
  <si>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</si>
  <si>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</si>
  <si>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</si>
  <si>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</si>
  <si>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</si>
  <si>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</si>
  <si>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</si>
  <si>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</si>
  <si>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</si>
  <si>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</si>
  <si>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</si>
  <si>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</si>
  <si>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</si>
  <si>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</si>
  <si>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</si>
  <si>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</si>
  <si>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</si>
  <si>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</si>
  <si>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</si>
  <si>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</si>
  <si>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</si>
  <si>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</si>
  <si>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</si>
  <si>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</si>
  <si>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</si>
  <si>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</si>
  <si>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</si>
  <si>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</si>
  <si>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</si>
  <si>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</si>
  <si>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</si>
  <si>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</si>
  <si>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</si>
  <si>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CONSERVAÇÃO DA ARARA-AZUL-DE-LEAR</t>
  </si>
  <si>
    <t>Manter o crescimento populacional da arara-azul-de-lear até 2017, garantindo e incrementando a qualidade do hábitat e envolvendo as comunidades da área de ocorrência da espécie na sua conservação</t>
  </si>
  <si>
    <t>Reunião realizada na Acadebio entre os dias 06 e 08 de maio de 2013</t>
  </si>
  <si>
    <t>1. Até 2017, Programa de Educação Ambiental Integrado específico para a arara-azul-de-lear implementado na área de ocorrência da espécie, em pelo menos sete municípios, que promova o envolvimento das comunidades no Programa de Conservação e Manejo da Arara-azul-de-lear</t>
  </si>
  <si>
    <t>Termo de compromisso assinado pelo gestor</t>
  </si>
  <si>
    <t>Maria Djalma (Secretaria Municipal de Agricultura e Meio Ambiente de Euclides da Cunha-BA)</t>
  </si>
  <si>
    <t>Foi estabelecido contato com a prefeitura de Monte Santo e Canudos para apresentar o Plano de Ação</t>
  </si>
  <si>
    <t>Sem produto obtido</t>
  </si>
  <si>
    <t>Maria D'Jalma (Secretaria Municipal de Agricultura e Meio Ambiente de Euclides da Cunha-BA)</t>
  </si>
  <si>
    <t xml:space="preserve">Ações agrupadas: 1.1 e 1.2 </t>
  </si>
  <si>
    <r>
      <rPr>
        <sz val="11"/>
        <color rgb="FF0070C0"/>
        <rFont val="Calibri"/>
        <family val="2"/>
        <scheme val="minor"/>
      </rPr>
      <t>1.1-</t>
    </r>
    <r>
      <rPr>
        <sz val="11"/>
        <color theme="1"/>
        <rFont val="Calibri"/>
        <family val="2"/>
        <scheme val="minor"/>
      </rPr>
      <t xml:space="preserve">Assinar Termos de Ajuste de Conduta (TAC) para implementação do Programa de Educação Ambiental nos municípios da área de occorrência da arara-azul-de-lear </t>
    </r>
  </si>
  <si>
    <t>TAC's assinados</t>
  </si>
  <si>
    <t>Consultar a Dr. Luciana sobre questões legais no uso do TAC para garantir implementação do Programa de Educação Ambiental (KILMA)</t>
  </si>
  <si>
    <t>Comissão formada</t>
  </si>
  <si>
    <t>Maria Djalma (Secretaria Municipal de Agricultura e Meio Ambiente de Euclides da Cunha)</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</si>
  <si>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Carlos Augusto Barros Garboggine (Sec. de Meio Ambiente de Jeremoabo); Jasson de Oliveira Ferreira (Sec. de Educação de Campo Formoso); José dos Santos (Associação dos Artesãos de Santa Brigida); Tailuan Carvalho (AGENDHA); CEMAVE; Simone Tenório (Instituto Arara-Azul/Fundação Loro Parque); Pedro Lima; Raimundo Rodrigues Filho (Sec. de Planejamento Turismo e Meio Ambiente de Sento Sé), Prefeitura de Canudos, Thaís Maya (Biodiversitas), ECO</t>
  </si>
  <si>
    <t>Não foi realizada</t>
  </si>
  <si>
    <t>Falta de articulação</t>
  </si>
  <si>
    <t>Simone Tenorio (Instituro Arara-azul/Fundação Loro Parque)</t>
  </si>
  <si>
    <t>Agrupada à ação 1.1</t>
  </si>
  <si>
    <t>Programa de Educação Ambiental formulado</t>
  </si>
  <si>
    <t>Thaiane Oliveira (Zoo Salvador); Pedro Lima; Simone Tenorio (Intituto Arara-azul/Fundação Loro Parque); Maria Djalma (Secretaria Municipal de Agricultura e Meio Ambiente de Euclides da Cunha); Ana Campos (Sec. de Agricultura e Meio Ambiente de Monte Santo); Risodalva Paiva (Sec. de Infraestrutura e Meio Ambiente de Paulo Afonso); Damião Matias (Sec. de Agricultura e Meio Ambiente de Santa Brigida); Carlos Augusto  Garboggini (Sec. de Meio Ambiente de Jeremoabo); Jasson de Oliveira Ferreira (Sec. de Educação de Campo Formoso); Pedro Lima; Raimundo Rodrigues Filho (Sec. de Planejamento Turismo e Meio Ambiente de Sento Sé); César Lisboa (INEMA), CEMAVE, Andreza Amaral (CDT/UNB – INFRAERO); Carlos Roberto Franke (UFBA);  Tailuan Carvalho (AGENDHA); Josilda Monteiro (Colégio Leonardo Da Vinci,  Prefeitura de Canudos, ECO, Thaís Maya (Biodiversitas)</t>
  </si>
  <si>
    <t xml:space="preserve">Programa de Educação Ambiental elaborado em oficina realizada entre  15 e 18 de Maio de 2012 no município de Jeremoabo com a presença de 27 participantes, representando 16 instituições </t>
  </si>
  <si>
    <t>Número de meios de comunicação em massa comprometidas</t>
  </si>
  <si>
    <t>Simone Tenorio (Instituto Arara-azul/Fundação Loro Parque)</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</si>
  <si>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Marcos França (Prefeitura de Jeremoabo); Jasson de Oliveira Ferreira (Sec. de Educação de Campo Formoso); Pedro Lima; CEMAVE; Raimundo Rodrigues Filho (Sec. de Planejamento Turismo e Meio Ambiente de Sento Sé), Prefeitura de Canudos, ECO</t>
  </si>
  <si>
    <t>Não estimado</t>
  </si>
  <si>
    <t>Parceria com o site oficial do município de Euclides da Cunha e material disponível no site</t>
  </si>
  <si>
    <t>Simone Tenório (Instituro Arara-azul/Fundação Loro Parque)</t>
  </si>
  <si>
    <t xml:space="preserve">Material produzido e divulgação iniciada em Euclides da Cunha através da rádio e site oficial </t>
  </si>
  <si>
    <t>1.1-Fazer gestão junto aos poderes públicos municipais para sensibilizar quanto à importância do programa de educação ambiental unificado, voltado à conservação da arara-azul-de-lear e do seu ambiente.</t>
  </si>
  <si>
    <t>1.2-Implementar uma Comissão de divulgação de ações formada por representantes dos municípios e de instituições envolvidas no PAN da Arara-azul-de-lear.</t>
  </si>
  <si>
    <t>1.3-Realizar uma oficina para formular um Programa de Educação Ambiental unificado para a área de ocorrência da arara, contemplando as diferenças dos grupos que formam as comunidades (gestores, educadores, representantes das comunidades e pesquisadores) nas diferentes localidades.</t>
  </si>
  <si>
    <t>1.4-Formular e divulgar em meios de comunicação em massa dos municípios envolvidos, material informativo sobre a Arara-azul-de-lear e seu hábitat.</t>
  </si>
  <si>
    <t>Uma campanha mensal formulada (spots de rádio), site de divulgação do plano de ação</t>
  </si>
  <si>
    <t>Amina  Razoni (Zoo Salvador)</t>
  </si>
  <si>
    <r>
      <rPr>
        <sz val="11"/>
        <color rgb="FF0070C0"/>
        <rFont val="Calibri"/>
        <family val="2"/>
        <scheme val="minor"/>
      </rPr>
      <t>1.4-</t>
    </r>
    <r>
      <rPr>
        <sz val="11"/>
        <color theme="1"/>
        <rFont val="Calibri"/>
        <family val="2"/>
        <scheme val="minor"/>
      </rPr>
      <t>Formular campanhas de divulgação sobre os aspectos socioculturais relacionados à conservação da arara-azul-de-lear e de seu hábitat</t>
    </r>
  </si>
  <si>
    <t>1.5-Iniciar a implantação do Programa de Educação Ambiental</t>
  </si>
  <si>
    <t>Número de pessoas participantes nas ações do plano em cada comunidade dos municipios de incidencia da Arara-azul-de-Lear</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</si>
  <si>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Carlos Augusto Garboggine (Sec. de Meio Ambiente de Jeremoabo); Jasson de Oliveira Ferreira (Sec. de Educação de Campo Formoso); Pedro Lima; CEMAVE; Carlos Roberto Franke (UFBA); Andreza Amaral (CDT/UNB – INFRAERO); Raimundo Rodrigues Filho (Sec. de Planejamento Turismo e Meio Ambiente de Sento Sé, Prefeitura de Canudos, ECO, Thaís Maya (Biodiversitas), Maria Djalma (Secretaria Municipal de Agricultura e Meio Ambiente de Euclides da Cunha)</t>
  </si>
  <si>
    <t>O Programa de Educação Ambiental foi apresentado para as Secretarias de Educação de Euclides da Cunha e Santa Brígida, porém sem detalhamento. Grupos de artesanato com aparente mudança de postura em relação às questões ambientais. Concordância dos grupos em fazer reservas extrativistas de licuri em áreas comuns dos assentamentos. Demonstração de apoio de alguns setores empresariais de Euclides da Cunha. Foi apresentado na oficina de Educação Ambiental o Edital 01/2012 lançado pela SEMA-BA para apoiar projetos de Educação Ambiental, porém nenhuma instituição submeteu proposta para trabalhar no contexto do Programa de Educação Ambiental do PAN.</t>
  </si>
  <si>
    <t xml:space="preserve">O  Programa de Educação Ambiental, da forma como apresentado é muito abrangente e requer um trabalho com outras secretarias, além das de Educação. Outro problema encontrado foi a mudança das Secretarias de Educação em diversos municípios e o que foi iniciado antes das eleições não pode ser executado devido à mudança das equipes. O material educativo a ser desenvolvido deveria ser único, porém, não há previsão de quem poderia desenvolver e as Secretarias não querem se responsabilizar pelo trabalho. </t>
  </si>
  <si>
    <t>Ação excluída pois seu objetivo está atrelado a reprogramação da ação 1.1</t>
  </si>
  <si>
    <t>1.6-Monitorar e avaliar o Programa de Educação Ambiental</t>
  </si>
  <si>
    <t>Número de ações desenvolvidas</t>
  </si>
  <si>
    <t>Andreza Amaral (CDT/UNB – INFRAERO)</t>
  </si>
  <si>
    <t>Maria Djalma (Secretaria Municipal de Agricultura e Meio Ambiente de Euclides da Cunha); CEMAVE; César Lisboa (INEMA); Carlos Augusto Garboggine (Sec. de Meio Ambiente de Jeremoabo); Carlos Roberto Franke (UFBA), Anita Studer (Nordesta)</t>
  </si>
  <si>
    <t>Programa de Educação Ambiental ainda não foi implantado</t>
  </si>
  <si>
    <t>Simone Tenório (Instituto Arara-azul/Fundação Loro Parque)</t>
  </si>
  <si>
    <t>Diagnóstico de resultados</t>
  </si>
  <si>
    <t>Simone Tenório verificará com Andreza Amaral sua permanência como articuladora. Caso não haja interesse, Simone Tenório se dispôs a articular ação</t>
  </si>
  <si>
    <r>
      <rPr>
        <sz val="11"/>
        <color rgb="FF0070C0"/>
        <rFont val="Calibri"/>
        <family val="2"/>
        <scheme val="minor"/>
      </rPr>
      <t>1.6-</t>
    </r>
    <r>
      <rPr>
        <sz val="11"/>
        <color theme="1"/>
        <rFont val="Calibri"/>
        <family val="2"/>
        <scheme val="minor"/>
      </rPr>
      <t>Avaliar a efetividade das ações do Programa de Edução Ambiental</t>
    </r>
  </si>
  <si>
    <t>Ação iniciará em agosto, tendo em vista a necessidade de traçar linha de base.</t>
  </si>
  <si>
    <r>
      <t xml:space="preserve">2. Hábitat da arara-azul-de-Lear incrementado em qualidade em 5% até 2017 
</t>
    </r>
    <r>
      <rPr>
        <b/>
        <sz val="11"/>
        <color theme="1"/>
        <rFont val="Calibri"/>
        <family val="2"/>
        <scheme val="minor"/>
      </rPr>
      <t>Novo: Hábitat da arara-azul-de-lear incrementado em qualidade até 2017</t>
    </r>
  </si>
  <si>
    <t>2.1-Efetuar um diagnóstico de uso e ocupação do solo da área de ocorrência da arara-azul-de-Lear e definir áreas prioritárias para recuperação, ampliação e manejo</t>
  </si>
  <si>
    <t>Mapa com as definições das áreas prioritárias</t>
  </si>
  <si>
    <t>Débora L. Freire (ECO)</t>
  </si>
  <si>
    <t>Prefeituras, Vivian Uhlig (RAN/ICMBio), Antonio Eduardo (CEMAVE/ICMBio), Anita Studer (Nordesta), Francisco Pedro</t>
  </si>
  <si>
    <t xml:space="preserve">Não houve a possibilidade de elaboração do mapeamento em função da indisponibilidade de tempo da profissional  envolvida na tarefa e da indisponibilidade de mapeamentos (shape files) auxiliares à confecção do mapa georreferenciado com as definições das áreas prioritárias para a conservação. </t>
  </si>
  <si>
    <t>Indisponibilidade de tempo da profissional designada para tarefa e indisponibilidade de materiais técnicos imprescindíveis para subsidiar a elaboração do mapeamento.</t>
  </si>
  <si>
    <t>Kilma Manso (ECO)</t>
  </si>
  <si>
    <t>Eduardo já encaminhou os shape files a Kilma (24/05/13)</t>
  </si>
  <si>
    <t>2.2-Articular para a criação e execução de um Programa de incentivo para preservação de áreas naturais, e o plantio de licuri e de outras fontes nativas de alimento</t>
  </si>
  <si>
    <t>Programa de compensação estabelecido (número de propriedades atendidas)</t>
  </si>
  <si>
    <t>Ana Carolina Carneiro (MMA)</t>
  </si>
  <si>
    <t xml:space="preserve"> ECO, Simone Tenório (Instituto Arara-Azul/Fundação Loro Parque), Prefeituras, Anita Studer (Nordesta) , George Mauricio (Movimento João de Barro) </t>
  </si>
  <si>
    <t>Ação excluída pois seu objetivo está contemplado na ação 2.4</t>
  </si>
  <si>
    <t>2.3-Integrar e ampliar o programa de produção de mudas de plantas nativas da Caatinga, com ênfase nas espécies consumidas por arara-azul-de-Lear</t>
  </si>
  <si>
    <t>Hectare recuperado</t>
  </si>
  <si>
    <t>Iara Crepaldi (UEFS), ECO , Anita Studer (Nordesta), EFP, Simone Tenório (Instituto Arara-Azul/Fundação Loro Parque)</t>
  </si>
  <si>
    <t xml:space="preserve">Durante o ano de 2012 foi feita negociação com a Nordesta Reflorestamente para utilizar o viveiro da Base avançada do CEMAVE para produção de mudas, além de colaborar na implementação do programa de recuperação de áreas degradadas.  A mesma se prontificou com a contrapartida com o custo e o trabalho da instalação,
o fornecimento das sementes com georreferenciamento das matrizes, uma equipe de diaristas para encher os tubetes e semear e uma equipe de plantio nas margens do Rio Vaza Barris. </t>
  </si>
  <si>
    <t xml:space="preserve"> O processo de negociação está aguardando regularização da escritura da Base do CEMAVE, Jeremoabo/BA para procedermos com os termos de cooperação. </t>
  </si>
  <si>
    <t xml:space="preserve">2.4-Criar e implementar o Plano de Recuperação de Áreas Degradadas em áreas prioritárias indicadas na ação 2.1 </t>
  </si>
  <si>
    <t>Plano implementado e hectare recuperado</t>
  </si>
  <si>
    <t>Anita Studer (Nordesta), Simone Tenório (Instituto Arara-Azul/Fundação Loro Parque)</t>
  </si>
  <si>
    <t>Plano de Recuperação de Áreas Degradadas elaborado</t>
  </si>
  <si>
    <t>As estratégias de recuperação deverão ser definidas no Plano de Recuperação de acordo com as áreas indicadas na ação 2.1</t>
  </si>
  <si>
    <r>
      <rPr>
        <sz val="11"/>
        <color rgb="FF0070C0"/>
        <rFont val="Calibri"/>
        <family val="2"/>
        <scheme val="minor"/>
      </rPr>
      <t>2.4-</t>
    </r>
    <r>
      <rPr>
        <sz val="11"/>
        <color theme="1"/>
        <rFont val="Calibri"/>
        <family val="2"/>
        <scheme val="minor"/>
      </rPr>
      <t xml:space="preserve">Criar o Plano de Recuperação de Áreas Degradadas em áreas prioritárias indicadas na ação 2.1 </t>
    </r>
  </si>
  <si>
    <t>2.5-Elaborar protocolo de levantamento e monitoramento de araras e avaliação dos impactos ambientais, para inserir no processo de licenciamento em áreas de ocorrência da espécie</t>
  </si>
  <si>
    <t>Protocolo elaborado</t>
  </si>
  <si>
    <t>Diego Mendes (ICMBio)</t>
  </si>
  <si>
    <t>Antonio Eduardo (CEMAVE/ICMBio), Pedro Lima, Kleber Gomes (CEMAVE/ICMBio) , Érica Pacífico (MZUSP), Joaquim Rocha (ICMBIO), Thiago Filadelfo (MZUSP), ECO, Simone Tenório (Instituto Arara-Azul/Fundação Loro Parque)</t>
  </si>
  <si>
    <t>Não houve nenhuma atividade para esta ação</t>
  </si>
  <si>
    <t>2.6-Inserir em todos os processos de licenciamento na área de ocorrência da espécie, os protocolos de levantamento, monitoramento e avaliação dos impactos</t>
  </si>
  <si>
    <t>Número de processos de licenciamento que contemplaram o protocolo</t>
  </si>
  <si>
    <t>Luana Pimentel (INEMA)</t>
  </si>
  <si>
    <t xml:space="preserve">Prefeituras, CEMAVE </t>
  </si>
  <si>
    <t>Sem informação</t>
  </si>
  <si>
    <t xml:space="preserve">Ação excluída pois seu objetivo foi contemplado em nova ação criada (2.23) </t>
  </si>
  <si>
    <t>2.7-Estabelecer no processo de licenciamento a responsabilidade do empreendedor na manutencão da população de arara impactada (medidas mitigadoras, condicionante, compensação ambiental)</t>
  </si>
  <si>
    <t>Luana Pimentel não está no INEMA</t>
  </si>
  <si>
    <t>Número de processos de licenciamente que contemple medidas mitigadoras, condicionantes e compensação ambiental</t>
  </si>
  <si>
    <t>Vinícius Dantas (Zoo Salvador)</t>
  </si>
  <si>
    <t>Vinícius definirá outro articulador dentro do INEMA em aproximadamente 3 meses</t>
  </si>
  <si>
    <r>
      <rPr>
        <sz val="11"/>
        <color rgb="FF0070C0"/>
        <rFont val="Calibri"/>
        <family val="2"/>
        <scheme val="minor"/>
      </rPr>
      <t>2.7-</t>
    </r>
    <r>
      <rPr>
        <sz val="11"/>
        <color theme="1"/>
        <rFont val="Calibri"/>
        <family val="2"/>
        <scheme val="minor"/>
      </rPr>
      <t>Estabelecer nos processos de licenciamento em área de ocorrência da arara-azul-de-lear medidas mitigadoras, condicionantes e compensação ambiental</t>
    </r>
  </si>
  <si>
    <t>2.8-Fazer gestão para inserir ações desse Plano de Ação (PAN da Arara-azul-de-Lear) nos "Planos Diretores" (PDDUA) de pelo menos sete municipios dentro da sua área de ocorrência</t>
  </si>
  <si>
    <t>Planos diretores contemplados com ações de conservaçao para arara</t>
  </si>
  <si>
    <t>Prefeituras, CEMAVE, George Mauricio (Movimento João de Barro)</t>
  </si>
  <si>
    <t>Inclusão de aspectos relacionados à conservação da arara-azul-de-lear no PDDUA de Euclides da Cunha</t>
  </si>
  <si>
    <t>PDDUA de Euclides da Cunha contemplado</t>
  </si>
  <si>
    <t>Falta de sensibilização de articulação dos gestores</t>
  </si>
  <si>
    <t>Apresentação do plano nas prefeituras</t>
  </si>
  <si>
    <t>Kilma Manso (ECO), Simone Tenório (Instituto Arara-azul/Fundação Loro Parque)</t>
  </si>
  <si>
    <t>A apresentação do PAN deverá ser feita de maneira uniforme. Para tanto, Simone fará uma apresentação preliminar para o Grupo Assessor. Simone consultará Djalma quanto a sua  permanência como articuladora e no caso de indisponibilidade, Simone poderá assumir a articulação</t>
  </si>
  <si>
    <r>
      <rPr>
        <sz val="11"/>
        <color rgb="FF0070C0"/>
        <rFont val="Calibri"/>
        <family val="2"/>
        <scheme val="minor"/>
      </rPr>
      <t>2.8-</t>
    </r>
    <r>
      <rPr>
        <sz val="11"/>
        <color theme="1"/>
        <rFont val="Calibri"/>
        <family val="2"/>
        <scheme val="minor"/>
      </rPr>
      <t>Apresentar o Plano de Ação Arara-azul-de-lear nas câmaras municipais da área de ocorrência da espécie</t>
    </r>
  </si>
  <si>
    <t>2.9-Qualificar as atividades de extensão rural em boas práticas do manejo de licuri</t>
  </si>
  <si>
    <t>Número de técnicos de ATER capacitados</t>
  </si>
  <si>
    <t xml:space="preserve"> Pesquisadores, Kilma Manso (ECO), Simone Tenório (Instituto Arara-Azul/Fundação Loro Parque)</t>
  </si>
  <si>
    <t>O SFB e DEX/SEDR/MMA, com apoio da GIZ, estão organizando curso semipresencial, em ambiente de aprendizagem virtual, para capacitação de agentes de ATER em boas práticas de manejo de produtos florestais não madeireiros. Entre as espécies do curso está o Licuri. Atualmente, O curso encontra-se em fase de estruturação, para posterior contratação de consultorias para elaborá-lo. Público estimado: 200 técnicos.</t>
  </si>
  <si>
    <t>Curso de capacitação elaborado</t>
  </si>
  <si>
    <t xml:space="preserve">A extensão rural deverá contemplar as diretrizes de boas práticas do manejo de licuri  </t>
  </si>
  <si>
    <r>
      <rPr>
        <sz val="11"/>
        <color rgb="FF0070C0"/>
        <rFont val="Calibri"/>
        <family val="2"/>
        <scheme val="minor"/>
      </rPr>
      <t>2.9-</t>
    </r>
    <r>
      <rPr>
        <sz val="11"/>
        <color theme="1"/>
        <rFont val="Calibri"/>
        <family val="2"/>
        <scheme val="minor"/>
      </rPr>
      <t>Qualificar os técnicos envolvidos na extensão rural nos municípios da área de ocorrência da arara-azul-de-lear</t>
    </r>
  </si>
  <si>
    <t>2.10-Promover as atividades de extensão rural, considerando a conservação da arara-azul-de-lear, em pelo menos sete dos municipios dentro da área de ocorrência da espécie</t>
  </si>
  <si>
    <t>Número de propriedades com utilização das técnicas</t>
  </si>
  <si>
    <t>dezembro/2014 (Contínuo)</t>
  </si>
  <si>
    <t>Ana Carolina (MMA), Pesquisadores, Simone Tenório (Instituto Arara-Azul/Fundação Loro Parque)</t>
  </si>
  <si>
    <t>2.11-Elaborar e executar um programa de geração de renda nas comunidades dentro da área de ocorrência de arara-azul-de-Lear</t>
  </si>
  <si>
    <t>Programa Elaborado e implementado em no mínimo 2 municípios</t>
  </si>
  <si>
    <t>dezembro/2013 (Contínuo)</t>
  </si>
  <si>
    <t xml:space="preserve">Simone Tenório (Instituto Arara-Azul/Fundação Loro Parque) </t>
  </si>
  <si>
    <t>Antonio Carlos Borges (SEBRAE), George Mauricio (Movimento João de Barro)</t>
  </si>
  <si>
    <t>2.12-Fomentar a criação de cadeia produtiva, baseada no extrativismo sustentável de produtos da Caatinga, em especial o licuri</t>
  </si>
  <si>
    <t>Cadeia de valor estabelecida no Estado da Bahia</t>
  </si>
  <si>
    <t>Pesquisadores, SEBRAE, Simone Tenório (Instituto Arara-Azul/Fundação Loro Parque) , George Mauricio (Movimento João de Barro), Kilma Manso (ECO)</t>
  </si>
  <si>
    <t>2.13-Publicar as diretrizes de boas práticas de manejo do licuri como anexo da IN-17 de extrativismo orgânico</t>
  </si>
  <si>
    <t>Anexo inserido na IN-17</t>
  </si>
  <si>
    <t>2.14-Revisão da IN-191/2008 considerando as atividades extrativistas e o manejo do licuri</t>
  </si>
  <si>
    <t>Nova IN Publicada</t>
  </si>
  <si>
    <t>Antonio Eduardo (CEMAVE/ICMBio), Kilma Manso (ECO)</t>
  </si>
  <si>
    <t>2.15-Fazer gestão para criar e implementar o Mosaico do Boqueirão da Onça (PARNA, Monumento Natural e APA)</t>
  </si>
  <si>
    <t>Mosaico criado e implementado</t>
  </si>
  <si>
    <t>Nelson Yoneda (CCUC/ICMBio)</t>
  </si>
  <si>
    <t>2.16-Criar o Conselho da ESEC do Raso da Catarina</t>
  </si>
  <si>
    <t>Conselho criado</t>
  </si>
  <si>
    <t>José Tiago (ESEC Raso da Catarina/ICMBio)</t>
  </si>
  <si>
    <t>Prefeituras, ONG's, Ana Carolina Carneiro (MMA), Marisanta Farias Nobrega (CR6-ICMBio)</t>
  </si>
  <si>
    <t>2.17-Fazer gestão para implementar a ESEC Raso da Catarina</t>
  </si>
  <si>
    <t>Unidade Demarcada e Sinalizada</t>
  </si>
  <si>
    <t>dezembro/2016 (Contínuo)</t>
  </si>
  <si>
    <t>2.18-Fazer gestão para a Criação e implementar a REBIO Arara-azul</t>
  </si>
  <si>
    <t>Etapas do Processo Concluída</t>
  </si>
  <si>
    <t>Ana Carolina Carneiro (MMA), Pesquisadores, ONG's, Prefeituras</t>
  </si>
  <si>
    <t>2.19-Acelerar o processo de criação do NGI das Ucs: Monumento Natural do Rio SF, ESECRC, ARIE Cocorobó, APA Serra Branca</t>
  </si>
  <si>
    <t>NGI criado</t>
  </si>
  <si>
    <t>Arlindo Gomes (CR6/ICMBio)</t>
  </si>
  <si>
    <t>Ana Carolina Carneiro (MMA), Alan Crema (ICMBio), Arlindo Gomes (CR6/ICMBio)</t>
  </si>
  <si>
    <t>2.20-Incentivar a criação de RPPNs, com ênfases nas áreas de nidificação e alimentação da espécie.</t>
  </si>
  <si>
    <t>Número de RPPN Criadas</t>
  </si>
  <si>
    <t>2.21-Fazer gestão para elaborar o Zoneamento Ecológico Econômico da região dos municípios com áreas de ocorrência da arara</t>
  </si>
  <si>
    <t>ZEE elaborado</t>
  </si>
  <si>
    <t>ZEE-MMA</t>
  </si>
  <si>
    <t xml:space="preserve">Durante os anos de 2012 e de 2013 foram realizados contatos e mantidas tratativas para implementação deste objetivo junto aos integrantes das secretarias municipais de agricultura e meio ambiente e do órgão estadual de desenvolvimento agropecuário (EBDA); entretanto, devido à mudanças de cenários políticos ocorridas após as eleições municipais, diversos destes atores foram substituídos, demandando, assim, por novos contatos e tratativas. </t>
  </si>
  <si>
    <t xml:space="preserve">Listagem das técnicas agropecuárias deletérias e das não prejudiciais à conservação da arara-azul-de-Lear e de seu hábitat. </t>
  </si>
  <si>
    <t xml:space="preserve">Substituição dos atores integrantes das instituições que atuam direta ou indiretamente na extenção rural devido à mudanças de cenários políticos ocorridas após as eleições municipais. </t>
  </si>
  <si>
    <t>Projetos de extensão florestal implantados</t>
  </si>
  <si>
    <t>Sinalizar para o Serviço Florestal Brasileiro (SFB) demanda de extensão florestal para o PAN. Destacar que os projetos de extensão florestal devem abordar técnicas alternativas apropriadas para o semiárido que minimizem os conflitos causados pelos ataques de araras-azuis-de-lear</t>
  </si>
  <si>
    <t>Dois grupos de artesanato formados pela Fundação Loro Parque. Criação de um pólo de trançado de Palha de Licuri e madeira de umburana unindo três grupos produtores (Serra Branca em Euclides da Cunha, Chuquê em Jeremoabo e Santa Brígida). Duas comunidades de tecelagem produzindo artesanato com as araras-azuis-de-lear e a caatinga como tema. O programa de geração de renda ainda não foi elaborado. Simone Tenório irá elaborar até dezembro de 2013</t>
  </si>
  <si>
    <t>Duas associações de artesanato. Estatuto do Pólo de Trançado de Palha de Licuri e mandeira de umburana, Acréscimo de 200% na renda dos artesãos de Euclides da Cunha.</t>
  </si>
  <si>
    <t xml:space="preserve">  </t>
  </si>
  <si>
    <t>Ações agrupadas: 2.11 e 2.12</t>
  </si>
  <si>
    <t xml:space="preserve">Programa elaborado </t>
  </si>
  <si>
    <t>Pelo termo de cooperação com MDS, há um projeto para fortalecimento da cadeia de valor do Licuri e outros frutos, intitulado: " FRUTIFICANDO NAS CAATINGAS - Fortalecimento das Cadeias de Valor do Umbu e Licuri no Sertão da Bahia ". Está em fase de execução pela AGENDHA, desde 31/12/2012. Valor do projeto: 200 mil.</t>
  </si>
  <si>
    <t>Agrupada à ação 2.11</t>
  </si>
  <si>
    <t>Manual de boas práticas em fase de revisão para posterior inclusão a IN-17 (Kilma)  /  Atualmente a COAGRE/MAPA está transformando as diretrizes para linguagem jurídica (Ana Carolina Carneiro).</t>
  </si>
  <si>
    <t>Atraso na revisão final e publicação (Kilma Manso)</t>
  </si>
  <si>
    <t>Kilma Manso (ECO) /  Ana Carolina Carneiro (MMA)</t>
  </si>
  <si>
    <t>Durante reunião de monitoria 2013 foi identificado que na IN há critérios definidos atendendo diferentes aspectos de uso do licuri, não havendo necessidade de revisão da IN</t>
  </si>
  <si>
    <t>Marcelo Cavallini/COCUC/ICMBio</t>
  </si>
  <si>
    <t>Mosaico criado</t>
  </si>
  <si>
    <t>Foi elaborado o planejamento, formação do GT e iniciada a mobilização das comunidades.</t>
  </si>
  <si>
    <t>Um conjunto de ações teve início em 2012 tendo em vista a implementação da UC: aquisção de equipementos através de compensação ambiental; solicitação de levantamento fundiário e demarcação; solicitação de reforma e perfuração de poço para a sede;  solicitação de serviço de vigilância; solicitação de serviço de limpeza.</t>
  </si>
  <si>
    <t>José Tiago (ESEC Raso da Catarina/ICMBio) .</t>
  </si>
  <si>
    <t xml:space="preserve"> Ação foi exlcluída após monitoria (22/05/13) em consulta a José Tiago sob a justificativa que esta  ação não contribui para o alcance do OE 2 do PAN</t>
  </si>
  <si>
    <t>Nenhuma atividade dos procedimentos para criação da Rebio foi iniciada. Esta proposta não está no plano de trabalho da Coordenação para este ano.</t>
  </si>
  <si>
    <t>Aldízio Oliveira Filho/COCUC/ICMBio</t>
  </si>
  <si>
    <t>REBIO criada</t>
  </si>
  <si>
    <t xml:space="preserve">A ação 2.19 foi iniciada no final de 2012, por meio de uma consulta à Chefia da ESEC Raso da Catarina acerca do tema (conforme cópia de memo anexa). </t>
  </si>
  <si>
    <t>Até o momento ainda  não houve manifestação formal encaminhada a esta Coordenação Regional em resposta a consulta realizada.</t>
  </si>
  <si>
    <t>Ausência de Chefia no Monumento Natural do Rio São Francisco (a UC foi criada em junho de 2009 e teve seu primeiro chefe nomeado apenas em dezembro de 2012); indefinição sobre o status da ARIE Cocorobó (que não possui instrumento legal de criação) e pouca experiência institucional na criação e definição das atribuições (modelo de funcionamento) dos Núcleos de Gestão Integrada</t>
  </si>
  <si>
    <t>Arlindo Gomes Filho (CR6/ICMBio)</t>
  </si>
  <si>
    <r>
      <t xml:space="preserve"> Arlindo:</t>
    </r>
    <r>
      <rPr>
        <i/>
        <sz val="11"/>
        <color theme="1"/>
        <rFont val="Calibri"/>
        <family val="2"/>
        <scheme val="minor"/>
      </rPr>
      <t xml:space="preserve"> "Intensificar as articulações com os chefes das Ucs envolvidadas e buscar verificar a atual percepção institucional acerca dessa instância (NGIs), de forma a se avaliar a pertinência e interesse na manutenção da ação".   </t>
    </r>
    <r>
      <rPr>
        <sz val="11"/>
        <color theme="1"/>
        <rFont val="Calibri"/>
        <family val="2"/>
        <scheme val="minor"/>
      </rPr>
      <t xml:space="preserve">                             Grupo presente na monitoria 2013 optou por excluir a ação por a considerar fora da esfera de competência dos envolvidos. Arlindo Gomes concordou com sugestão do grupo e CEMAVE en</t>
    </r>
    <r>
      <rPr>
        <sz val="11"/>
        <rFont val="Calibri"/>
        <family val="2"/>
        <scheme val="minor"/>
      </rPr>
      <t>caminhou um memorando (Memo n° 132/2013, SGDOC 0589598)</t>
    </r>
    <r>
      <rPr>
        <sz val="11"/>
        <color theme="1"/>
        <rFont val="Calibri"/>
        <family val="2"/>
        <scheme val="minor"/>
      </rPr>
      <t>ao CR6 comunicando oficialmente a exclusão da ação.</t>
    </r>
  </si>
  <si>
    <t xml:space="preserve">Não houve a possibilidade de desenvolvimento desta ação principalmente em função da indisponibilidade de documentação comprobatória de dominialidade das propriedades rurais onde se poderiam criar novas RPPNs. </t>
  </si>
  <si>
    <t xml:space="preserve">Carência de documentação comprobatória de dominialidade das popriedades rurais e pífia sensibilização ambiental dos proprietários rurais. </t>
  </si>
  <si>
    <t>Hectare de áreas protegidas</t>
  </si>
  <si>
    <t>Agrupada com ação 4.2</t>
  </si>
  <si>
    <r>
      <rPr>
        <sz val="11"/>
        <color rgb="FF0070C0"/>
        <rFont val="Calibri"/>
        <family val="2"/>
        <scheme val="minor"/>
      </rPr>
      <t>2.10-</t>
    </r>
    <r>
      <rPr>
        <sz val="11"/>
        <color theme="1"/>
        <rFont val="Calibri"/>
        <family val="2"/>
        <scheme val="minor"/>
      </rPr>
      <t>Implantar projetos de extensão florestal e de boas práticas do manejo de licuri em pelo menos sete municípios dentro da área de ocorrência da arara-azul-de-lear</t>
    </r>
  </si>
  <si>
    <r>
      <rPr>
        <sz val="11"/>
        <color rgb="FF0070C0"/>
        <rFont val="Calibri"/>
        <family val="2"/>
        <scheme val="minor"/>
      </rPr>
      <t>2.11-</t>
    </r>
    <r>
      <rPr>
        <sz val="11"/>
        <color theme="1"/>
        <rFont val="Calibri"/>
        <family val="2"/>
        <scheme val="minor"/>
      </rPr>
      <t xml:space="preserve">Elaborar um programa de geração de renda nas comunidades dentro da área de ocorrência de arara-azul-de-lear fortalecendo a cadeia produtiva da sociobiodiversidade </t>
    </r>
  </si>
  <si>
    <r>
      <rPr>
        <sz val="11"/>
        <color rgb="FF0070C0"/>
        <rFont val="Calibri"/>
        <family val="2"/>
        <scheme val="minor"/>
      </rPr>
      <t>2.15-</t>
    </r>
    <r>
      <rPr>
        <sz val="11"/>
        <rFont val="Calibri"/>
        <family val="2"/>
        <scheme val="minor"/>
      </rPr>
      <t>Criar o Mosaico do Boqueirão da Onça (PARNA, Monumento Natural e APA)</t>
    </r>
  </si>
  <si>
    <r>
      <rPr>
        <sz val="11"/>
        <color rgb="FF0070C0"/>
        <rFont val="Calibri"/>
        <family val="2"/>
        <scheme val="minor"/>
      </rPr>
      <t>2.18</t>
    </r>
    <r>
      <rPr>
        <sz val="11"/>
        <color theme="1"/>
        <rFont val="Calibri"/>
        <family val="2"/>
        <scheme val="minor"/>
      </rPr>
      <t>-Criar a REBIO Arara-azul-de-lear</t>
    </r>
  </si>
  <si>
    <r>
      <rPr>
        <sz val="11"/>
        <color rgb="FF0070C0"/>
        <rFont val="Calibri"/>
        <family val="2"/>
        <scheme val="minor"/>
      </rPr>
      <t>2.20-</t>
    </r>
    <r>
      <rPr>
        <sz val="11"/>
        <color theme="1"/>
        <rFont val="Calibri"/>
        <family val="2"/>
        <scheme val="minor"/>
      </rPr>
      <t>Estabelecer áreas protegidas (APP, Reserva Legal, RPPN) permanentes, em especial nas áreas de nidificação e alimentação da arara-azul-de-lear, conforme diagnóstico estabelecido na ação 2.1</t>
    </r>
  </si>
  <si>
    <r>
      <t xml:space="preserve">3. Programa de Conservação e Manejo da Arara-Azul-de-Lear integrado e fortalecido até 2017 para gerar, sistematizar e divulgar o conhecimento necessário para o manejo da espécie e seu hábitat, abordando os temas-chave definidos nas ações 
</t>
    </r>
    <r>
      <rPr>
        <b/>
        <sz val="11"/>
        <color theme="1"/>
        <rFont val="Calibri"/>
        <family val="2"/>
        <scheme val="minor"/>
      </rPr>
      <t>Nova redação proposta e consensuada pós monitoria (21/05/13):
Programa de Conservação e Manejo da Arara-Azul-de-Lear integrado e fortalecido até 2017 para gerar, sistematizar e divulgar informação técnica necessária para o manejo da espécie e seu habitat, abordando os temas-chave definidos nas ações</t>
    </r>
  </si>
  <si>
    <t>3.1-Realizar oficina com objetivo de criar o Programa Integrado de Pesquisa para a conservação da Arara-azul-de-Lear para ordenar e integrar as ações de pesquisa</t>
  </si>
  <si>
    <t>Oficina realizada</t>
  </si>
  <si>
    <t>Antonio Eduardo  (CEMAVE/ICMBio)</t>
  </si>
  <si>
    <t>José Tiago (ESEC Raso da Catarina/ICMBio), Iara Crepaldi (UEFS), Caio Graco (UEFS), Cristina Miyaki (USP), Érica Pacífico (MZUSP), Thaís Maya (Biodiversitas), Yara Barros (Parque das Aves), Neiva Guedes (Inst. Arara-Azul), Kilma Manso (ECO), Dorival Pereira (UNEB - Paulo Afonso), Mathias Reinschmidt (Fund. Loro Parque), Ryan Watson (AWWP), Isabel Machado (UFPE), Luiz Pereira (CEMAFAUNA/UNIVASF), Simone Tenório (Instituto Arara-Azul/Fundação Loro Parque) , Anita Studer (Nordesta).</t>
  </si>
  <si>
    <t>3.2-Dar continuidade ao monitoramento populacional (censo) anual da espécie</t>
  </si>
  <si>
    <t>Monitoramento realizado e informação disponibilizada  anualmente</t>
  </si>
  <si>
    <t>José Tiago (ESEC Raso da Catarina/ICMBio), Thaís Maya (Biodiversitas), Voluntários da Comunidade, ECO, Francisco Pedro</t>
  </si>
  <si>
    <t>3.3-Desenvolver pesquisas sobre a ecologia alimentar da arara ao longo do ano, incluindo o milho</t>
  </si>
  <si>
    <t xml:space="preserve">Informação disponibilizada </t>
  </si>
  <si>
    <t xml:space="preserve">José Tiago (ESEC Raso da Catarina/ICMBIO), Caio Graco (UEFS), Érica Pacífico (MZUSP), Isabel Machado (UFPE), Kilma Manso (ECO), Luiz Pereira (CEMAFAUNA/UNIVASF), Simone Tenório (Instituto Arara-Azul/Fundação Loro Parque) </t>
  </si>
  <si>
    <r>
      <t>3.4-</t>
    </r>
    <r>
      <rPr>
        <sz val="11"/>
        <rFont val="Times New Roman"/>
        <family val="1"/>
      </rPr>
      <t xml:space="preserve"> </t>
    </r>
    <r>
      <rPr>
        <sz val="11"/>
        <rFont val="Calibri"/>
        <family val="2"/>
      </rPr>
      <t>Realizar levantamento da população, dormitórios e sítios reprodutivos na região do Boqueirão da Onça</t>
    </r>
  </si>
  <si>
    <t>Nelson Yoneda (CCUC/ICMBio), Thiago Filadelfo (MZUSP), José Tiago (ESEC Raso da Catarina/ICMBio), Eurivaldo Macedo (Biodiversitas), Pedro Lima, Raimundo Rodrigues Filho (Sec. de Planejamento Turismo e Meio Ambiente de Sento Sé), Jasson de Oliveira Ferreira (Sec. de Educação de Campo Formoso), Luiz Pereira (CEMAFAUNA/UNIVASF), ECO, Francisco Pedro</t>
  </si>
  <si>
    <t>3.5-Realizar estudos nos indivíduos que já estão em cativeiro, visando desenvolver metodologias e protocolo para uso de transmissores e marcação individual a ser aplicado na população selvagem</t>
  </si>
  <si>
    <t>Protocolo estabelecido</t>
  </si>
  <si>
    <t>Thiago Filadelfo (MZUSP)</t>
  </si>
  <si>
    <t>Yara Barros (Parque das Aves), Neiva Guedes (Instituto Arara-Azul), Mathias Reinschmidt (Fundação Loro Parque), Ryan Watson (AWWP), Linda Wittkoff e William Wittkoff (Fundação Lymington), Thaiane Oliveira (Zoo Salvador), Érica Pacífico (MZUSP)</t>
  </si>
  <si>
    <r>
      <t>3.6-</t>
    </r>
    <r>
      <rPr>
        <sz val="11"/>
        <rFont val="Times New Roman"/>
        <family val="1"/>
      </rPr>
      <t xml:space="preserve"> </t>
    </r>
    <r>
      <rPr>
        <sz val="11"/>
        <rFont val="Calibri"/>
        <family val="2"/>
      </rPr>
      <t>Realizar pesquisas sobre o deslocamento diário, uso de hábitat, área de vida e área de distribuição potencial para a espécie na população selvagem</t>
    </r>
  </si>
  <si>
    <t>Érica Pacífico (MZUSP), Thiago Filadelfo (MZUSP), Manuella Souza (CEMAVE/ICMBio), Kleber Gomes (CEMAVE/ICMBio), Luiz Pereira (CEMAFAUNA/UNIVASF), ECO</t>
  </si>
  <si>
    <t>3.7-Realizar pesquisas para entender a razão pela qual as araras não utilizarem o licuri em algumas regiões dentro de sua área de ocorrência</t>
  </si>
  <si>
    <t>José Tiago (ESEC Raso da Catarina/ICMBio), Caio Graco (UEFS), Manuella Souza (CEMAVE/ICMBio), Fabiana (REBIO Gurupi), Isabel Machado (UFPE), Kilma Manso (ECO), Luiz Pereira (CEMAFAUNA/UNIVASF)</t>
  </si>
  <si>
    <t>3.8-Desenvolver pesquisa sobre o impacto da retirada de folha apical "olho" do licurizeiro, para subsidiar a normatização adequada para uso sustentável da palmeira, visando subsidiar os itens 2.10 e 2.11</t>
  </si>
  <si>
    <t xml:space="preserve">Informação disponibilizada e normatização realizada </t>
  </si>
  <si>
    <t>Luciano Copello (SEMEAR)</t>
  </si>
  <si>
    <t xml:space="preserve">Iara Crepaldi (UEFS), Thiago Filadelfo (MZUSP), José dos Santos Braga (AASB), Kleber Gomes (CEMAVE/ICMBio), Gustavo (EBDA / ATES), Simone Tenório (Instituto Arara-Azul/Fundação Loro Parque), Ana Carolina (MMA), Isabel Machado (UFPE), Kilma Manso (ECO), Simone Tenório (Instituto Arara-Azul/Fundação Loro Parque) </t>
  </si>
  <si>
    <t>3.9-Desenvolver pesquisas sobre  fatores que impactam a produtividade da palmeira na área de ocorrência da arara, como queimadas, impacto do pastoreio sobre o recrutamento, retirada de frutos pela comunidade, densidade e dispersores</t>
  </si>
  <si>
    <t>José Tiago (ESEC Raso da Catarina)</t>
  </si>
  <si>
    <t xml:space="preserve">Iara Crepaldi (UEFS), Isabel Machado (UFPE), Kilma Manso (ECO), Caio Graco (UEFS), Simone Tenório (Instituto Arara-Azul/Fundação Loro Parque) </t>
  </si>
  <si>
    <t>3.10-Realizar estudos sobre a frequência de reprodução por casal e tamanho da população reprodutiva na Ecoregião do Raso da Catarina, especialmente nos sítios reprodutivos da ESEC Raso da Catarina</t>
  </si>
  <si>
    <t>Kleber Gomes(CEMAVE/ICMBio), José Tiago (ESEC Raso da Catarina/ICMBio), Érica Pacífico (MZUSP), Thiago Filadelfo (MZUSP), Luiz Pereira (CEMAFAUNA/UNIVASF)</t>
  </si>
  <si>
    <t>3.11-Realizar estudos genéticos (estrutura populacional, sexagem e similaridade genética) e saúde de indivíduos selvagens</t>
  </si>
  <si>
    <t>Cristina Miyaki (USP)</t>
  </si>
  <si>
    <t>Camile Lugarini (CEMAVE), José Tiago (ESEC Raso da Catarina/ICMBio), Érica Pacífico (MZUSP), Thiago Filadelfo (MZUSP), Silvia Neri Godoi (ICMBio), Mariângela Allgayer (ULBRA), Luiz Pereira (CEMAFAUNA/UNIVASF)</t>
  </si>
  <si>
    <t>3.12-Compilar dados e acompanhar a idade de primeira reprodução e o potencial reprodutivo por casal</t>
  </si>
  <si>
    <t>Thiago Filadelfo (UFBA)</t>
  </si>
  <si>
    <t>Yara Barros (Parque das Aves), Neiva Guedes (Instuto Arara-Azul), Mathias Reinschmidt (Fundação Loro Parque), Ryan Watson (AWWP), Linda Wittkoff e William Wittkoff (Fundação Lymington), Thaiane Oliveira (Zoo Salvador), Cristina Miyaki (USP)</t>
  </si>
  <si>
    <t>3.13-Realizar pesquisas sobre soltura experimental para revigoramento da populacão da região do Boqueirão da onça,  de acordo com a IN 179/2008,  caso identificada necessidade deste reforço populacional</t>
  </si>
  <si>
    <t>Camile Lugarini  (CEMAVE/ICMBio)</t>
  </si>
  <si>
    <t>Cristina Miyaki (USP), Kleber Gomes (CEMAVE/ICMBio), José Tiago (ESEC Raso da Catarina/ICMBio), Thiago Filadelfo (MZUSP), Neiva Guedes (Instituto Arara Azul), Yara Barros (Parque das Aves), Luiz Pereira (CEMAFAUNA/UNIVASF)</t>
  </si>
  <si>
    <t>3.14-Oficializar o Programa de Cativeiro da espécie</t>
  </si>
  <si>
    <t>Programa oficializado</t>
  </si>
  <si>
    <t>Gerson Norberto (Parque Zoobotânico Getúlio Vargas)</t>
  </si>
  <si>
    <t>CEMAVE, Marcelo Reis (COPAN), Linda Wittkoff e William Wittkoff (Fundação Lymington), Guilherme Destro (CGFIS/IBAMA), Yara Barros (Parque das Aves), Carlos Roberto Franke (UFBA), Érica Pacífico (MZUSP),Cristina Miyaki (USP), Anita Studer (Nordesta).</t>
  </si>
  <si>
    <t xml:space="preserve">Não houve possibilidade de realizar oficina, frente a indisponibilidade de agenda dos participantes envolvidos </t>
  </si>
  <si>
    <t>Vinícius Dantas (Zoo Salvador), Gerson Norerto (Zoo Salvador)</t>
  </si>
  <si>
    <t xml:space="preserve">Foram realizadas duas contagens populacionais em 2012 </t>
  </si>
  <si>
    <r>
      <rPr>
        <sz val="11"/>
        <color rgb="FF0070C0"/>
        <rFont val="Calibri"/>
        <family val="2"/>
        <scheme val="minor"/>
      </rPr>
      <t>3.2-</t>
    </r>
    <r>
      <rPr>
        <sz val="11"/>
        <color theme="1"/>
        <rFont val="Calibri"/>
        <family val="2"/>
        <scheme val="minor"/>
      </rPr>
      <t>Realizar monitoramento populacional (censo) anual da arara-azul-de-lear</t>
    </r>
  </si>
  <si>
    <t>Estimativas populacionais</t>
  </si>
  <si>
    <t>Vinícius  Dantas entrará em contato com UFBA para estimular pesquisas sobre ecologia alimentar</t>
  </si>
  <si>
    <t xml:space="preserve"> CEMAVE realizou uma expedição entre 20 e 29/08/2012, e SOWITEC, como fruto da condicionante do processo de licenciamento para instalação do parque eólico de número 2009-000862/TEC/LL-0009 na qual estabelece o monitoramento da população de araras na região do Boquerão da Onça,  realizou outra expedição, de acordo com a portaria INEMA N 1280 de 19 de outubro de 2011. Ambas as atividades estão em fase de conclusão dos relatórios das expedições. Foi feita coleta de uma pena de arara e enviado para Cristina Miyaki para análise. O resultado revelou que a pena pertence a uma  ave do gênero fêmea.</t>
  </si>
  <si>
    <t>Relatórios das expedição em fase de consolidação.</t>
  </si>
  <si>
    <t xml:space="preserve">Foi realizado levantamento bibliográfico sobre potenciais métodos de marcação individual em araras, foram estabelecidos contatos com colaboradores (Anilhas Capri) que se dispuseram a prover modelos viáveis de marcação individual especificas para Anodorhynchus - mas ainda sem retorno. </t>
  </si>
  <si>
    <t>Levantamento bilbiográfico realizado.</t>
  </si>
  <si>
    <t>A contactação com parceiros detentores de araras em cativeiro, que poderão ajudar nos testes práticos de uso de transmissores e marcação individual, ainda não foi realizada por não termos modelos de marcação indivual ou transmissores disponíveis. A Fundação Loro Parque e Zoo Salvador se dispuseram a testar com seus exemplares em cativeiro</t>
  </si>
  <si>
    <t>Com base no levantamento bibliográfico, parecem existir poucas opções de sucesso (ou que ainda não foram testadas) de marcações individuais para araras de grande porte, o mesmo não pode ser dito sobre os transmissores. Após monitoria, grupo consensuou que ação será excluída do PAN para posterior inclusão no Programa de Cativeiro (21/05/2013)</t>
  </si>
  <si>
    <t>Possível doutorado de Érica Pacífico a ser realizado contemplando esta ação.</t>
  </si>
  <si>
    <t>Ação é irrelevante para conservação da espécie</t>
  </si>
  <si>
    <t>Não há informações por parte do articulador</t>
  </si>
  <si>
    <t>Agrupada à ação 3.9</t>
  </si>
  <si>
    <t>Aberto processo para firmar convênio com a Universidade do Estado da Bahia por meio do qual se contemple a ação.</t>
  </si>
  <si>
    <t xml:space="preserve">Ações agrupadas: 3.8 e 3.9                </t>
  </si>
  <si>
    <t>Informação disponibilizada</t>
  </si>
  <si>
    <t>José Tiago Almeida (ESEC Raso da Catarina)</t>
  </si>
  <si>
    <t>Luciano Copello (SEMEAR), Simone Tenório (Instituto Arara-azul/Fundação Loro Parque)</t>
  </si>
  <si>
    <t xml:space="preserve">Pesquisas devem priorizar fatores como  queimadas, impacto do pastoreio sobre o recrutamento, retirada de frutos pela comunidade, densidade e dispersores, utilização de palha para artesanato. (24/05/13) José Tiago foi consultado sobre agrupamento, sugeriu nova redação de texto e aceitou continuar como  articulador da ação. Luciano Copello (SEMEAR), após ser consultado pro Simone Tenório, se dispos a colaborar com a ação. </t>
  </si>
  <si>
    <t>A pesquisa "razão sexual secundária de arara-azul-de-lear" (realizada no laboratório de Genética e Evolução Molecular de Aves (LGEMA) da Universidade de São Paulo, sob supervisão da Profa. Dra. Cristina Miyaki) foi realizada entre os meses de outubro de 2012 e março de 2013 com 73 extrações de amostras biológicas provenientes em sua maioria de sangue coletado em ninhegos nos sítios reprodutivos da Estação Biológica de Canudos, BA. As coletas foram realizadas em 43 ninhadas de arara-azul-de-lear, investigadas entre os anos de 2008 e 2012, durante pesquisa referente a Biologia Reprodutiva da espécie. As análises dos resultados parciais ainda não foram realizadas e para concluir esta pesquisa, Erica Pacífico pretende incluir o material coletado na estação reprodutiva de 2013 (mais 10 amostras) .</t>
  </si>
  <si>
    <t>Publicado no congresso de Microbiologia Resumo: de autoria André B. S. Saidenberg  et al. Avaliação do status sanitário de filhotes de Arara-de-Lear (Anodorhynchus leari) em vida-livre</t>
  </si>
  <si>
    <t>Ação foi excluída do PAN e será inserida no Programa de Cativeiro (acrescentar ao final: "casal em cativeiro")</t>
  </si>
  <si>
    <t>Realizar diagnóstico  para subsidiar o programa de revigoramento populacional da espécie no Boqueirão da Onça, de acordo com IN 179/2008</t>
  </si>
  <si>
    <t>Diagnóstico disponibilizado</t>
  </si>
  <si>
    <t>Processo para Publicação da Portaria de aprovação do Programa de Cativeiro enviado para Procuradoria Federal Especializada ICMBio. Atualização do Studubook sendo realizado no momento pelo Consultor de manejo Simon Bruslund</t>
  </si>
  <si>
    <t>Atraso no envio de documentação contribuiu para não conclusão da ação.</t>
  </si>
  <si>
    <r>
      <rPr>
        <sz val="11"/>
        <color theme="3" tint="0.39997558519241921"/>
        <rFont val="Calibri"/>
        <family val="2"/>
        <scheme val="minor"/>
      </rPr>
      <t>3.9-</t>
    </r>
    <r>
      <rPr>
        <sz val="11"/>
        <rFont val="Calibri"/>
        <family val="2"/>
        <scheme val="minor"/>
      </rPr>
      <t>Investigar fatores que impactam a produtividade da palmeira licuri sob diferentes condições de manejo para subsidiar  a normatização adequada para  uso sustentável da palmeira (24/05/13)</t>
    </r>
  </si>
  <si>
    <t xml:space="preserve">
Alterar"Ecorregião"
</t>
  </si>
  <si>
    <t>4.   Conflitos (prejuízos) causados por ataques de araras-azuis-de-lear em cultivos de milho minimizados em todos os municípios dentro da área de ocorrência da espécie</t>
  </si>
  <si>
    <t>4.1-Manter e aprimorar o Projeto de monitoramento de ataques de araras aos milharais</t>
  </si>
  <si>
    <t>Amostragens efetuadas</t>
  </si>
  <si>
    <t>outubro/2012 (Contínuo)</t>
  </si>
  <si>
    <t>CEMAVE, Linda Wittkoff e William Wittkoff (Fundação Lymington), Luiz Pereira (CEMAFAUNA/UNIVASF), Anita Studer (Nordesta).</t>
  </si>
  <si>
    <t>4.2-Fazer gestão para a criação de um Programa de "Ressarcimento de Safra" específico para os prejuizos causados por ataques de arara-azul, junto ao MDA e/ou MDS</t>
  </si>
  <si>
    <t>Programa criado</t>
  </si>
  <si>
    <t>Ana Carolina (MMA)</t>
  </si>
  <si>
    <t>Simone Tenório (Instituto Arara-azul/Fundação Loro Parque), Prefeituras, William Wittkoff (Fundação Lymington), Maria Djalma (Secretaria Municipal de Agricultura e Meio Ambiente de Euclides da Cunha-BA), ECO, Anita Studer (Nordesta)</t>
  </si>
  <si>
    <t>4.3-Fazer gestão junto aos colegiados dos territórios da cidadania para utilização dos recursos no ressarcimento das perdas de milho por ataques de arara</t>
  </si>
  <si>
    <t>Recurso alocado para o ressarcimento</t>
  </si>
  <si>
    <t>Simone Tenório (Instituto Arara-azul/Fundação Loro Parque), Prefeituras, William Wittkoff (Fundação Lymington), Anita Studer (Nordesta)</t>
  </si>
  <si>
    <t>Foram realizadas atividades de avaliação de danos às lavouras de milho e os respectivos ressarcimentos aos agricultores cujas plantações foram vitimadas por ataques de araras-azuis-de-lear nos anos  de 2011 e 2012. A entrada de um novo parceiro (NuTrópica) possibilitou aumento de recursos.</t>
  </si>
  <si>
    <t xml:space="preserve">Áreas com histórico de ataques às lavouras avaliadas em Canudos, Jeremoabo e Euclides da Cunha, no ano de 2012, e agricultores ressarcidos dos prejuízos provocados pelas araras-azuis-de-lear em Canudos e Jeremoabo referente às safras de 2011 (210 sacas) e 2012 (35 sacas). </t>
  </si>
  <si>
    <t>Imprevisibilidade da intensidade do ataque e dificuldade de avaliação em tempo hábil, além da variação cambial e variação do valor da saca do milho tem contribuido negativamente para o alcance dos resultados</t>
  </si>
  <si>
    <t>É necessário buscar novos parceiros.</t>
  </si>
  <si>
    <r>
      <rPr>
        <sz val="11"/>
        <color rgb="FF0070C0"/>
        <rFont val="Calibri"/>
        <family val="2"/>
        <scheme val="minor"/>
      </rPr>
      <t>4.1</t>
    </r>
    <r>
      <rPr>
        <sz val="11"/>
        <color theme="1"/>
        <rFont val="Calibri"/>
        <family val="2"/>
        <scheme val="minor"/>
      </rPr>
      <t xml:space="preserve">-Manter e aprimorar o Projeto de ressarcimento de milho </t>
    </r>
  </si>
  <si>
    <t>Ações agrupadas: 2.21 e 4.2</t>
  </si>
  <si>
    <t>Proposta encaminhada</t>
  </si>
  <si>
    <t>Dada a importância da cultura de milho nos municípios  de ocorrência da arara azul de Lear, onde se tem registros de  ataques aos milharais, viabilizar a criação de um seguro nos moldes do Seguro Safra ou criação de um seguro especial. Encaminhar proposta diretamente para  câmara estudal de deputados. Identificar instituições correlatas.</t>
  </si>
  <si>
    <t xml:space="preserve">Durante monitoria grupo sugeriu a exclusão da ação, sob a condição de consultar Ana Carolina quanto a sua viabilidade. Ana Carolina, por sua vez informou que não será possível articular as ações do PAN (16/05/13). </t>
  </si>
  <si>
    <t>5.  Tráfico de araras-azuis-de-Lear reduzido em pelo menos 75% em 5 anos 
Novo: Aumento de ações de fiscalização e combate ao tráfico</t>
  </si>
  <si>
    <t>5.1-Mapear os órgãos de repressão ao tráfico situados na região de ocorrência da arara e a sua capacidade de operação e apoio às atividades do PAN (postos, telefonia, equipe, infra-estrutura) e realizar um diagnóstico do número de araras traficadas por ano, rota do tráfico nacional e internacional através de apreensões, denúncias e resgates pela COPPA, INEMA, PRF, PC, PF, PM, IBAMA, ICMBIO, guardas municipais e agências internacionais</t>
  </si>
  <si>
    <t>1. Mapa elaborado; 2. Rota e número de araras apreendidos e resgatados; 3. Serviço de inteligência direcionado para combate ao tráfico da arara-azul-de-lear ampliado</t>
  </si>
  <si>
    <t xml:space="preserve"> Luciana Khoury (FPI/MPBA)</t>
  </si>
  <si>
    <t>Guilherme Destro (CGFIS/IBAMA), Marcelo Carvalho (PRF), Luana Pimentel (INEMA), George Luiz Siqueira (Fundação Serra Branca), Augusto Cezar (APA Serra Branca/INEMA), Antonio Eduardo  (CEMAVE/ICMBio), CGPRO/ICMBIO, José Tiago (ESEC Raso da Catarina/ICMBio), Promotora Luciana Khoury (FPI/MPBA), Interpol, Secretário de Meio Ambiente da Bahia, Kilma Manso (ECO)</t>
  </si>
  <si>
    <t>5.2-Fazer gestão, por meio de sensibilização e capacitação equipes que serão mapeadas na ação 5.1 para a apuração dos crimes ambientais de tráfico de araras-azuis-de-lear, por meio de reuniões, estabelecimento de termos de compromisso e de um programa de capacitação</t>
  </si>
  <si>
    <t>Termos de compromisso assinado e capacitação realizada</t>
  </si>
  <si>
    <t>Luana Pimentel (INEMA), promotores e juízes, ICMBIO, Guilherme Destro (IBAMA), Polícia Federal (PF), Polícia Rodoviária Federal (PRF), Ministério Público (MP), Polícia Militar (PM), Companhia de Polícia e Proteção Ambiental da Bahia (COPPA), Kilma Manso (ECO)</t>
  </si>
  <si>
    <t>5.3-Estabelecer o protocolo de fluxo de informação necessário desde o nível municipal até os órgãos competentes, a fim de priorizar as denúncias de tráfico de araras-azuis-de-lear e divulgar o número de telefone e email definido neste protocolo</t>
  </si>
  <si>
    <t>Programa estabelecido e implantado</t>
  </si>
  <si>
    <t>Josilda Monteiro (Colégio Leonardo Da Vinci), Conselho Municipal de Segurança de Jeremoabo, Raimundo Rodrigues Filho (Sec. de Planejamento Turismo e Meio Ambiente de Sento Sé), George Luiz Siqueira (Fundação Serra Branca), Prefeituras dos municípios de ocorrência da arara, Luana Pimentel (INEMA), Otávio Nolasco Farias (Fundação Serra Branca), Marcelo Carvalho (PRF), PF, PM, Antonio Eduardo  (CEMAVE/ICMBio)</t>
  </si>
  <si>
    <t>5.4-Articular a autorização para acesso às áreas, especialmente aos paredões da Serra Branca e Barreira, dos vigilantes ambientais citados na ação a seguir (5.5) e pesquisadores ligados às pesquisas vinculadas à Meta 3, por meio de um termo de compromisso com os respectivos proprietários rurais</t>
  </si>
  <si>
    <t>Termo de compromisso assinado e sendo cumprido integralmente</t>
  </si>
  <si>
    <t>George Luiz Siqueira (Fundação Serra Branca)</t>
  </si>
  <si>
    <t>Otávio Nolasco Farias (Fundação Serra Branca), Josilda Monteiro (Colégio Leonardo Da Vinci), José Thiago (ESEC Raso da Catarina/ICMBio), Antonio Eduardo  (CEMAVE/ICMBio)</t>
  </si>
  <si>
    <t>5.5-Articular e implantar um programa de vigilância comunitária ambiental contínua durante o período de nidificação nas áreas de reprodução (Serra Branca e Toca Velha) e nas áreas de alimentação de Barreira, inclusive avaliando a possibilidade de uso de rádio-comunicação para os vigilantes e monitoramento dos ninhos por câmeras</t>
  </si>
  <si>
    <t>Otávio Nolasco Farias (Fundação Serra Branca), Josilda Monteiro (Colégio Leonardo Da Vinci), Biodiversitas, Proprietários rurais envolvidos, José Thiago (ESEC Raso da Catarina/ICMBio)</t>
  </si>
  <si>
    <t>5.6-Criar e implementar um protocolo de destinação para as araras-azuis-de-lear resgatadas e/ou apreendidas, avaliando inclusive a viabilidade de implantação de um CRAS em Jeremoabo específico para a espécie</t>
  </si>
  <si>
    <t>Protocolo publicado e sendo utilizado. Viabilidade do CRAS avaliada.</t>
  </si>
  <si>
    <t>Publicado juntamente com o PAN e implementação contínua</t>
  </si>
  <si>
    <t>Camile Lugarini (CEMAVE/ICMBio)</t>
  </si>
  <si>
    <t>Kilma Manso (ECO), Simone Campos (SUPES/IBAMA-BA), George Luiz Siqueira (Fundação Serra Branca), Moacyr Antonio Moraes (Criadouro Haras D'Amato), Josilda Monteiro (Colégio Leonardo Da Vinci), Guilherme Destro (IBAMA), Luana Pimentel (INEMA), Antonio Eduardo  (CEMAVE/ICMBio), Marcelo Sampaio (ADAB e Maçonaria Filhos de São João), Otávio Nolasco Farias (Fundação Serra Branca), Thaiane Oliveira (Zoo Salvador), Marcos Antonio França (Prefeitura de Jeremoabo)</t>
  </si>
  <si>
    <t>Para elaboração do protocolo o custo é insignificante. Para implementação os custos serão absorvidos pelos órgãos fiscalizadores envolvidos.</t>
  </si>
  <si>
    <t>1. Mapeamento elaborado e contatos com integrantes dos órgãos responsáveis pela repressão ao tráfico de animais silvestres estabelecido; 2. Identificação da rota e do número de araras-azuis-de-lear vitimadas pelo tráfico ainda não concluídos; 3.  Serviço de inteligência direcionado para o tráfico de animais implementado.</t>
  </si>
  <si>
    <t>1. Mapeamento dos órgãos de repressão ao tráfico de animais silvestres; 2. Serviço de inteligência implementado.</t>
  </si>
  <si>
    <t>Não recebimento de respostas aos questionamentos efetuados e alterações de interlocutores de alguns dos órgãos envolvidos contribuíram para a não obtenção do produto "Rota e número de araras apreendidas e resgatadas identificados".</t>
  </si>
  <si>
    <t>5.1</t>
  </si>
  <si>
    <t xml:space="preserve">Durante os anos de 2011, 2012 e 2013 foram realizados contatos e mantidas tratativas para implementação deste objetivo junto a integrantes de diversos órgãos envolvidos na repressão ao tráfico de animais silvestres; entretanto, devido à falta de tempo disponível da responsável e a substituição de diversos desses atores não foi possível a sua implementação. </t>
  </si>
  <si>
    <t xml:space="preserve">Substituição de alguns atores integrantes das instituições que atuam na repressão ao tráfico de animais silvestres e excassez de tempo da responsável pela ação para reestabelecer as tratativas iniciadas. </t>
  </si>
  <si>
    <r>
      <rPr>
        <sz val="11"/>
        <color rgb="FF0070C0"/>
        <rFont val="Calibri"/>
        <family val="2"/>
        <scheme val="minor"/>
      </rPr>
      <t>5.2-</t>
    </r>
    <r>
      <rPr>
        <sz val="11"/>
        <color theme="1"/>
        <rFont val="Calibri"/>
        <family val="2"/>
        <scheme val="minor"/>
      </rPr>
      <t>Realizar curso de capacitação das equipes de combate ao tráfico de animais silvestres que atuam na área de ocorrência da arara-azul-de-lear</t>
    </r>
  </si>
  <si>
    <t>Capacitação realizada</t>
  </si>
  <si>
    <t>Composição do Protocolo já elaborada e contatos com diversos integrantes dos órgãos responsáveis pela repressão ao tráfico de animais silvestres já efetuado; entretanto, faltou a oportunidade de reunião com integrantes de algumas instituições para fechar o Programa e divulgá-lo aos demais órgãos e para a população, em âmbito regional.</t>
  </si>
  <si>
    <t>Atrasos no envio de respostas aos questionamentos efetuados e alterações de interlocutores de algumas das instituições envolvidas contribuíram para a não conclusão da ação.</t>
  </si>
  <si>
    <r>
      <rPr>
        <sz val="11"/>
        <color rgb="FF0070C0"/>
        <rFont val="Calibri"/>
        <family val="2"/>
        <scheme val="minor"/>
      </rPr>
      <t>5.3-</t>
    </r>
    <r>
      <rPr>
        <sz val="11"/>
        <color theme="1"/>
        <rFont val="Calibri"/>
        <family val="2"/>
        <scheme val="minor"/>
      </rPr>
      <t>Elaborar e divulgar o protocolo de fluxo de informação de denuncia e tráfico de araras-azuis-de-lear</t>
    </r>
  </si>
  <si>
    <t>Vinicius Dantas (Zoo Salvador), Márcia Virginia Oliveira Silva  (INEMA)</t>
  </si>
  <si>
    <t>Denúncias poderão ser direcionadas a Sra. Márcia Virginia Oliveira Silva (Especialista em Meio Ambiente e Recursos Hídricos -INEMA) 71-31171358.</t>
  </si>
  <si>
    <t>Contatos com os proprietários das áreas já efetuados; entretanto, não se definiu os pontos a serem ratificados no Termo de Compromisso para fins de sua elaboração e assinatura.</t>
  </si>
  <si>
    <t>Falta de definição dos pontos que devam constar no Termo de Compromisso.</t>
  </si>
  <si>
    <t>Excluída devido a inviailidade e por não agregar benefícios a espécie</t>
  </si>
  <si>
    <t>Não inicializada</t>
  </si>
  <si>
    <t>Indisponibilidade de recursos financeiros necessários à sua implementação.</t>
  </si>
  <si>
    <t>Protocolo de destinação publicado na 2 edição do PAN. Foi enviado a Prefeitura de Jeremoabo ofício N 31/2012 com orientações dos procedimentos para instalação do CRAS em Jeremoabo. No entanto, até o momento não foi dado nenhum encaminhamento.</t>
  </si>
  <si>
    <t xml:space="preserve">Tendo em vista a parceria com Zoo Salvador, não será necessário a implementação do CRAS. O atendimento clínico, cirúgico e diagnóstico será feito neste. </t>
  </si>
  <si>
    <t>5.6</t>
  </si>
  <si>
    <r>
      <rPr>
        <sz val="11"/>
        <color rgb="FF0070C0"/>
        <rFont val="Calibri"/>
        <family val="2"/>
        <scheme val="minor"/>
      </rPr>
      <t>1.7-</t>
    </r>
    <r>
      <rPr>
        <sz val="11"/>
        <color theme="1"/>
        <rFont val="Calibri"/>
        <family val="2"/>
        <scheme val="minor"/>
      </rPr>
      <t>Divulgar campanhas elaboradas na ação 1.4</t>
    </r>
  </si>
  <si>
    <t>12 campanhas divulgadas (spots de rádio), site de divulgação do plano de ação e mídia</t>
  </si>
  <si>
    <t>Simone Tenório (Instituto Arara Azul/Fundação Loro Parque)</t>
  </si>
  <si>
    <t>Vinicius Dantas (Zoo Salvador)</t>
  </si>
  <si>
    <t>2. Novo: Hábitat da arara-azul-de-lear incrementado em qualidade até 2017</t>
  </si>
  <si>
    <r>
      <rPr>
        <sz val="11"/>
        <color rgb="FF0070C0"/>
        <rFont val="Calibri"/>
        <family val="2"/>
        <scheme val="minor"/>
      </rPr>
      <t>2.22-I</t>
    </r>
    <r>
      <rPr>
        <sz val="11"/>
        <color theme="1"/>
        <rFont val="Calibri"/>
        <family val="2"/>
        <scheme val="minor"/>
      </rPr>
      <t xml:space="preserve">mplementar o Plano de Recuperação de Áreas Degradadas em áreas prioritárias indicadas na ação 2.1 </t>
    </r>
  </si>
  <si>
    <t>Número de hectares em processo de recuperação iniciado</t>
  </si>
  <si>
    <r>
      <rPr>
        <sz val="11"/>
        <color rgb="FF0070C0"/>
        <rFont val="Calibri"/>
        <family val="2"/>
        <scheme val="minor"/>
      </rPr>
      <t>2.23</t>
    </r>
    <r>
      <rPr>
        <sz val="11"/>
        <color theme="1"/>
        <rFont val="Calibri"/>
        <family val="2"/>
        <scheme val="minor"/>
      </rPr>
      <t>-Informar os órgãos responsáveis (nas esferas estadual e federal) pelos processos de criação de assentamentos rurais na área de ocorrência da arara-azul-de-lear sobre a obrigatoriedade de consulta ao CEMAVE</t>
    </r>
  </si>
  <si>
    <t>Ofícios</t>
  </si>
  <si>
    <t xml:space="preserve"> Não estimado</t>
  </si>
  <si>
    <t>Antonio Eduardo  Barbosa (CEMAVE/ICMBio)</t>
  </si>
  <si>
    <r>
      <rPr>
        <sz val="11"/>
        <color rgb="FF0070C0"/>
        <rFont val="Calibri"/>
        <family val="2"/>
        <scheme val="minor"/>
      </rPr>
      <t>2.24-</t>
    </r>
    <r>
      <rPr>
        <sz val="11"/>
        <color theme="1"/>
        <rFont val="Calibri"/>
        <family val="2"/>
        <scheme val="minor"/>
      </rPr>
      <t>Propor a inclusão de texto no anexo 3.1.4 da resolução CONAMA 387-2006 que estejam de acordo com as estratégias contidas nos Planos de Ação Nacionais de espécies ameaçadas</t>
    </r>
  </si>
  <si>
    <t>Ofício ao CONAMA</t>
  </si>
  <si>
    <t xml:space="preserve">Vinícius Dantas (Zoo Salvador) </t>
  </si>
  <si>
    <r>
      <rPr>
        <sz val="11"/>
        <color rgb="FF0070C0"/>
        <rFont val="Calibri"/>
        <family val="2"/>
        <scheme val="minor"/>
      </rPr>
      <t>2.25</t>
    </r>
    <r>
      <rPr>
        <sz val="11"/>
        <color theme="1"/>
        <rFont val="Calibri"/>
        <family val="2"/>
        <scheme val="minor"/>
      </rPr>
      <t xml:space="preserve">-Executar o programa de geração de renda nas comunidades dentro da área de ocorrência de arara-azul-de-lear fortalecendo a cadeia produtiva da sociobiodiversidade </t>
    </r>
  </si>
  <si>
    <t>Programa implantado</t>
  </si>
  <si>
    <t xml:space="preserve">Simome Tenório (Instituto Arara-azul/ Fundação Loro Parque) </t>
  </si>
  <si>
    <t xml:space="preserve">AGENDHA, SEBRAE, George Mauricio
(Movimento João de Barro)  </t>
  </si>
  <si>
    <t xml:space="preserve">Complementar a reprogramação da 2.11 </t>
  </si>
  <si>
    <t>Ação criada a partir das ações 2.5 e 2.6</t>
  </si>
  <si>
    <t>5. Novo: Aumento do combate ao tráfico de arara-azul-de-lear e ilícitos ambientais associados a conservação da espécie</t>
  </si>
  <si>
    <r>
      <rPr>
        <sz val="11"/>
        <color rgb="FF0070C0"/>
        <rFont val="Calibri"/>
        <family val="2"/>
        <scheme val="minor"/>
      </rPr>
      <t>5.7-</t>
    </r>
    <r>
      <rPr>
        <sz val="11"/>
        <color theme="1"/>
        <rFont val="Calibri"/>
        <family val="2"/>
        <scheme val="minor"/>
      </rPr>
      <t>Realizar ações de combate ao tráfico de arara-azul-de-lear</t>
    </r>
  </si>
  <si>
    <t>Ações de combate ao tráfico de arara-azul-de-lear realizadas</t>
  </si>
  <si>
    <t xml:space="preserve">50.000,00 por operação </t>
  </si>
  <si>
    <t>Luciana Khoury (FPI/MPBA)</t>
  </si>
  <si>
    <r>
      <rPr>
        <sz val="11"/>
        <color rgb="FF0070C0"/>
        <rFont val="Calibri"/>
        <family val="2"/>
        <scheme val="minor"/>
      </rPr>
      <t>5.8-</t>
    </r>
    <r>
      <rPr>
        <sz val="11"/>
        <color theme="1"/>
        <rFont val="Calibri"/>
        <family val="2"/>
        <scheme val="minor"/>
      </rPr>
      <t>Realizar ações de combate a ilícitos ambientais na área de ocorrência da espécie</t>
    </r>
  </si>
  <si>
    <t>Ações de combate a ilícitos ambientais na área de ocorrência da espécie</t>
  </si>
  <si>
    <t>Luana Pimentel (INEMA), promotores e juízes, ICMBIO, Guilherme Destro (IBAMA), Polícia Federal (PF), Polícia Rodoviária Federal (PRF), Ministério Público (MP), Polícia 
Militar (PM), Companhia de Polícia e Proteção Ambiental da Bahia (COPPA), Kilma Manso (ECO)</t>
  </si>
  <si>
    <t>As eleições municipais promoveu mudança no cenário politico prejudicando a articulação e consequentemente o andamento da ação.</t>
  </si>
  <si>
    <t>Os horários na rádio devem ser pagos, e no caso da disponibilização do horário para prefeitura, corre-se o risco de atrelar o programa ao governo municipal e em caso de mudanças no governo poderá haver o boicote por parte dos partidos opositores.</t>
  </si>
  <si>
    <t>O MMA tem atuado como articulador nos espaços de fomento em que são feitas decisões relacionadas à escolha dos temas dos projetos que serão financiados. Neste aspecto, o fomento de ações relacionadas a recuperação de áreas degradadas, fortalecimento de cadeias produtivas da sociobiodiversidade, capacitação, e manejo de espécies foi estimulado pelo MMA por meio de sua participação no Conselho do Acordo de Conservação de Florestas Tropicais -TFCA, que em 2011 lançou uma chamada de R$16.500.000,00 para esses temas. Na ocasião, a chamada estava aberta para a inscrição de projetos na Caatinga, no entanto, não houve instituições inscritas para trabalhar com o tema relacionado a essa ação.</t>
  </si>
  <si>
    <t>A proposta está com os limites definidos, aguardando discussão junto à DAP/MMA para posterior encaminhamento ao MMA.</t>
  </si>
  <si>
    <t>4.2-Propor alteração no zoneamento agrônomico para a região de ocorrência da arara-azul-de-lear permitindo a inclusão do cultivo de milho no seguro safra</t>
  </si>
  <si>
    <t>19/11/2014  Realizada mediante troca de mensagens eletrônicas</t>
  </si>
  <si>
    <t xml:space="preserve">1.1 Assinar Termos de Ajuste de Conduta (TAC) para implementação do Programa de Educação Ambiental nos municípios da área de ocorrência da arara-azul-de-lear </t>
  </si>
  <si>
    <t>Luciana Khoury (MP/BA)</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</si>
  <si>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Carlos Augusto Barros Garboggini (Sec. de Meio Ambiente de Jeremoabo); Jasson de Oliveira Ferreira (Sec. de Educação de Campo Formoso); CEMAVE; Simone Tenório (Instituto Arara-Azul/Fundação Loro Parque); Pedro Lima; Raimundo Rodrigues Filho (Sec. de Planejamento Turismo e Meio Ambiente de Sento Sé), Prefeitura de Canudos, Thaís Maya (Biodiversitas)</t>
  </si>
  <si>
    <t>1.3 Realizar uma oficina para formular um Programa de Educação Ambiental unificado para a área de ocorrência da arara, contemplando as diferenças dos grupos que formam as comunidades (gestores, educadores, representantes das comunidades e pesquisadores) nas diferentes localidades</t>
  </si>
  <si>
    <t>1.4 Formular campanhas de divulgação sobre os aspectos socioculturais relacionados à conservação da arara-azul-de-lear e de seu habitat</t>
  </si>
  <si>
    <r>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Marcos França (Prefeitura de Jeremoabo); Jasson de Oliveira Ferreira (Sec. de Educação de Campo Formoso); Pedro Lima; CEMAVE; Raimundo Rodrigues Filho (Sec. de Planejamento Turismo e Meio Ambiente de Sento Sé), Prefeitura de Canudos, ECO, Amina  Razoni</t>
    </r>
    <r>
      <rPr>
        <sz val="11"/>
        <rFont val="Calibri"/>
        <family val="2"/>
      </rPr>
      <t xml:space="preserve"> (Zoo Salvador)</t>
    </r>
  </si>
  <si>
    <t>1.6 Avaliar a efetividade das ações do Programa de Educação Ambiental</t>
  </si>
  <si>
    <t>1.7 Divulgar campanhas elaboradas na ação 1.4</t>
  </si>
  <si>
    <t>2.1 Efetuar um diagnóstico de uso e ocupação do solo da área de ocorrência da arara-azul-de-Lear e definir áreas prioritárias para recuperação, ampliação e manejo</t>
  </si>
  <si>
    <t>Está em processo de assinatura termos de compromissos e ajustamento de conduta com municípios da região.</t>
  </si>
  <si>
    <t>Foi formulado um spot sobre o ataque a plantação de milhos e divulgado na rádio da região de ocorrência da espécie.</t>
  </si>
  <si>
    <t>Falta de interlocução entre os envolvidos.</t>
  </si>
  <si>
    <t xml:space="preserve">Simone vai disparar um e-mail  até 28 novembro/2014 aos envolvidos para eleger as campanhas e os meios de divulgação. </t>
  </si>
  <si>
    <t>Ação não foi iniciada em função da não implementação do Programa de Educação Ambiental e dos TACs por parte da maioria dos municipios.</t>
  </si>
  <si>
    <t>Dificuldade em obter retorno sobre a implementação do TACs e do programa de Educação Ambiental por parte das prefeituras.</t>
  </si>
  <si>
    <t>Simone Tenório (Instituto Arara-azul/Fundação Loro Parque) e Kilma Manso (ECO)</t>
  </si>
  <si>
    <t xml:space="preserve">2.4 Criar o Plano de Recuperação de Áreas Degradadas em áreas prioritárias indicadas na ação 2.1 </t>
  </si>
  <si>
    <t>2.7  Estabelecer nos processos de licenciamento em área de ocorrência da arara-azul-de-lear medidas mitigadoras, condicionantes e compensação ambiental</t>
  </si>
  <si>
    <t>Alberto Vinícius Dantas (Zoo Salvador)</t>
  </si>
  <si>
    <t>2.8  Apresentar o Plano de Ação Arara-azul-de-lear nas câmaras municipais da área de ocorrência da espécie</t>
  </si>
  <si>
    <t>2.9  Qualificar os técnicos envolvidos na extensão rural nos municípios da área de ocorrência da arara-azul-de-lear</t>
  </si>
  <si>
    <t>Vinícius Dantas (Zoo Salvador),  Pesquisadores, Kilma Manso (ECO), Simone Tenório (Instituto Arara-Azul/Fundação Loro Parque)</t>
  </si>
  <si>
    <t>2.10  Implantar projetos de extensão florestal e de boas práticas do manejo de licuri em pelo menos sete municípios dentro da área de ocorrência da arara-azul-de-lear</t>
  </si>
  <si>
    <t>2.11  Elaborar um programa de geração de renda nas comunidades dentro da área de ocorrência de arara-azul-de-lear fortalecendo a cadeia produtiva da sociobiodiversidade</t>
  </si>
  <si>
    <t>2.13  Publicar as diretrizes de boas práticas de manejo do licuri como anexo da IN-17 de extrativismo orgânico</t>
  </si>
  <si>
    <t>2.15 Criar o Mosaico do Boqueirão da Onça (PARNA, Monumento Natural e APA)</t>
  </si>
  <si>
    <t>2.16  Criar o Conselho da ESEC do Raso da Catarina</t>
  </si>
  <si>
    <t>2.18  Criar a REBIO Arara-azul-de-lear</t>
  </si>
  <si>
    <t>2.20  Estabelecer áreas protegidas (APP, Reserva Legal, RPPN) permanentes, em especial nas áreas de nidificação e alimentação da arara-azul-de-lear, conforme diagnóstico estabelecido na ação 2.1</t>
  </si>
  <si>
    <t xml:space="preserve">2.22 Implementar o Plano de Recuperação de Áreas Degradadas em áreas prioritárias indicadas na ação 2.1 </t>
  </si>
  <si>
    <t xml:space="preserve">2.23  Informar os órgãos responsáveis (nas esferas estadual e federal) pelos processos de criação de assentamentos rurais na área de ocorrência da arara-azul-de-lear sobre a obrigatoriedade de consulta ao CEMAVE      </t>
  </si>
  <si>
    <t xml:space="preserve">2.24  Propor a inclusão de texto no anexo 3.1.4 da resolução CONAMA 387-2006 que estejam de acordo com as estratégias contidas nos Planos de Ação Nacionais de espécies ameaçadas </t>
  </si>
  <si>
    <t>2.25  Executar o programa de geração de renda nas comunidades dentro da área de ocorrência de arara-azul-de-lear fortalecendo a cadeia produtiva da sociobiodiversidade</t>
  </si>
  <si>
    <t xml:space="preserve">Simome Tenório (Instituto Arara-azul) </t>
  </si>
  <si>
    <t>Não iniciada.</t>
  </si>
  <si>
    <t>Não obtenção de imagens de satélite com atributos apropriados à realização do estudo.</t>
  </si>
  <si>
    <t>Reforçar a solicitação de disponibilização de imagens de satélite através do RAN (contactar Vívian Mara – principal colaboradora). Imagens estão disponíveis para acesso de qualquer instituição pública no Geo catálogo do MMA</t>
  </si>
  <si>
    <t>Ação depende do resultado da ação 2.1.</t>
  </si>
  <si>
    <t>Apresentação não foi elaborada.</t>
  </si>
  <si>
    <t>Falta de comunicação entre os interlocutores</t>
  </si>
  <si>
    <t>Alteração de cargos em função de processo eleitoral</t>
  </si>
  <si>
    <t>Instituições públicas contatadas e demonstrando interesse em participar do Programa de Capacitação, porém houve quebra de continuidade em função de alteração de interlocutores.</t>
  </si>
  <si>
    <t>Aguardando a publicação do Guia de Boas Práticas de Manejo da Palmeira Licuri (padronização de procedimentos)</t>
  </si>
  <si>
    <t>Verificar com a AGENDHA Projeto Frutificando nas Caatingas - Fortalecimento das Cadeias de Valor do Umbu e Licuri no Sertão da Bahia, conforme Acordo de Subvenção nº 23716/2013, firmado entre o MMA/PNUD/AGENDHA</t>
  </si>
  <si>
    <t>Programa em fase de elaboração.</t>
  </si>
  <si>
    <t>Falta de recurso.</t>
  </si>
  <si>
    <t>Após e-mail enviado no dia 09/02/15 para sabermos sobre o andamento da ação, a articuladora respondeu dizendo estar sem possibilidade de organizar e fazer contatos com os 
colaboradores naquele momento já que estava envolvida com sua dissertação de mestrado. Sendo assim, seria necessário adiar o prazo para Ago/2015.</t>
  </si>
  <si>
    <t>Não iniciada</t>
  </si>
  <si>
    <t>Ação decorrente dos resultados da Ação 2.9 (não realizada)</t>
  </si>
  <si>
    <t>Entrar em contato com o MAPA, diretoria de extrativismo para verifcar o andamento do documento.</t>
  </si>
  <si>
    <t>Conselho criado através da Portaria nº 105, de 9 de outubro de 2014. Publicado no DOU 10/10/2014.</t>
  </si>
  <si>
    <t>José Tiago Almeida dos Santos (ESEC/Raso da Catarina)</t>
  </si>
  <si>
    <t>Não foi criado o Programa de Recuperação de Áreas Degradadas referente a ação 2.1.</t>
  </si>
  <si>
    <t>Antonio Eduardo (CEMAVE/ICMBio)</t>
  </si>
  <si>
    <t>Reinterar o atendimento a demanda ao INCRA.</t>
  </si>
  <si>
    <t>Não houve tempo por parte dos envolvidos para realizar a ação.</t>
  </si>
  <si>
    <t>Falta de recurso</t>
  </si>
  <si>
    <t>Oficio Circular 26/2014 ICMBio Cdoc 0760028 a Coordenação de Desenvolvimento Agrário do Estado da Bahia. Daiane Maltez
ASSESSORIA EXECUTIVA/ CE/ CDA acusou o recebimento do ofício 26/2014 e solicitou ao CEMAVE o shapeflie contendo as áreas de ocorrência da arara-azul-de-lear.</t>
  </si>
  <si>
    <t>Foi implantado o programa de geração de renda em três localidades.: Jeremoabo (Povoado do Chuquê), Euclides da Cunhas ( Povoado Serra Branca) e Santa Brígida (Povoado Morada Velha) .</t>
  </si>
  <si>
    <t>3.  Programa de Conservação e Manejo da Arara-Azul-de-Lear integrado e fortalecido até 2017 para gerar, sistematizar e divulgar informação técnica necessária para o manejo da espécie e seu habitat, abordando os temas-chave definidos nas ações</t>
  </si>
  <si>
    <t>3.1  Realizar oficina com objetivo de criar o Programa Integrado de Pesquisa para a conservação da Arara-azul-de-Lear para ordenar e integrar as ações de pesquisa</t>
  </si>
  <si>
    <t>Vinícius Dantas (Zoo Salvador), Gerson Norerto (Zoo Salvador), José Tiago (ESEC Raso da Catarina/ICMBio), Iara Crepaldi (UEFS), Caio Graco (UEFS), Cristina Miyaki (USP), Érica Pacífico (MZUSP), Thaís Maya (Biodiversitas), Yara Barros (Parque das Aves), Neiva Guedes (Inst. Arara-Azul), Kilma Manso (ECO), Dorival Pereira (UNEB - Paulo Afonso), Mathias Reinschmidt (Fund. Loro Parque), Ryan Watson (AWWP), Isabel Machado (UFPE), Luiz Pereira (CEMAFAUNA/UNIVASF), Simone Tenório (Instituto Arara-Azul/Fundação Loro Parque) , Anita Studer (Nordesta).</t>
  </si>
  <si>
    <t>3.2  Realizar monitoramento populacional (censo) anual da arara-azul-de-lear</t>
  </si>
  <si>
    <t>3.3  Desenvolver pesquisas sobre a ecologia alimentar da arara ao longo do ano, incluindo o milho</t>
  </si>
  <si>
    <t xml:space="preserve">José Tiago (ESEC Raso da Catarina/ICMBIO), Caio Graco (UEFS), Érica Pacífico (MZUSP), Isabel Machado (UFPE), Kilma Manso (ECO), Luiz Pereira (CEMAFAUNA/UNIVASF), Simone Tenório (Instituto Arara-Azul/Fundação Loro Parque), Vinícius Dantas (Zoo Salvador) </t>
  </si>
  <si>
    <t>3.4  Realizar levantamento da população, dormitórios e sítios reprodutivos na região do Boqueirão da Onça</t>
  </si>
  <si>
    <t>Não realizado.</t>
  </si>
  <si>
    <t>Falta de recurso e agenda por parte dos envolvidos.</t>
  </si>
  <si>
    <t>1 Projeto de Doutorado em andamento desenvolvido pela pesquisadora Erica Pacifico com objetivo de investigar os efeitos ambientais e demográficos que
atuam sobre a população remanescente da arara-azul-de-lear</t>
  </si>
  <si>
    <t>Duas expedição foram realizadas no ano de 2014 para coleta de dados. Um artigo publicado: Dieta por Anodorhynchus leari, Bonaparte, 1856 (Aves Pstacidea) Palmeira de licuri na caatinga baiana.</t>
  </si>
  <si>
    <t>Foi identificados 2 novos dormitórios: 1 na região da Terra Indigena dos Pankararés em Paulo Afonso e outro na região das Barreiras no municipio de Canudos.</t>
  </si>
  <si>
    <t>3.6  Realizar pesquisas sobre o deslocamento diário, uso de habitat, área de vida e área de distribuição potencial para a espécie na população selvagem</t>
  </si>
  <si>
    <t>Os dados foram coletados e estão sendo processados. Nos primeiros testes do equipamento em learis em cativeiro, desenvolvidos na Fundação Loro Parque, as aves danificaram os aparelhos.</t>
  </si>
  <si>
    <t>3.9  Investigar fatores que impactam a produtividade da palmeira licuri sob diferentes condições de manejo para subsidiar  a normatização adequada para  uso sustentável da palmeira</t>
  </si>
  <si>
    <t xml:space="preserve">José Tiago Almeida (ESEC Raso da Catarina) </t>
  </si>
  <si>
    <t xml:space="preserve">Luciano Copello (SEMEAR), Iara Crepaldi (UEFS), Isabel Machado (UFPE), Kilma Manso (ECO), Caio Graco (UEFS), Simone Tenório (Instituto Arara-Azul/Fundação Loro Parque) </t>
  </si>
  <si>
    <t>3.10  Realizar estudos sobre a frequência de reprodução por casal e tamanho da população reprodutiva na Ecorregião do Raso da Catarina, especialmente nos sítios reprodutivos da ESEC Raso da Catarina</t>
  </si>
  <si>
    <t>Kleber Gomes (CEMAVE/ICMBio), José Tiago (ESEC Raso da Catarina/ICMBio), Érica Pacífico (MZUSP), Thiago Filadelfo (MZUSP), Luiz Pereira (CEMAFAUNA/UNIVASF)</t>
  </si>
  <si>
    <t>3.11  Realizar estudos genéticos (estrutura populacional, sexagem e similaridade genética) e saúde de indivíduos selvagens</t>
  </si>
  <si>
    <t>Dados reprodutivos estão sendo coletados desde 2009 até 2015. Artigo publicado na CI: Breeding to non-breeding population ratio and breeding
performance of the globally Endangered Lear’s Macaw
Anodorhynchus leari: conservation and monitoring
implications</t>
  </si>
  <si>
    <t>Sexagem de 73 filhotes amostrados nas estações reprodutivas de 2008-2012.  Análise de herpesvírus, bornavírus, influenza tipo A, paramixovírus tipo 1, poxvírus, circovírus, poliomavírus, Chlamydia psittaci, Mycoplasma spp., Salmonella spp., Escherichia coli enteropatogênica, Candida spp., Cryptococcus spp Aspergillus spp.; coproparasitológico.Análise da microbiota bacteriana oral e cloacal baseado no sequenciamento do RNA ribossomal 16S.</t>
  </si>
  <si>
    <t xml:space="preserve">73 filhotes sexados. Presença de: E.coli enteropatogênica (uma amostra - assintomático), Candida spp. (diversos indivíduos assintomáticos). Amostras negativas para a maior parte dos agentes já testados. Outros agentes em processamento (Chlamydia psittaci, Mycoplasma spp., herpesvírus de psitacídeos, bornavírus circovírus de psitacídeos, poliomavírus).
</t>
  </si>
  <si>
    <t>Recurso financeiro escasso para coleta de material Biológico e indisponibilidade de veículo 4x4 para executar o trabalho de campo fora de Canudos.</t>
  </si>
  <si>
    <t>Sexagem realizada no Laboratório de Genética e Evolução Molecular de Aves (LGEMA), USP por Erica Pacifico. Doutorado em andamento de Erica Pacifico na Espanha: restrições ecológicas, demográficas e genéticas na conservação da arara-azul-de-lear ". Pós Doutorado em andamento de André Saidenberg na FMVZ-USP: Caracterização do status sanitário de Araras-azuis-de-Lear em vida-livre na Estação Ecológica de Canudos (BA).</t>
  </si>
  <si>
    <t>Sexar amostras coletadas em 2013 e 2014 para análises da população imatura. Continuar a coleta de penas de muda na área de ocorrência da espécie para estudo de genética populacional similaridade e sexagem de população adulta. Continuar coleta e processamento de amostras para agentes com potencial patogênico.</t>
  </si>
  <si>
    <t>3.13  Realizar diagnóstico  para subsidiar o programa de revigoramento populacional da espécie no Boqueirão da Onça, de acordo com IN 179/2008</t>
  </si>
  <si>
    <t>3.14  Oficializar o Programa de Cativeiro da espécie</t>
  </si>
  <si>
    <t>CEMAVE, Marcelo Reis (COPAN), Linda Wittkoff e William Wittkoff (Fundação Lymington), Guilherme Destro (CGFIS/IBAMA), Yara Barros (Parque das Aves), Carlos Roberto Franke (UFBA), Érica Pacífico (MZUSP), Cristina Miyaki (USP), Anita Studer (Nordesta)</t>
  </si>
  <si>
    <t>Informações já foram coletadas nas expediões de busca, na qual serão sintetizadas em forma de relatório.</t>
  </si>
  <si>
    <t>Publicada a Portaria Nº 231, DE 26 DE SETEMBRO DE 2013 que aprova o Programa de Cativeiro e a portaria Portaria Nº 280, DE 27 DE JUNHO DE 2014  que aprova o GT</t>
  </si>
  <si>
    <t>4.  Conflitos (prejuízos) causados por ataques de araras-azuis-de-lear em cultivos de milho minimizados em todos os municípios dentro da área de ocorrência da espécie</t>
  </si>
  <si>
    <t xml:space="preserve">4.1  Manter e aprimorar o Projeto de ressarcimento de milho </t>
  </si>
  <si>
    <r>
      <t xml:space="preserve">4.2  Propor alteração no </t>
    </r>
    <r>
      <rPr>
        <sz val="11"/>
        <rFont val="Calibri"/>
        <family val="2"/>
      </rPr>
      <t>zoneamento agronômico para a região de ocorrência da arara-azul-de-lear permitindo a inclusão do cultivo de milho no seguro safra</t>
    </r>
  </si>
  <si>
    <t>Ressarcimento completo de todos os plantios de milho noticiados com predação no ano de 2013 (136 plantios de milho atacados e com danos equivalentes a 1.440 sacos de milho – 60 kg). Foi lançado SPOT nas rádios dos municípios na área de ocorrência das araras orientando os agricultores quanto a existência do programa de ressarcimento. Também foi resgatado o processo (02061.000106/2008-80) cujo conteúdo propunha o envolvimento governamental no programa de ressarcimento de milho. Como forma de encaminhamento foi apensado ao processo NT 05/2014 (CDoc 0737680) que trata deste assunto e alerta sobre os impactos deste conflito à conservção da A. leari. Visando sistematizar todas as informações referente ao Programa de Ressarcimento foi elaborado um banco de dados em julho de 2013, com os dados de 2005 a 2009. Foi enviado o banco a Kilma para complementação da informação.</t>
  </si>
  <si>
    <t>Agricultores ressarcidos das perdas. Como resultado o programa Bolsa Verde foi ampliado para atender esses agricultores. Foi publicada ordem de serviço N 04, de 22 de maio de 2014, conforme disposto nos autos do processo (02070.001068/2014-11) Aguardando orientação para o cadastramento dos beneficários no programa.</t>
  </si>
  <si>
    <t>Comunicação entre os envolvidos na ação está comprometida.</t>
  </si>
  <si>
    <t>Ação excluida em função do novo cenário com a criação do Bolsa Verde e avaliação de novas formas de ressarcimento para o Programa.</t>
  </si>
  <si>
    <t>5.  Aumento de ações de fiscalização e combate ao tráfico</t>
  </si>
  <si>
    <t>5.1  Mapear os órgãos de repressão ao tráfico situados na região de ocorrência da arara e a sua capacidade de operação e apoio às atividades do PAN (postos, telefonia, equipe, infraestrutura) e realizar um diagnóstico do número de araras traficadas por ano, rota do tráfico nacional e internacional através de apreensões, denúncias e resgates pela COPPA, INEMA, PRF, PC, PF, PM, IBAMA, ICMBIO, guardas municipais e agências internacionais</t>
  </si>
  <si>
    <t>5.2  Realizar curso de capacitação das equipes de combate ao tráfico de animais silvestres que atuam na área de ocorrência da arara-azul-de-lear</t>
  </si>
  <si>
    <t>5.3  Elaborar e divulgar o protocolo de fluxo de informação de denuncia e tráfico de araras-azuis-de-lear</t>
  </si>
  <si>
    <t>Instituições públicas contatadas, porém algumas sem sucesso de interação (necessidade de canal oficial de comunicação para fins de repasse de informações de caráter sigiloso)</t>
  </si>
  <si>
    <t>Alteração de cargos / aguardando respostas de solicitações para concluir a elaboração da Matriz de Análise Operacional do Tráfico de Araras-azuis-de-Lear</t>
  </si>
  <si>
    <t>O CEMAVE e/ou o Ministério Público da Bahia devem requerer oficialmente as informações de caráter sigiloso</t>
  </si>
  <si>
    <t>Protocolo de Fluxo de Informações</t>
  </si>
  <si>
    <t>Proporcionar a devida divulgação junto às instituições públicas</t>
  </si>
  <si>
    <t>5.6  Criar e implementar um protocolo de destinação para as araras-azuis-de-lear resgatadas e/ou apreendidas, avaliando inclusive a viabilidade de implantação de um CRAS em Jeremoabo específico para a espécie</t>
  </si>
  <si>
    <t>5.7  Realizar ações de combate ao tráfico de arara-azul-de-lear</t>
  </si>
  <si>
    <t>50.000,00 por operação</t>
  </si>
  <si>
    <t>5.8  Realizar ações de combate a ilícitos ambientais na área de ocorrência da espécie</t>
  </si>
  <si>
    <t>Sem informação a respeito.</t>
  </si>
  <si>
    <t>Reunião Realizada no Zoológico de São Paulo entre os dias 31/08 a 02/09/2015</t>
  </si>
  <si>
    <t xml:space="preserve"> </t>
  </si>
  <si>
    <t>A proposta de criação nesta área foi reavaliada sendo encaminhada ao MMA, no ano passado (outubro), uma proposta de Parque Nacional com área aproximada de 700 mil hectares. Esta proposta está entre as prioridades da DIMAN para este ano.</t>
  </si>
  <si>
    <t>Setor Elétrico manifesta interesse para instalação de empreendimentos de energia eólica na área proposta para criação das Unidades. A proposta de Parque Nacional terá que ser negociada para a sua continuidade.</t>
  </si>
  <si>
    <t>Aldízio Oliveira Filho COCUC/ICMBio)</t>
  </si>
  <si>
    <t>Não realizada</t>
  </si>
  <si>
    <t>Indisponibilidade de recurso e agenda por parte dos envolvidos.</t>
  </si>
  <si>
    <t>Reavaliar a pertinência da ação tendo em vista que o número pessoas que desenvolvem pesquisas relacionadas a espécie e reduzido e já integram o PAN. As que manifestarem interesse o grupo de trabalho pode ajudar a delinear as pesquisas que são necessárias.</t>
  </si>
  <si>
    <t>Está previsto para novembro de 2015 a realização da contagem populacional.</t>
  </si>
  <si>
    <t>Em função do contigênciamento de recursos por parte do Governo Federal a atividade eventualmente pode ser comprometida.</t>
  </si>
  <si>
    <t>Verificar possibilidade de apoio a atividade por parceiros.</t>
  </si>
  <si>
    <t>José Tiago (ESEC Raso da Catarina/ICMBio), Camila Mendes (Biodiversitas), Voluntários da Comunidade, Kilma Manso (ECO), Francisco Pedro</t>
  </si>
  <si>
    <t>Nelson Yoneda (CCUC/ICMBio), Thiago Filadelfo (MZUSP), José Tiago (ESEC Raso da Catarina/ICMBio), Eurivaldo Macedo (Biodiversitas), Pedro Lima, Raimundo Rodrigues Filho (Sec. de Planejamento Turismo e Meio Ambiente de Sento Sé), Jasson de Oliveira Ferreira (Sec. de Educação de Campo Formoso), Luiz Pereira (CEMAFAUNA/UNIVASF), Kilma Manso (ECO), Francisco Pedro</t>
  </si>
  <si>
    <t>Érica Pacífico (MZUSP), Thiago Filadelfo (MZUSP), Manuella Souza (CEMAVE/ICMBio), Kleber Gomes (CEMAVE/ICMBio), Luiz Pereira (CEMAFAUNA/UNIVASF), Kilma Manso (ECO)</t>
  </si>
  <si>
    <r>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Marcos França (Prefeitura de Jeremoabo); Jasson de Oliveira Ferreira (Sec. de Educação de Campo Formoso); Pedro Lima; CEMAVE; Raimundo Rodrigues Filho (Sec. de Planejamento Turismo e Meio Ambiente de Sento Sé), Prefeitura de Canudos, Kilma Manso (ECO), Amina  Razoni</t>
    </r>
    <r>
      <rPr>
        <sz val="11"/>
        <rFont val="Calibri"/>
        <family val="2"/>
      </rPr>
      <t xml:space="preserve"> (Zoo Salvador)</t>
    </r>
  </si>
  <si>
    <t xml:space="preserve">Solicitar a Luciana Koury (MP/BA) para oficiar as prefeituras solicitando informações a respeito da implementação dos TACs. </t>
  </si>
  <si>
    <t>Enviado Ofício CEMAVE 25/2015 (Cdoc 0887348) para promotora Luciana Khoury (MP/BA) solicitando informações a respeito da implementação dos TACs.</t>
  </si>
  <si>
    <t>Foi enviado ofício circular 18/2013 (CDoc 0645126) solicitando aos ógãos licenciadores o envio de uma relação dos empreendimentos para verificar pertinência e aplicação de medidas compensatórias e mitigatórias nos processos. Enviado Ofício Circular  35/2014 (Cdoc 0805494) aos ógãos ambientais orientando prever as recomendações dos PANs como medidas de mitigação e compensação nos processos de licenciamento de empreendimentos.</t>
  </si>
  <si>
    <t>Instituições públicas contatadas, porém sem sucesso de interação em virtude  de mudança dos interlocutores (responsáveis)</t>
  </si>
  <si>
    <t>Apesar da elevada procura para participar dos censo houveram ausências em algumas contagens por inúmeras razões. É possível que o formato do Programa de Voluntariado não tenha favorecido a participação com regularidade, tendo em vista que o Programa não custea despesas para deslocamento. Não foi possível envolver a participação de voluntários na contagem em Canudos, tendo em vista que a Fundação biodiversitas, na época, solicitava o pagamento de valores para utilizar as dependência da base.</t>
  </si>
  <si>
    <t>1 Projeto de Doutorado, iniciado em 2014, vem sendo desenvolvido pela pesquisadora Erica Pacifico com objetivo de investigar os efeitos ambientais e demográficos que
atuam sobre a população remanescente da arara-azul-de-lear. Fundação Loro Parque está desenvolvendo equipamento de telemetria em parceria com empresa especializada</t>
  </si>
  <si>
    <t xml:space="preserve">A Portaria MMA No 43, DE 31 DE JANEIRO DE 2014 (Pró-espécies) traz no seu Art. 11. que o IBAMA, a ANA e o SFB deverão, no exercício de suas competências, observar as diretrizes e recomendações identificadas no Pró-Espécies ou seja, contidas nos Planos de Ação. Já os assentamentos estaduais, a Coordenação de Desenvolvimento Agrário do Estado da Bahia. Daiane Maltez, ASSESSORIA EXECUTIVA/ CE/ CDA acusou o recebimento do ofício 26/2014 e solicitou ao CEMAVE o shapeflie contendo as áreas de ocorrência da arara-azul-de-lear. já vem seguindo a orientação do CEMAVE contidas no ofício Oficio Circular 26/2014 ICMBio Cdoc 0760028 enviado </t>
  </si>
  <si>
    <t>A Portaria MMA No 43, DE 31 DE JANEIRO DE 2014 (Pró-espécies) traz no seu Art. 11. que o IBAMA, a ANA e o SFB deverão, no exercício de suas competências, observar as diretrizes e recomendações identificadas no Pró-Espécies ou seja, contidas nos Planos de Ação. Oficio Circular 26/2014 ICMBio Cdoc 0760028 a Coordenação de Desenvolvimento Agrário do Estado da Bahia. Daiane Maltez ASSESSORIA EXECUTIVA/ CE/ CDA acusou o recebimento do ofício 26/2014 e solicitou ao CEMAVE o shapeflie contendo as áreas de ocorrência da arara-azul-de-lear.</t>
  </si>
  <si>
    <t>O ICMBio promoveu entre os dias 31 de outubro de 03 de novembro de 2014 a Operação Azulão II, na Estação Ecológica (Esec) Raso da Catarina (BA). A operação contou com apoio da Polícia Rodoviária Federal (PRF).</t>
  </si>
  <si>
    <t>Estimativa populacional da espécie em 2012, (média de 1.263) publicada na 2ª Edição do PAN</t>
  </si>
  <si>
    <t>Modelo de marcação alternativo "à prova" de araras desenvolvido.</t>
  </si>
  <si>
    <t>O estudante Uldérico Rios está desenvolvendo trabalho de mestrado em Engenharia Ambiental Urbana pela UFBA. O objetivo do estudo visa fazer uma análise espaço temporal do uso do solo na região da ESEC Raso da Catarina. Além de teste e proposição metodológica de refinamento de áreas ocupadas com licuri e lavouras de milho.</t>
  </si>
  <si>
    <t>Patricia Lustosa Brito (MEAU/UFBA); Uldérico Rios Oliveira (MEAU/UFBA), Ricardo Lustosa Brito (UFBA); Pedro Lima (UFBA)</t>
  </si>
  <si>
    <t xml:space="preserve">Projeto técnico para construção de um  viveiro de mudas na Estação Biológica de Canudos encontra-se em elaboração. </t>
  </si>
  <si>
    <t>Parceria com UFV/DNIT para elaboração do viveiro de mudas; visita de campo já realizada por técnico.</t>
  </si>
  <si>
    <t>Captação de recurso; Não foi criado o Programa de Recuperação de Áreas Degradadas referente a ação 2.1.</t>
  </si>
  <si>
    <t>Antonio Eduardo (CEMAVE/ICMBio), Camila Mendes (Biodiversitas), Gláucia Drummond (Biodiversitas)</t>
  </si>
  <si>
    <t>Convênio celebrado entre a Biodiversitas e o DNIT.</t>
  </si>
  <si>
    <t>Camila Mendes (Biodiversitas), Gláucia Drummond (Biodiversitas)</t>
  </si>
  <si>
    <t>Não realizada nenhuma apresentação até 31/08</t>
  </si>
  <si>
    <t>A Biodiversitas irá apresentar o Programa de Conservação da arara-azul-de-lear na Estação Biológica de Canudos, no contexto do PAN, junto à Câmara Municipal de Canudos em setembro/2015.</t>
  </si>
  <si>
    <t>A Biodiversitas está desenvolvendo um projeto, com o apoio da Fundação Grupo Boticário, para criação de RPPN na Estação Biológica de Canudos, a fim de proteger oficialmente 130 hectares da área de nidificação da arara-azul-de-lear, localizada na propriedade.</t>
  </si>
  <si>
    <t>Estamos apoiando a realização de uma pesquisa para Doutorado que será realizada na ESEC e na região de Jeremoabo, Canudos Santa Brígida para, entre outras perguntas, responder  sobre o impacto do manejo. A pesquisa será desenvolvida pela Professora Wabneide Martins de Andrade da UNEB Paulo Afonso.</t>
  </si>
  <si>
    <t>Erica Pacifico (Universidade Pablo de Olavide)</t>
  </si>
  <si>
    <t>Dificuldade para financiamento eencontrar modelo de transmissores adequados para a spp.</t>
  </si>
  <si>
    <t>Thiago Filadelfo (MZUSP), Erica Pacifico (Universidade Pablo de Olavide)</t>
  </si>
  <si>
    <t>Artigo publicado sobre tamanho da população reprodutiva em Pacífico et al.2014</t>
  </si>
  <si>
    <t xml:space="preserve">Expedição de busca realizada entre os dias 21 de abril e 17 de Maio de 2014 na região de ocorrência e áreas limítrofes. Outra expedição de busca entre os dias 14 a 18 de setembro de 2014 realizada em conjunto (CEMAVE e Equipe de Erica).  </t>
  </si>
  <si>
    <t>A liberação dos recursos para iniarmos as atividades do projeto, só foi liberado pela SETRE, em meados de Janeiro 2015, para o projeto que foi aprovado e m 2013.</t>
  </si>
  <si>
    <t>George Maurício Arapiraca (Movimento João de Barro)</t>
  </si>
  <si>
    <t>Esta proposta encontra-se sem novos encaminhamentos e não temos previsão para sua retomada em virtude da séria restrição de recursos no ICMBio.</t>
  </si>
  <si>
    <t>Camila: Junto ao DNIT/UFV, uma parceria no âmbito do Programa Ambiental relacionado às obras de implantação e pavimentação da rodovia BR235/BA, para a realização de atividades na Estação Biológica de Canudos, de propriedade da Biodiversitas. A arara-azul-de-lear foi escolhida mascote de Educação Ambiental do empreendimento. Técnicos da UFV estão realizando as seguintes ações na EBC: a) apoio técnico para seleção e perfuração de poço tubular profundo para fornecimento de água para o alojamento e viveiro de mudas; b) Projeto do Viveiro de Mudas; c) Levantamento topográfico da área da  Estação Biológica de Canudos, Canudos-BA, de maneira a permitir sua regularização fundiária. A empresa ao qual estou fazendo parte é a Gruppo Ambiental, que trabalha na gestão ambiental de obras viárias. Eduardo: A empresa Gruppo Ambiental, responsável pelo monitoramento de fauna, pretende  planejar uma campanha em nível nacional para arrecadar fundos de investimento para as araras-azuis-de-lear, além de deixar um legado após o término das obras e estão dispostos a auxiliar no que for necessário para ajudar na conservação da espécie que por sinal é o mascote da BR. Iremos discutir o desenho e as linhas de iniciativa. 
A empresa ao qual estou fazendo parte é a Gruppo Ambiental</t>
  </si>
  <si>
    <t>Camila Mendes (Biodiversitas), Gláucia Drummond (Biodiversitas), Antonio Eduardo (CEMAVE/ICMBio)</t>
  </si>
  <si>
    <t xml:space="preserve">4 contagens foram realizadas no ano de 2013 (junho, julho,setembro e novembro), estimativa populacional para o ano de 2013 foi 1283 indivíduos.  3 contagens foram realizados no ano de 2014 (julho, setembro e novembro) Estimativa populacional em 2014 foi de 1294 individuos. Buscando reduzir os custos para realizar as contagens e promover o envolvimento da comunidade o CEMAVE aderiu ao Programa de Voluntariado do ICMBio para as contagens em 2013 e 2014. </t>
  </si>
  <si>
    <t>4 TCAs foram assinados por  municipios que abramgem a área de ocorrência da espécie: Jeremoabo (Inquérito civil N 705.0.48846/2012, assinatura no dia 26 de março de 2013), Santa Brígida (Inquérito civil N 705.0.48796/2012 assinatura no dia 20 de maio de 2013) e Glória (Inquérito civil N 705.0.48799/2012 assinatura do dia 25 de julho de 2015), Rodelas (Inquérito civil N 705.0.48813/2012, assinatura no dia 20 de novembro de 2012). Outros municipios fora da área de ocorrência também assinaram: Chorrochó, Macururé e Abaré.</t>
  </si>
  <si>
    <t>Materiais elaborados</t>
  </si>
  <si>
    <t>Apesar dos municipios manifestarem interesse em implantar o programa de educação ambiental, eles alegam que não há capacitação e material de apoio aos professores para promover a educação formal.</t>
  </si>
  <si>
    <t>Falta de interlocução entre os envolvidos</t>
  </si>
  <si>
    <t>Osmar Borges (ESEC Raso da Catarina)</t>
  </si>
  <si>
    <t>Formular e divulgar campanhas relacionadas à conservação da arara-azul-de-lear</t>
  </si>
  <si>
    <t>Indisponbilidade temporária para executar a tarefa</t>
  </si>
  <si>
    <t>Patricia Lustosa Brito (MEAU/UFBA); Uldérico Rios Oliveira (MEAU/UFBA), Kilma Manso (ECO)</t>
  </si>
  <si>
    <t>Contactar a UNIVASF para verificar se há algum trabalho sendo desenvolvido</t>
  </si>
  <si>
    <t>Ação depende da execução da ação 2.1</t>
  </si>
  <si>
    <t>Thiago Filadelfo</t>
  </si>
  <si>
    <t>O órgão responsável pela extensão rural no Estado da Bahia (EBDA) foi extinto.</t>
  </si>
  <si>
    <t>Há perspectiva de criação de uma agência para coordenar as ações de ATER no estado.</t>
  </si>
  <si>
    <t>Foi submetido projeto a ABC para fins de reflorestamento e extensão florestal. Aguardando aprovação final</t>
  </si>
  <si>
    <t>Necessidade de apoio financeiro para implementar a ação</t>
  </si>
  <si>
    <t>Não realizada. Esta prevista a conclusão do Programa de Gereção de Renda para dezembro de 2015</t>
  </si>
  <si>
    <t>ICMBio em contato com o (DIREX/MAPA), diretoria de extrativismo para verifcar o andamento do documento, e se possível viabilizar outras formas de publicação.</t>
  </si>
  <si>
    <t xml:space="preserve">Verificar junto a COCUC/ICMBio a viabilidade de ampliar a ESEC Raso da Catarina para abranger a região da REBIO. </t>
  </si>
  <si>
    <t>2.20  Estabelecer áreas protegidas, em especial nas áreas de nidificação e alimentação da arara-azul-de-lear, conforme diagnóstico estabelecido na ação 2.1</t>
  </si>
  <si>
    <t>Verificar a possibilidade de aquisição de áreas</t>
  </si>
  <si>
    <t xml:space="preserve">Para criar RPPNs e reserva legal é necesssário apresentar os títulos da terra. </t>
  </si>
  <si>
    <t>Ação reformulada em função da publicação da Portaria MMA N 43/2014 (Próespécies) que contempla o objetivo da ação para o licenciamento a nivel federal, e para os estados já houve articulação com órgão agrário da Bahia no sentido de observar a ocorrência da arara-azul-de-lear antes do processo de criação. Mas o grupo entendeu que é necessário criar um intrumento normativo para disciplinar todo o processo de criação.</t>
  </si>
  <si>
    <t>2.24  Propor a criação de instrumento normativo para o processo de criação de assentamentos rurais pelo órgão agrário no Estado da Bahia.</t>
  </si>
  <si>
    <t>Antonio Eduardo (CEMAVE/ICMBio), Thiago Filadelfo</t>
  </si>
  <si>
    <t>Foram iniciadas em Março de 2015, as ações do Projeto Rede Solidária do Polo da palha do Licuri, nas comunidades de Morada Velha, (Sta. Brígida), Chuquê (Jeremoabo) e Serra Branca (Euclides da Cunha). Com a aprticipação direta de  50 artesãos. As ações são voltadas para a autogestão das comunidades produtoras de artesanato com a palha do licurí e madeira reaproveitada. Estão sendo realizadas ações de Planejamento de produção, organização gerencial, controles financeiros, padronização e criação de nova coleção de produtos, marca para polo, catalogo virtual de produtos, formação de preços, preparo para participação em feiras e eventos, Iniciadas as ações para construção de plano de manejo do licurí em Chuquê (Jeremoabo) e estudos e pesquisas para implantação de reserva extrativista. Caso tenhamos a liberação de recursos de imediato, para sequência da segunda etapa, a criação de cadeia produtiva deverá acontecer em Setembro de 2016.</t>
  </si>
  <si>
    <t xml:space="preserve">Regimento interno do Polo da palha, nova coleção de produtos, realização de encontros com as lideranças do polo, criação de marca de Serra Branca, criação de marca do Chuquê. Participação na FENEARTE (feira de artesanato) em Recife, neste mês de Julho 15. criação de catalogo dos produtos. </t>
  </si>
  <si>
    <t xml:space="preserve">O projeto se encontra em pleno andamento, com fechamento da primeira etapa, para Setembro de 2015. Caso tenhamos a liberação da segunda etapa dos recursos de imediato, as ações irão ocorrer até Setembro de 2016. O MJB esta em parceria com a SEMEAR-IICA, desenvolvendo a sistematização da sua metodologia em gestão associativa e desenvolvimento sustentavel,  aplicada junto ao Polo da Palha do Licurí,  o que vai gerar um documento técnico e cartilha, que serão apresentados em seminário, a ser confirmado no mês de Outubro 2015.   </t>
  </si>
  <si>
    <t>A ESEC Raso da Catarina está apoiando a realização de uma pesquisa de Doutorado, desenvolvida pela Professora Wbaneide Martins de Andrade (UNEB Paulo Afonso) que será realizada na ESEC e na região de Jeremoabo, Canudos Santa Brígida, Euclides da Cunha para, entre outras perguntas, responder  sobre o impacto do manejo.</t>
  </si>
  <si>
    <t>Marcus Vinicius (UFMG)</t>
  </si>
  <si>
    <t xml:space="preserve">Erica Pacifico (Universidade Pablo de Olavide), Tiago Filadelfo, Juan Cornejo (Loro Parque), José Selmi (NUTROPICA), Tim Baptiste (ACTP), Antonio Eduardo (CEMAVE/ICMBio), Fernanda Vaz (Zoológico de São Paulo), Angélica Midori (Zoológico de São Paulo), </t>
  </si>
  <si>
    <t>3.16 Realizar pesquisa sobre fenologia reprodutiva de espécies da guilda utilizada por espéceis concorrentes</t>
  </si>
  <si>
    <t>Pesquisa realizada</t>
  </si>
  <si>
    <t>Wbaneide (UNEB), Isabel Machado (UFPE)</t>
  </si>
  <si>
    <t>Tim Baptiste (ACTP)</t>
  </si>
  <si>
    <t>Mapeamento realizado</t>
  </si>
  <si>
    <t>Dificuldade em obter os dados das instituições</t>
  </si>
  <si>
    <t>Elaborar um banco de dados sobre as apreensões. Alertar aos órgãos pertencentes ao SISNAMA sobre a obrigatoriedade de notificação ao CEMAVE em caso de apreensão de araras-azuis-de-lear.</t>
  </si>
  <si>
    <t xml:space="preserve">O Programa Sensibiliza+Ação já se encontra elaborado e será capitaneado pelo Ministério Público da Bahia, em parceria com a ECO, ICMBio e Prefeitura de Santa Brígida. Objetiva contextualizar os agentes públicos dos órgãos integrantes do SISNAMA sobre a importância da conservação dos recursos da biodiversidade da Caatinga, bem como, a problemática inerente a sua conservação. </t>
  </si>
  <si>
    <t>5.7  Realizar ações de inteligência para o combate ao tráfico de arara-azul-de-lear</t>
  </si>
  <si>
    <t>5.8  Realizar ações de fiscalização na área de ocorrência da espécie</t>
  </si>
  <si>
    <t>Ação agrupada a ação 1.7</t>
  </si>
  <si>
    <t xml:space="preserve">Cristina: As análises têm sido realizadas por alunos e no momento, uma aluna (Erica Pacifico) está fazendo a sexagem e análise populacional. Assim, a análise de similaridade genética entre pares de indivíduos em cativeiro depende da colaboração voluntária de aluno que domine a metodologia. Erica: foi apresentado no CBO/NOC-2015 apresentação oral sobre desvio na razão sexual dos filhotes; encontra-se em andamento testes de extração de DNA de penas de muda coletadas em todos os sítios reprodutivos e dormitórios conhecidos para futura genotipagem, aquisição de prímers específicos para a spp  e desenvolvimento de biblioteca de microsatélites; material biológico disponibilizado para estudo sanitário na USP e UFMG; material biológico coletado para estudo de relação de parentesco em sítio reprodutivo e similaridade genética (em 50 ninhos, 296 amostras de sangue, 8 anos). Marcus: Na avaliação sanitária realizada no ano de 2014, os filhotes avaliados foram negativos para três agentes pesquisados: Malária aviária, Adenovirus e Clostridium. Na avaliação sanitária de 2015, os filhotes amostrados foram submetidos a avaliação sanitária do protocolo do Programa de Cativeiro. Um dos filhotes foi positivo para Clostridium perfringens Tipo A, e outro filhote para Mycoplasma spp. Os filhotes foram considerados clinicamente saudáveis. </t>
  </si>
  <si>
    <t>Cristina Miyaki (USP), Erica Pacifico (Universidade Pablo de Olavide), Marcus Romero (UFMG)</t>
  </si>
  <si>
    <t>1.8 Elaborar material de caráter didático pedagógico destinado a formação de professores e alunos</t>
  </si>
  <si>
    <t>Luciana Khoury (MP-BA)</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</si>
  <si>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Carlos Augusto Barros Garboggini (Sec. de Meio Ambiente de Jeremoabo); Jasson de Oliveira Ferreira (Sec. de Educação de Campo Formoso); CEMAVE; Simone Tenório (Instituto Arara-Azul/Fundação Loro Parque); Pedro Lima; Raimundo Rodrigues Filho (Sec. de Planejamento Turismo e Meio Ambiente de Sento Sé), Prefeitura de Canudos, Thaís Maya (Biodiversitas), Luciana Khoury (MP-BA)</t>
  </si>
  <si>
    <t>Ação agrupada  1.4</t>
  </si>
  <si>
    <t>José Selmi (NUTROPICA), Luciana Khoury (MP-BA), Katia Rancura (DED/Zoo São Paulo), Antonio Eduardo (CEMAVE/ICMBio)</t>
  </si>
  <si>
    <t>2. Hábitat da arara-azul-de-lear incrementado em qualidade até 2017</t>
  </si>
  <si>
    <t xml:space="preserve"> 2. Hábitat da arara-azul-de-lear incrementado em qualidade até 2017</t>
  </si>
  <si>
    <t>Vinícius Dantas (Zoo Salvador),  Pesquisadores, Kilma Manso (ECO), Simone Tenório (ESCAS/IPÊ)</t>
  </si>
  <si>
    <t>Ana Carolina (MMA), Pesquisadores, Simone Tenório (ESCAS/IPÊ)</t>
  </si>
  <si>
    <t>Simone Tenório (ESCAS/IPÊ)</t>
  </si>
  <si>
    <t>Pesquisadores, SEBRAE, Simone Tenório (ESCAS/IPÊ) , George Mauricio (Movimento João de Barro), Kilma Manso (ECO)</t>
  </si>
  <si>
    <t>Simone Tenório (IPÊ)</t>
  </si>
  <si>
    <t>Anita Studer (Nordesta), Simone Tenório (ESCAS/IPÊ)</t>
  </si>
  <si>
    <t>Vinícius Dantas (Zoo Salvador), Gerson Norerto (Zoo Salvador), José Tiago (ESEC Raso da Catarina/ICMBio), Iara Crepaldi (UEFS), Caio Graco (UEFS), Cristina Miyaki (USP), Érica Pacífico (MZUSP), Camila Mendes (Biodiversitas), Yara Barros (Parque das Aves), Neiva Guedes (Inst. Arara-Azul), Kilma Manso (ECO), Dorival Pereira (UNEB - Paulo Afonso), Mathias Reinschmidt (Fund. Loro Parque), Ryan Watson (AWWP), Isabel Machado (UFPE), Luiz Pereira (CEMAFAUNA/UNIVASF), Simone Tenório (ESCAS/IPÊ), Anita Studer (Nordesta).</t>
  </si>
  <si>
    <t xml:space="preserve">José Tiago (ESEC Raso da Catarina/ICMBIO), Caio Graco (UEFS), Érica Pacífico (MZUSP), Isabel Machado (UFPE), Kilma Manso (ECO), Luiz Pereira (CEMAFAUNA/UNIVASF), Simone Tenório (ESCAS/IPÊ), Vinícius Dantas (Zoo Salvador) </t>
  </si>
  <si>
    <t>Luciano Copello (SEMEAR), Iara Crepaldi (UEFS), Isabel Machado (UFPE), Kilma Manso (ECO), Caio Graco (UEFS), Simone Tenório (ESCAS/IPÊ)</t>
  </si>
  <si>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Carlos Augusto Barros Garboggini (Sec. de Meio Ambiente de Jeremoabo); Jasson de Oliveira Ferreira (Sec. de Educação de Campo Formoso); CEMAVE; Simone Tenório (ESCAS/IPÊ); Pedro Lima; Raimundo Rodrigues Filho (Sec. de Planejamento Turismo e Meio Ambiente de Sento Sé), Prefeitura de Canudos, Camila Mendes (Biodiversitas)</t>
  </si>
  <si>
    <t>Thaiane Oliveira (Zoo Salvador); Pedro Lima; Simone Tenório (ESCAS/IPÊ); Maria Djalma (Secretaria Municipal de Agricultura e Meio Ambiente de Euclides da Cunha); Ana Campos (Sec. de Agricultura e Meio Ambiente de Monte Santo); Risodalva Paiva (Sec. de Infraestrutura e Meio Ambiente de Paulo Afonso); Damião Matias (Sec. de Agricultura e Meio Ambiente de Santa Brigida); Carlos Augusto  Garboggini (Sec. de Meio Ambiente de Jeremoabo); Jasson de Oliveira Ferreira (Sec. de Educação de Campo Formoso); Pedro Lima; Raimundo Rodrigues Filho (Sec. de Planejamento Turismo e Meio Ambiente de Sento Sé); César Lisboa (INEMA), CEMAVE, Andreza Amaral (CDT/UNB – INFRAERO); Carlos Roberto Franke (UFBA);  Tailuan Carvalho (AGENDHA); Josilda Monteiro (Colégio Leonardo Da Vinci,  Prefeitura de Canudos, Kilma Manso (ECO), Camila Mendes (Biodiversitas)</t>
  </si>
  <si>
    <t>Simone Tenório (IPÊ), Thiago Filadelfo</t>
  </si>
  <si>
    <t>Kilma Manso (ECO), Simone Tenório (ESCAS/IPÊ)</t>
  </si>
  <si>
    <t>Aldízio Oliveira Filho (COCUC/ICMBio)</t>
  </si>
  <si>
    <t>Antonio Eduardo (CEMAVE/ICMBio), Luana Pimentel (INEMA), promotores e juízes, ICMBIO, Guilherme Destro (IBAMA), Polícia Federal (PF), Polícia Rodoviária Federal (PRF), Ministério Público (MP), Polícia Militar (PM), Companhia de Polícia e Proteção Ambiental da Bahia (COPPA), Kilma Manso (ECO)</t>
  </si>
  <si>
    <t xml:space="preserve">Márcia Virginia Oliveira Silva  (INEMA), Vinicius Dantas (Zoo Salvador), Josilda Monteiro (Colégio Leonardo Da Vinci), Conselho Municipal de Segurança de Jeremoabo, Raimundo Rodrigues Filho (Sec. de Planejamento Turismo e Meio Ambiente de Sento Sé), George Luiz Siqueira (Fundação Serra Branca), Prefeituras dos municípios de ocorrência da arara, Luana Pimentel (INEMA), Otávio Nolasco Farias (Fundação Serra Branca), Marcelo Carvalho (PRF), PF, PM, Antonio Eduardo (CEMAVE/ICMBio) </t>
  </si>
  <si>
    <t>Simone Tenório (Instituro Arara-azul/Fundação Loro Parque) / Antonio Eduardo (CEMAVE/ICMBio) - edital SEMA-BA</t>
  </si>
  <si>
    <t>Antonio Eduardo (CEMAVE/ICMBio),  Zoo Salvador / INEMA</t>
  </si>
  <si>
    <t>Erica Pacífico (MZUSP) / Antonio Eduardo (CEMAVE/ICMBio)</t>
  </si>
  <si>
    <t>Márcia Virginia Oliveira Silva  (INEMA), Vinicius Dantas (Zoo Salvador), Josilda Monteiro (Colégio Leonardo Da Vinci), Conselho Municipal de Segurança de Jeremoabo, Raimundo Rodrigues Filho (Sec. de Planejamento Turismo e Meio Ambiente de Sento Sé), George Luiz Siqueira (Fundação Serra Branca), Prefeituras dos municípios de ocorrência da arara, Luana Pimentel (INEMA), Otávio Nolasco Farias (Fundação Serra Branca), Marcelo Carvalho (PRF), PF, PM, Antonio Eduardo  (CEMAVE/ICMBio)</t>
  </si>
  <si>
    <t xml:space="preserve">Antonio Eduardo (CEMAVE/ICMBio), Zoo Salvador/INEMA, Simone Tenório (Instituto Arara-Azul/Fundação Loro Parque) </t>
  </si>
  <si>
    <t>Kilma Manso (ECO), Antonio Eduardo (CEMAVE/ICMBio)</t>
  </si>
  <si>
    <t>Antonio Eduardo (CEMAVE/ICMBio), Simone Tenório (Instituto Arara-azul/Fundação Loro Parque), Prefeituras, William Wittkoff (Fundação Lymington), Maria Djalma (Secretaria Municipal de Agricultura e Meio Ambiente de Euclides da Cunha-BA), ECO, Anita Studer (Nordesta)</t>
  </si>
  <si>
    <t>Antonio Eduardo (CEMAVE/ICMBio), Alberto Vinicius (Zoo Salvador), Simone Tenório (ESCAS/IPÊ)</t>
  </si>
  <si>
    <t>Programa implementado</t>
  </si>
  <si>
    <t>Ação de inteligência realizada</t>
  </si>
  <si>
    <t>Operações ICMBio ESEC Raso da Catarina: 2012: junho - Operação Mupera II, Setembro - Operação Suçuarana, 2013: Março - Operação Braseiro do Carcará, Abril  - Operação Cascavel, junho - Operação Caninana, Dezembro - Operação Levantamento - todas até aqui tiveram foco também na arara, mas esta foi especialmente para levantamento de informações sobre a arara e contou como  coordenador de fiscalização da época, Dezembro - Ainda em dezembro retornamos a campo com a operação Acauã com foco na arara a partir das informações levantadas.</t>
  </si>
  <si>
    <t>Operações ICMBio ESEC Raso da Catarina: 2012: junho - Operação Mupera II, Setembro - Operação Suçuarana, 2013: Março - Operação Braseiro do Carcará, Abril  - Operação Cascavel, junho - Operação Caninana, Dezembro - Operação Levantamento - todas até aqui tiveram foco também na arara, mas esta foi especialmente para levantamento de informações sobre a arara e contou como  coordenador de fiscalização da época, Dezembro - Ainda em dezembro retornamos a campo com a operação Acauã com foco na arara a partir das informações levantadas, 2014 Abril - Operação Santa Mata -  durante e semana Santa como foco na arara, Outubro - Operação Azulão II, 2015 Abril - Operação Raso da Catarina Rio São Francisco.</t>
  </si>
  <si>
    <t xml:space="preserve">2.23  Informar os órgãos responsáveis (nas esferas estadual e federal) pelos processos de criação de assentamentos rurais na área de ocorrência da arara-azul-de-lear sobre a necessidade de consulta ao CEMAVE      </t>
  </si>
  <si>
    <t>Artigo Lima, D. M. Tenório, S.; Gomes, K. (2014). Dieta por Anodorhynchus leari Bonaparte, 1856 (Aves: Psittacidae) em palmeirade licuri na Caatinga baiana. Atualidades Ornitológicas,178: 50-54.</t>
  </si>
  <si>
    <t xml:space="preserve">Pesquisa sobre "Ecologia de Forrageamento através de Isótopos Estáveis” em andamento Início: Março de 2015, término: Setembro de 2016. No âmbito do projeto de doutorado da Erica Pacífico foram coletados frutos, sementes, penas e sangue em 2014/15 para estudo. Também foram coletadas fezes de filhotes nos ninhos e de adultos nas paredes dos dormitórios para estudo de zoocoria, análise em fase final. </t>
  </si>
  <si>
    <t>Relatórios das expedições em 2012 e 2014</t>
  </si>
  <si>
    <t xml:space="preserve">Thiago: Os testes de marcação individualizada da espécie já estão em andamento e o melhor modelo já está sendo adequado frente aos problemas encontrados. Já submetemos 2 propostas (em avaliação) solicitando financiamento para comprar geolocalizadores para as araras. Erica: Estudo de qualidade do habitat e prospecção de novas áreas de ocorrencia (2014 e 2015), utilizando o metodo de road-surveys sul do pernambuco, norte da bahia (incui a eco-região do raso da catarina e a eco-região depressão serteneja meridional (que inclui o boqueirão da onça), dados coletados em análise (geoprocessamento), previsão de termino dez 2017; resultados preliminares: 2 novos sítios reprodutivos e dormitórios localizados (Barreiras e Baixa do Chico). Artigo cientifico sobre novos registros em fase de preparação. Eduardo: Colaborando com projeto de doutorado da Erica Pacifico foi realizada expedição de busca entre os dias 06 e 12 de maio de 2015 na região de ocorrência e áreas limítrofes no limite norte da Bahia e Sul do Estado de Pernambuco. (Glória, Orocó, Cabrobó, Petrolândia). Foram percorridos aproximadamente 1.300 Km, porém não foi encontrada evidência significativa da ocorrência das aves na região em tempo recente e no passado. Na ocasião foi registrada a ocorrência de 2 ninhos nos paredões da Baixa do Chico, Terra Indigena da etnia Pankararé.  </t>
  </si>
  <si>
    <t>Relatório da expedição</t>
  </si>
  <si>
    <t>Juan Cornejo (Loro Parque), Erica Pacífico (Universidade Pablo de Olavide)</t>
  </si>
  <si>
    <t>Erica: expedições de campo realizadas em agosto de 2012  e maio e setembro de 2014. Comunidade continua a reportar a ocorrência das araras aos pesquisadores com freqüência. Projeto de revigoramento populacional concluído e submetido para financiamento, com implantação de área de soltura no Boqueirão da Onça.</t>
  </si>
  <si>
    <t>Projeto de revigoramento populacional concluído e submetido para financiamento</t>
  </si>
  <si>
    <t>3.15 Realizar experimento de translocação de ovos/filhotes na natureza para revigoramento populacional na região do Boqueirão da Onça</t>
  </si>
  <si>
    <t>Experimento realizado</t>
  </si>
  <si>
    <t>1.4 Formular e divulgar campanhas relacionadas à conservação da arara-azul-de-lear</t>
  </si>
  <si>
    <r>
      <t>Ana Campos (Sec. de Agricultura e Meio Ambiente de Monte Santo); Risodalva Paiva (Sec. de Infraestrutura e Meio Ambiente de Paulo Afonso); Damião Matias (Sec. de Agricultura e Meio Ambiente de Santa Brigida); Maria Djalma (Secretaria Municipal de Agricultura e Meio Ambiente de Euclides da Cunha); Marcos França (Prefeitura de Jeremoabo); Jasson de Oliveira Ferreira (Sec. de Educação de Campo Formoso); Pedro Lima; CEMAVE; Raimundo Rodrigues Filho (Sec. de Planejamento Turismo e Meio Ambiente de Sento Sé), Prefeitura de Canudos, Kilma Manso (ECO), Amina  Razoni</t>
    </r>
    <r>
      <rPr>
        <sz val="11"/>
        <rFont val="Calibri"/>
        <family val="2"/>
      </rPr>
      <t xml:space="preserve"> (Zoo Salvador), Simone Tenório (IPÊ), Thiago Filadelfo</t>
    </r>
  </si>
  <si>
    <t>Texto objetivo 2 2. Hábitat da arara-azul-de-lear incrementado em qualidade até 2017</t>
  </si>
  <si>
    <t>Prefeituras, Vivian Uhlig (RAN/ICMBio), Antonio Eduardo (CEMAVE/ICMBio), Anita Studer (Nordesta), Francisco Pedro, Patricia Lustosa Brito (MEAU/UFBA); Uldérico Rios Oliveira (MEAU/UFBA), Ricardo Lustosa Brito (UFBA); Pedro Lima (UFBA)</t>
  </si>
  <si>
    <t>Ofícios encaminhados</t>
  </si>
  <si>
    <t>AGENDHA, SEBRAE, George Mauricio
(Movimento João de Barro) , Tim Baptiste (ACTP)</t>
  </si>
  <si>
    <t>2.20 Estabelecer áreas protegidas, em especial nas áreas de nidificação e alimentação da arara-azul-de-lear, conforme diagnóstico estabelecido na ação 2.1</t>
  </si>
  <si>
    <t>Alberto Vinícius (Zoo Salvador), Gerson Norerto (Zoo Salvador), José Tiago (ESEC Raso da Catarina/ICMBio), Iara Crepaldi (UEFS),Cristina Miyaki (USP), Erica Pacífico (Universidade Pablo de Olavide), Camila Mendes (Biodiversitas), Yara Barros (Parque das Aves), Neiva Guedes (Inst. Arara-Azul), Kilma Manso (ECO), Dorival Pereira (UNEB - Paulo Afonso), Isabel Machado (UFPE), Luiz Pereira (CEMAFAUNA/UNIVASF), Simone Tenório (IPÊ), Anita Studer (Nordesta).</t>
  </si>
  <si>
    <t>José Tiago (ESEC Raso da Catarina/ICMBIO), Caio Graco (UEFS),Erica Pacífico (Universidade Pablo de Olavide), Isabel Machado (UFPE), Kilma Manso (ECO), Luiz Pereira (CEMAFAUNA/UNIVASF), Simone Tenório (IPÊ), Alberto Vinícius (Zoo Salvador)</t>
  </si>
  <si>
    <t>Thiago Filadelfo, José Tiago (ESEC Raso da Catarina/ICMBio), Eurivaldo Macedo (Biodiversitas), Pedro Lima, Raimundo Rodrigues Filho (Sec. de Planejamento Turismo e Meio Ambiente de Sento Sé), Jasson de Oliveira Ferreira (Sec. de Educação de Campo Formoso), Luiz Pereira (CEMAFAUNA/UNIVASF), Kilma Manso (ECO), Francisco Pedro, Erica Pacífico (Universidade Pablo de Olavide)</t>
  </si>
  <si>
    <t>Erica Pacífico (Universidade Pablo de Olavide), Thiago Filadelfo, Manuella Souza (CEMAVE/ICMBio), Antonio Eduardo (CEMAVE/ICMBio), Luiz Pereira (CEMAFAUNA/UNIVASF), Kilma Manso (ECO)</t>
  </si>
  <si>
    <t>Luciano Copello (SEMEAR), Iara Crepaldi (UEFS), Isabel Machado (UFPE), Kilma Manso (ECO), Caio Graco (UEFS), Simone Tenório (IPÊ)</t>
  </si>
  <si>
    <t>Antonio Eduardo (CEMAVE/ICMBio), José Tiago (ESEC Raso da Catarina/ICMBio),Erica Pacífico (Universidade Pablo de Olavide), Thiago Filadelfo, Luiz Pereira (CEMAFAUNA/UNIVASF)</t>
  </si>
  <si>
    <t>Camile Lugarini (CEMAVE), José Tiago (ESEC Raso da Catarina/ICMBio),Erica Pacífico (Universidade Pablo de Olavide), Thiago Filadelfo, Mariângela Allgayer (ULBRA), Luiz Pereira (CEMAFAUNA/UNIVASF)</t>
  </si>
  <si>
    <t>Cristina Miyaki (USP), Antonio Eduardo (CEMAVE/ICMBio), José Tiago (ESEC Raso da Catarina/ICMBio), Thiago Filadelfo, Neiva Guedes (Instituto Arara Azul), Yara Barros (Parque das Aves), Luiz Pereira (CEMAFAUNA/UNIVASF), Erica Pacífico (Universidade Pablo de Olavide), Juan Cornejo (Loro Parque)</t>
  </si>
  <si>
    <t>CEMAVE, Marcelo Reis (COPAN), Linda Wittkoff e William Wittkoff (Fundação Lymington), Guilherme Destro (CGFIS/IBAMA), Yara Barros (Parque das Aves), Carlos Roberto Franke (UFBA),Erica Pacífico (Universidade Pablo de Olavide), Cristina Miyaki (USP), Anita Studer (Nordesta)</t>
  </si>
  <si>
    <t>3.16 Realizar pesquisa sobre fenologia reprodutiva de espécies da guilda utilizada por espécies concorrentes</t>
  </si>
  <si>
    <t>Ação depende do produto da ação 2.1</t>
  </si>
  <si>
    <t>sem produto até o momento</t>
  </si>
  <si>
    <t>Ação não realizada</t>
  </si>
  <si>
    <t xml:space="preserve">Contato estabelecido com o  coordenador do COINE, Sr. José Antônio Lacerda, no setor de licenciamento de complexos eólicos do INEMA. </t>
  </si>
  <si>
    <t>Sem produto até o momento.</t>
  </si>
  <si>
    <t>Contato por e-mail ineficiente, aguardando confirmação para uma visita pessoal.</t>
  </si>
  <si>
    <t>Proposta já encaminhada ao MMA, porém está em discussão junto ao Gov. BA que apresentou óbice a criação da unidade de conservação.</t>
  </si>
  <si>
    <t>Proposta sem andamento em função da priorização de outras propostas.</t>
  </si>
  <si>
    <t>Projeto de Ecologia alimentar em andamento com  estimatíva de entrega de resultados em Janeiro de 2017, referente a Tese de Doutorado de Erica Pacífico. Implicada em coleta de dados em campo, referente aos itens alimentares e coleta de material Biológico (penas em dormitórios e ninhos, sangue de juvenis e respectivos itens alimentares observados) para estudos de sazonalidade alimentar e influencia da dieta no sucesso reprodutivo utilizando o método de isótopos estáveis. O projeto é financiado em campo por World Parrots Trust e Toyolex Veículos e em laboratório por Loro Parque Fundação.</t>
  </si>
  <si>
    <t>Incremento de itens alimentares de 9 itens para 33 itens na dieta da arara-azul-de-lear. Apresentação de resultados parciais em Simposío Internacional. Apresentação de dois relatórios parciais com resultados preliminares obtidos a Loro Parque Fundação. Dados gerados a partir de 8 estações reprodutivas.</t>
  </si>
  <si>
    <t>Erica Pacífico (UPO, Estação Biológica de Doñana, MZUSP)</t>
  </si>
  <si>
    <t>Observações períodicas do casal de araras do Boqueirão da Onça são realizadas através do Programa de Monitoramento da Arara-azul-de-lear, realizado pela ENEL Greem Power, referente a compensação ambiental do Parque Eólico Delfina</t>
  </si>
  <si>
    <t>Observação direta dos dois indivídios remanescentes, nos meses de Abril e Maio de 2016, Outubro de 2016. Observação regular é realizada pelos moradores do povoado da Gameleira, trabalhadores rurais do Cercadinho, principal area de forrageamento destes indivíduos. A observação realizada por moradores locais está sendo comunicada diretamente aos pesquisadores, permitindo um monitoramento contínuo, que inclui as datas, horários e comportamento alimentar.</t>
  </si>
  <si>
    <t>Thiago Filadelfo (Qualis Ambiental) Erica Pacífico (UPO, Estação Biológica de Doñana, MZUSP)</t>
  </si>
  <si>
    <t>Criar o Parna do Boqueirão da Onça é fundamental para a conservação deste ecossistema. É constante a especulação por empresas para implantação de parque eólicos na localidade. Licenciamentos ambientais estão permitindo a abertura de estradas .</t>
  </si>
  <si>
    <t>Filhotes capturados nos ninhos pelo Projeto de Monitoramento de Biologia Reprodutiva em longo prazo, estão recebendo novos métodos de marcação (que foram testado em 2015 e implementados em 2016, através de anilhas de observação de longa distancia ecolares numerados com medalhas (Senar et al 2012), para pesquisa de captura e reobservações destes juvenis. Duas viagens de campo foram realizadas para busca ativa dos juvenis marcados (realizadas pelo mesmo grupo de investigação e financiadas pela WPT, Toyolex. Foi definida parceria com o Projeto Icaros (Dr. Martin Wikelski, Max Planck Institute for Ornithology) para definição de transmissores GPS para fazer seguimento, a serem implantados na estação reprodutiva de 2017. Loro Parque Fundação está interessada em financiar este projeto.</t>
  </si>
  <si>
    <t>Juvenis avistados marcados com os novos metodos foram avistados permitindo inciar a coleta de dados relativa a sobrevivência e área de vida. Proposta de seguimento satelital enviada aos parceiros.</t>
  </si>
  <si>
    <t xml:space="preserve">Com relação aos transmissores satelitais houve dificuldade na captação de recursos (em questão de tempo hábil para atender o cronograma do projeto, período reprodutivo). Pretende-se realizar o trabalho na próxima estação reprodutiva, após formalização de financiamento. Não há garantia que os transmissores satelitais funcionarão na localidade e nas aves. Este projeto portanto é experimental. </t>
  </si>
  <si>
    <t>Este projeto está sendo realizado na Estação Biológica de Canudos (EBC - Fundação Biodiversitas) desde 2008 e novas áreas de nidificação localizadas (a partir de 2014), Barreiras e Baixa do Chico, com financiamento da WPT, Toyolex, CAPES e apoio da Fundação Biodiversitas, MZUSP, Cemave, Instituto Arara Azul, Estación Biológica de Doñana (EBD-CSIC).</t>
  </si>
  <si>
    <t>Dados coletados referente a produtividade em 8 anos de monitoramento nessas áreas, permitem estudos de variação sazonal e influencia climática no sucesso reprodutivo. Coleta de material biológico de ninhegos disponilibilizada para estudos genéticos (LGEMA/MZUSP/EBD-CSIC), estudos de dieta por isótopos estáveis (EBD-CSIC), estudos sanitários (FMVZUSP e UFMG). A captura dos filhotes nessas áreas permite desenvolver novos métodos de marcação para implementar estudos de sobrevivência e dispersão. PhD de Erica Pacífico em andamento (EBD-CSIC, LGEMA, USP) "Restrições Ecológicas e Genéticas nos processos Demográficos da arara-azul-de-lear", Trabalho de conclusão de curso em Ciencias ambientais (UFPE) de Maura Fernanda Lacerda da Silva "Análise exploratória dos padões de desenvolvimento neonatal da arara-azul-de-lear". Dados parciais sobre desvio da razão sexual de ninhegos apresentado em congresso internacional (CBO-NOC 2015). Dados parciais sobre os padrões de desenvolvimento de ninhegos e estudos realizados em novas áreas de reprodução apresentados em simpósio internacional (Parrots Internacional Simposium 2015)</t>
  </si>
  <si>
    <t>Não há tempo hábil disponível para a equipe de campo incorporrar a área de reprodução da ESEC no projeto de monitoramento de ninhos.</t>
  </si>
  <si>
    <t>Reestabelecer o censo de ninhos na ESEC (encerrado pelo CEMAVE) através de observações diretas à distância na estação reprodutiva de 2017 (mínimo de 3 dias/mês Fev/Mar/Abril/Maio) para permitir planificação do estudo de biologia reprodutiva a partir da estação reprodutiva de 2018.</t>
  </si>
  <si>
    <t xml:space="preserve">22 primers de microssatélite espécíficos para espécie, foram desenvolvidos com amostras coletadas em campo e estão em fase de teste (Pacífico dados não publicados). 16 primers de microssatélite foram publicados  (Jan &amp;Fumagalli, 2016) com base em amostras de cativeiro. Os marcadores são necessários para estudos de dinâmica populacional. Foram realizadas extrações de DNA de penas coletadas nos dormitórios que estão em fase de genotipagem para estudo de estrutura populacional. Foram realizadas sexagens destas amostras de penas e de filhotes estudados nos ninhos da EBC, para estudo de desvio na razão sexual, referente ao projeto de PhD de Erica Pacífico, realizado na EBD-CSIC em colaboração com LGEMA-USP.  pesquisa realizada em Laboratório é financiado pelo Loro Parque Fundación. </t>
  </si>
  <si>
    <t>Plano de Monitoramento Ambiental aprovado e financiamento para Projeto de Reintrodução experimental concedido.</t>
  </si>
  <si>
    <t>No periodo estimado não há infraestrutura local para implementação deste experimento pelos pesquisadores vinculados ao projeto de monitoramento de ninhos. No período estimado não há tempo hábil disponível para a equipe pesquisadores incorporrar este experimento no projeto de monitoramento de ninhos.</t>
  </si>
  <si>
    <t>A Biodiversitas apresentou o Programa de Conservação da arara-azul-de-lear na Estação Biológica de Canudos, no contexto do PAN, junto à Câmara Municipal de Canudos em 14/09/2015.</t>
  </si>
  <si>
    <t>Camila Mendes (Biodiversitas) e Gláucia Drummond (Biodiversitas)</t>
  </si>
  <si>
    <t>A Biodiversitas está desenvolvendo um projeto, com o apoio da Fundação Grupo Boticário, para criação de RPPN na Estação Biológica de Canudos, a fim de proteger oficialmente 267 hectares da área de nidificação da arara-azul-de-lear, localizada na propriedade. Foi realizado levantamento topográfico da área, e está sendo realizada a regularização cartorial da propriedade para criação da RPPN.</t>
  </si>
  <si>
    <t>Camila Mendes (Biodiversitas)</t>
  </si>
  <si>
    <t>Sem informações para monitoria 2016.</t>
  </si>
  <si>
    <t>O trabalho de Uldérico Rios (mestrado Engenharia Ambiental Urbana/UFBA), já identificou e caracterizou os conflitos ambientais presentes do entorno da ESEC Raso da Catarina, além de mapear a cobertura da terra no entorno da UC para os últimos 28 anos e identificar usos territoriais mais conflitantes (lavoura de milho, solo urbano, áreas de licuri).</t>
  </si>
  <si>
    <t xml:space="preserve"> Uldérico Rios Oliveira (MEAU/UFBA)</t>
  </si>
  <si>
    <t>Mapas gerados. Dados apresentados no V Congresso Brasileiro de Educação Ambiental Aplicada e Gestão Territorial (2016) e no VII Congresso Luso Brasileiro para o Planejamento Urbano, Regional, Integrado e Sustentável (2016).</t>
  </si>
  <si>
    <t>Até a monitoria de 2015 não havia sido realizada. Sem informações para monitoria 2016.</t>
  </si>
  <si>
    <t xml:space="preserve">Apresentação na Câmara de Canudos. </t>
  </si>
  <si>
    <t>Apresentação feita somente em um dos municípios de ocorrência da espécie.</t>
  </si>
  <si>
    <t>Para a monitoria de 2015 tinhámos a informação que o projeto foi submetido à ABC para fins de reflorestamento e extensão florestal e aguardavam aprovação final. Sem informações para monitoria de 2016</t>
  </si>
  <si>
    <r>
      <rPr>
        <b/>
        <sz val="11"/>
        <color theme="1"/>
        <rFont val="Calibri"/>
        <family val="2"/>
        <scheme val="minor"/>
      </rPr>
      <t xml:space="preserve">Informações da monitoria de 2015: </t>
    </r>
    <r>
      <rPr>
        <sz val="11"/>
        <color theme="1"/>
        <rFont val="Calibri"/>
        <family val="2"/>
        <scheme val="minor"/>
      </rPr>
      <t>Foram iniciadas em Março de 2015, as ações do Projeto Rede Solidária do Polo da palha do Licuri, nas comunidades de Morada Velha, (Sta. Brígida), Chuquê (Jeremoabo) e Serra Branca (Euclides da Cunha). Com a aprticipação direta de  50 artesãos. As ações são voltadas para a autogestão das comunidades produtoras de artesanato com a palha do licurí e madeira reaproveitada. Estão sendo realizadas ações de Planejamento de produção, organização gerencial, controles financeiros, padronização e criação de nova coleção de produtos, marca para polo, catalogo virtual de produtos, formação de preços, preparo para participação em feiras e eventos, Iniciadas as ações para construção de plano de manejo do licurí em Chuquê (Jeremoabo) e estudos e pesquisas para implantação de reserva extrativista. Caso tenhamos a liberação de recursos de imediato, para sequência da segunda etapa, a criação de cadeia produtiva deverá acontecer em Setembro de 2016.</t>
    </r>
  </si>
  <si>
    <r>
      <rPr>
        <b/>
        <sz val="11"/>
        <color theme="1"/>
        <rFont val="Calibri"/>
        <family val="2"/>
        <scheme val="minor"/>
      </rPr>
      <t>Informações da monitoria de 2015</t>
    </r>
    <r>
      <rPr>
        <sz val="11"/>
        <color theme="1"/>
        <rFont val="Calibri"/>
        <family val="2"/>
        <scheme val="minor"/>
      </rPr>
      <t xml:space="preserve">: Regimento interno do Polo da palha, nova coleção de produtos, realização de encontros com as lideranças do polo, criação de marca de Serra Branca, criação de marca do Chuquê. Participação na FENEARTE (feira de artesanato) em Recife, neste mês de Julho 15. criação de catalogo dos produtos. </t>
    </r>
  </si>
  <si>
    <r>
      <rPr>
        <b/>
        <sz val="11"/>
        <color theme="1"/>
        <rFont val="Calibri"/>
        <family val="2"/>
        <scheme val="minor"/>
      </rPr>
      <t>Informações da monitoria de 2015</t>
    </r>
    <r>
      <rPr>
        <sz val="11"/>
        <color theme="1"/>
        <rFont val="Calibri"/>
        <family val="2"/>
        <scheme val="minor"/>
      </rPr>
      <t>: A liberação dos recursos para iniarmos as atividades do projeto, só foi liberado pela SETRE, em meados de Janeiro 2015, para o projeto que foi aprovado e m 2013.</t>
    </r>
  </si>
  <si>
    <r>
      <rPr>
        <b/>
        <sz val="11"/>
        <color theme="1"/>
        <rFont val="Calibri"/>
        <family val="2"/>
        <scheme val="minor"/>
      </rPr>
      <t>Informações da monitoria de 2015:</t>
    </r>
    <r>
      <rPr>
        <sz val="11"/>
        <color theme="1"/>
        <rFont val="Calibri"/>
        <family val="2"/>
        <scheme val="minor"/>
      </rPr>
      <t xml:space="preserve"> O projeto se encontra em pleno andamento, com fechamento da primeira etapa, para Setembro de 2015. Caso tenhamos a liberação da segunda etapa dos recursos de imediato, as ações irão ocorrer até Setembro de 2016. O MJB esta em parceria com a SEMEAR-IICA, desenvolvendo a sistematização da sua metodologia em gestão associativa e desenvolvimento sustentavel,  aplicada junto ao Polo da Palha do Licurí,  o que vai gerar um documento técnico e cartilha, que serão apresentados em seminário, a ser confirmado no mês de Outubro 2015.   </t>
    </r>
  </si>
  <si>
    <r>
      <rPr>
        <b/>
        <sz val="11"/>
        <rFont val="Calibri"/>
        <family val="2"/>
        <scheme val="minor"/>
      </rPr>
      <t>Informações da monitoria de 2015</t>
    </r>
    <r>
      <rPr>
        <sz val="11"/>
        <rFont val="Calibri"/>
        <family val="2"/>
        <scheme val="minor"/>
      </rPr>
      <t>: A ESEC Raso da Catarina está apoiando a realização de uma pesquisa de Doutorado, desenvolvida pela Professora Wbaneide Martins de Andrade (UNEB Paulo Afonso) que será realizada na ESEC e na região de Jeremoabo, Canudos Santa Brígida, Euclides da Cunha para, entre outras perguntas, responder  sobre o impacto do manejo.</t>
    </r>
  </si>
  <si>
    <t>Erica Pacífico (UPO, Estação Biológica de Doñana, MZUSP); Thiago Filadelfo (Qualis Ambiental)</t>
  </si>
  <si>
    <t>Ação não realizada.</t>
  </si>
  <si>
    <t>Censo realizado em novembro de 2016.</t>
  </si>
  <si>
    <t xml:space="preserve">Estimativa populacional </t>
  </si>
  <si>
    <t xml:space="preserve">Falta de recurso inviabilizou a execução frente à prioridade de outras atividades </t>
  </si>
  <si>
    <t>Reavaliar a pertinência da ação tendo em vista que o número pessoas que desenvolvem pesquisas relacionadas a espécie é reduzido e já integram o PAN. Sugiro retirar a ação.</t>
  </si>
  <si>
    <t xml:space="preserve">Orçamento previsto para esta ação é incompatível. É necessário contratar equipe de campo, com experiência em manejo de fauna, em tempo integral para execução deste experimento. O Prazo estimado para realização da ação é insuficiente. Prazo estimado para conclusão do ação deve incluir pelo menos 2 estações reprodutivas completas. O experimento deve considerar o seguimento das aves por pelo menos mais dois anos na localidade de soltura, o que indica que a ação deve ter prazo de execução de pelo menos 4 anos. O experimento deve possuir atividade educativa associada na comunidade local. </t>
  </si>
  <si>
    <t>Antonio Eduardo (CEMAVE/ICMBio) e Nathália Alves (CEMAVE/ICMBio)</t>
  </si>
  <si>
    <t>Liberação de recursos em cima da data ideal para o censo, dificultando os preparativos para o trabalho de campo que possui  grande logística.</t>
  </si>
  <si>
    <t>O relatório  (2015)  do Projeto de Ressarcimento do Milho, informa que entre o período de março de 2015/ a março/2016 , plantações em 128 propriedades sofreram ataques de araras, totalizando um ressarcimento de 823 sacas de milho. Segundo a articuladora da ação, apesar do relatório de 2016 ainda não estar finalizado, ele indicará que não houve danos a milharais em consequência da forte seca que está assolando toda a região de ocorrência das araras e que levou à perda total das lavouras plantadas, não havendo registro de um único milharal produtivo.</t>
  </si>
  <si>
    <t>Relatório 2015</t>
  </si>
  <si>
    <t>Kilma Manso (ECO )</t>
  </si>
  <si>
    <r>
      <rPr>
        <b/>
        <sz val="11"/>
        <color theme="1"/>
        <rFont val="Calibri"/>
        <family val="2"/>
        <scheme val="minor"/>
      </rPr>
      <t xml:space="preserve">Informação monitoria 2015: </t>
    </r>
    <r>
      <rPr>
        <sz val="11"/>
        <color theme="1"/>
        <rFont val="Calibri"/>
        <family val="2"/>
        <scheme val="minor"/>
      </rPr>
      <t>Apesar dos municipios manifestarem interesse em implantar o programa de educação ambiental, eles alegam que não há capacitação e material de apoio aos professores para promover a educação formal.</t>
    </r>
  </si>
  <si>
    <t>Governo da Bahia apresentou óbice a criação da unidade de conservação</t>
  </si>
  <si>
    <t xml:space="preserve">Proposta elaborada e encaminhada. </t>
  </si>
  <si>
    <t>Ação considerada como concluída na monitoria I.</t>
  </si>
  <si>
    <t>Ação considerada como concluída na monitoria II</t>
  </si>
  <si>
    <t>Ação considerada como concluída na monitoria II.</t>
  </si>
  <si>
    <t>Ação considerada como concluída na monitoria III.</t>
  </si>
  <si>
    <r>
      <rPr>
        <b/>
        <sz val="11"/>
        <color theme="1"/>
        <rFont val="Calibri"/>
        <family val="2"/>
        <scheme val="minor"/>
      </rPr>
      <t>Informações da monitoria de 2015:</t>
    </r>
    <r>
      <rPr>
        <sz val="11"/>
        <color theme="1"/>
        <rFont val="Calibri"/>
        <family val="2"/>
        <scheme val="minor"/>
      </rPr>
      <t xml:space="preserve"> Operações ICMBio ESEC Raso da Catarina: 2012: junho - Operação Mupera II, Setembro - Operação Suçuarana, 2013: Março - Operação Braseiro do Carcará, Abril  - Operação Cascavel, junho - Operação Caninana, Dezembro - Operação Levantamento - todas até aqui tiveram foco também na arara, mas esta foi especialmente para levantamento de informações sobre a arara e contou como  coordenador de fiscalização da época, Dezembro - Ainda em dezembro retornamos a campo com a operação Acauã com foco na arara a partir das informações levantadas.</t>
    </r>
  </si>
  <si>
    <r>
      <rPr>
        <b/>
        <sz val="11"/>
        <color theme="1"/>
        <rFont val="Calibri"/>
        <family val="2"/>
        <scheme val="minor"/>
      </rPr>
      <t xml:space="preserve">Informações da monitoria de 2015: </t>
    </r>
    <r>
      <rPr>
        <sz val="11"/>
        <color theme="1"/>
        <rFont val="Calibri"/>
        <family val="2"/>
        <scheme val="minor"/>
      </rPr>
      <t>Operações ICMBio ESEC Raso da Catarina: 2012: junho - Operação Mupera II, Setembro - Operação Suçuarana, 2013: Março - Operação Braseiro do Carcará, Abril  - Operação Cascavel, junho - Operação Caninana, Dezembro - Operação Levantamento - todas até aqui tiveram foco também na arara, mas esta foi especialmente para levantamento de informações sobre a arara e contou como  coordenador de fiscalização da época, Dezembro - Ainda em dezembro retornamos a campo com a operação Acauã com foco na arara a partir das informações levantadas, 2014 Abril - Operação Santa Mata -  durante e semana Santa como foco na arara, Outubro - Operação Azulão II, 2015 Abril - Operação Raso da Catarina Rio São Francisco.</t>
    </r>
  </si>
  <si>
    <t>PLANO DE AÇÃO NACIONAL DE CONSERVAÇÃO DE ESPÉCIES AMEAÇADAS DE EXTINÇÃO - PAN</t>
  </si>
  <si>
    <t>Plano de Ação Nacional para a Conservação da Arara-azul-de-lear</t>
  </si>
  <si>
    <t>Objetivo geral do PAN</t>
  </si>
  <si>
    <t xml:space="preserve">Manter o crescimento populacional da arara-azul-de-lear até 2017, garantindo e incrementando a qualidade do habitat e envolvendo as comunidades da área de ocorrência da espécie na sua conservação.
</t>
  </si>
  <si>
    <t>Data da monitoria</t>
  </si>
  <si>
    <t>30/05/2017 a 01/06/2017</t>
  </si>
  <si>
    <t>Agrupada</t>
  </si>
  <si>
    <t>Nº</t>
  </si>
  <si>
    <t>Ação</t>
  </si>
  <si>
    <t>Produto</t>
  </si>
  <si>
    <t>Resultados esperados</t>
  </si>
  <si>
    <t>Período</t>
  </si>
  <si>
    <t>Articulador</t>
  </si>
  <si>
    <t>Custo estimado (R$)</t>
  </si>
  <si>
    <t>Colaboradores</t>
  </si>
  <si>
    <t>Localização</t>
  </si>
  <si>
    <t>Observações</t>
  </si>
  <si>
    <t>Ação não iniciada no período previsto</t>
  </si>
  <si>
    <t>Ação iniciada e não concluída no período previsto</t>
  </si>
  <si>
    <t>Início</t>
  </si>
  <si>
    <t>Fim</t>
  </si>
  <si>
    <t>Área de relevância</t>
  </si>
  <si>
    <t>1.1</t>
  </si>
  <si>
    <t>Kilma sugeriu para um próximo ciclo que a ação seja criada como monitoramento da implementação dos planos de educação ambiental.</t>
  </si>
  <si>
    <t>1.3</t>
  </si>
  <si>
    <t>1.4</t>
  </si>
  <si>
    <t>A idéia seria fazer os spots em épocas propícias, como por exemplo na época de São João, em que são retiradas as palhas do licuri, para as festas. Também na época de captura dos filhotes. Mas não foram atingidos todos os objetivos.</t>
  </si>
  <si>
    <t>1.6</t>
  </si>
  <si>
    <t>1.8</t>
  </si>
  <si>
    <t>2.1</t>
  </si>
  <si>
    <t>2.4</t>
  </si>
  <si>
    <t>Kilma informou que não foi realizado. Houve o acompanhamento em algumas áreas, mas não foi realizado o mapa previso na ação anterior de toda a área de vida, então não foi possível fazer o plano de recuperação. George destacou que estando dentro do PAN do Bioma caatinga, provavelmente essa ação será prioritária e deve ser prevista para o bioma.</t>
  </si>
  <si>
    <t>Ação prioritária para ir para o PAN da Caatinga reelaborada.</t>
  </si>
  <si>
    <t>2.7</t>
  </si>
  <si>
    <t>2.8</t>
  </si>
  <si>
    <t>2.9</t>
  </si>
  <si>
    <t>2.10</t>
  </si>
  <si>
    <t>2.11</t>
  </si>
  <si>
    <t>2.13</t>
  </si>
  <si>
    <t>2.15</t>
  </si>
  <si>
    <t>Erica Pacífico, Aldízio Lima de Oliveira Filho (COCUC/ICMBio)</t>
  </si>
  <si>
    <t>2.16</t>
  </si>
  <si>
    <t>Conselho criado e em plena atividade, os membros foram empossados em agosto de 2015.</t>
  </si>
  <si>
    <t>Gestão da ESEC é discutida com os conselheiros. Seis reuniões realizadas. Grupos de Trabalho foram criados e o Plano de Ação do Conselho está sendo finalizado.</t>
  </si>
  <si>
    <t>Osmar Barreto Borges</t>
  </si>
  <si>
    <t>2.18</t>
  </si>
  <si>
    <t>Proposta não foi considerada prioritária para o seu encaminhamento no ano de 2017</t>
  </si>
  <si>
    <t>2.20</t>
  </si>
  <si>
    <t>2.22</t>
  </si>
  <si>
    <t>2.23</t>
  </si>
  <si>
    <t>2.24</t>
  </si>
  <si>
    <t>2.25</t>
  </si>
  <si>
    <t>3.2</t>
  </si>
  <si>
    <t>Thiago Filadelfo: Nossa equipe faz censos pontuais durante a busca por araras marcadas e em abril/2017 registramos aprox. 100 indivíduos dormindo na Baixa do Chico (em Glória), aprox. 30 indivíduos dormindo nas Barreiras (em Canudos) e aprox. 200 na Baixa do Tanque (em Euclídes da Cunha).  CEMAVE 2016: Raso da Catarina: 1357 indivíduos; Baixa do Chico: 61 indivíduos</t>
  </si>
  <si>
    <t>3.3</t>
  </si>
  <si>
    <t>Recomendo dar continuidade nesta ação vinculando o projeto de Ecologia de Forrageio ao  seguimento in-loco (com uso de acelerômetro) para identificação de itens e comportamentos alimentares nas áreas de alimentação.</t>
  </si>
  <si>
    <t>3.4</t>
  </si>
  <si>
    <t xml:space="preserve">Verificar porque a conclusão dessa ação foi mencionada como pré-requisito para implementação do projeto de revigoramento populacional, uma vez que a ação já foi concluída. Há duas aves remanescentes na população funcionalmente extinta, de acordo com especialistas.  As expedições já realizadas atestam que o esforço amostral foi mais do que suficiente para determinar o tamanho populacional exíguo, e que não é sábio o uso de mais recursos financeiros públicos e/ou privados para se determinar a rota/dormitório destas aves neste momento, dadas as dificuldades de acesso a áreas remotas na localidade de estudo. Recomendo  a soltura de novos indivíduos atrelada ao seu rastreamento remoto (telemetria), utilizando aves resgatas do Raso da Catarina (via CEMAFAUNA) ou aves aptas a soltura do programa de cativeiro, das linhagens superrepresentadas. Sabendo-se do potencial de interação entre as aves remanescentes e a as soltas, sabe-se que as aves remanecentes são essenciais e insubstituíveis como portadoras da memória do uso do hábitat, um fator fundamentalmente útil para potencializar o sucesso de programas de revigoramento populaconal, já que estas indicarão as formas de uso de habitat e área de vida a serem protegidas na localidade do Boqueirão da Onça. </t>
  </si>
  <si>
    <t>3.6</t>
  </si>
  <si>
    <t>PROBLEMA 1) Alinhar e esclarecer com ICMBio e mantenedores que acordaram em participar do programa de cativeiro, objetivos do programa e do projeto de soltura experimental, bem como os riscos inerentes ao ausência de monitoramento da população do Boqueirão da Onça, com risco de extinção eminete; Discutir as perguntas e respostas direcionadas aos pesquisadores do projeto com os articuladores das ações 3.4, 3.6, 3.11, 3.13, 3.14, 3.15, presentes na reunião do PAN.  PROBLEMA 2) equipe de campo necessita intermediação do ICMBio, através do gestor da ESEC,  para realizar pesquisas, relativas a  capturas e marcação de juvenis na reserva.</t>
  </si>
  <si>
    <t>3.9</t>
  </si>
  <si>
    <t>3.10</t>
  </si>
  <si>
    <t>Este estudo é realizado na Estação Biológica de Canudos (EBC - Fundação Biodiversitas) (10 anos amostrgem, até 2017 e novas áreas de nidificação localizadas (a partir de 2014), Barreiras e Baixa do Chico, com financiamento da WorldParrotsTrust, Toyolex, CAPES e apoio da Fundação Biodiversitas, MZUSP, Cemave, Instituto Arara Azul, Estación Biológica de Doñana (EBD-CSIC).</t>
  </si>
  <si>
    <t>Dados coletados referente a produtividade em 10 anos de monitoramento nessas áreas, permitem estudos de variação sazonal e influencia climática no sucesso reprodutivo. Coleta de material biológico de ninhegos disponilibilizada para estudos genéticos (LGEMA/MZUSP/EBD-CSIC), estudos de dieta por isótopos estáveis (EBD-CSIC), estudos sanitários (FMVZUSP e UFMG). PhD de Erica Pacífico em andamento (EBD-CSIC, LGEMA, USP) "Restrições Ecológicas e Genéticas nos processos Demográficos da arara-azul-de-lear", Trabalho de conclusão de curso em Ciencias ambientais (UFPE) de Maura Fernanda Lacerda da Silva "Análise exploratória dos padões de desenvolvimento neonatal da arara-azul-de-lear". Dados parciais sobre desvio da razão sexual de ninhegos apresentado em congresso internacional (CBO-NOC 2015). Dados parciais sobre os padrões de desenvolvimento de ninhegos e estudos realizados em novas áreas de reprodução apresentados em simpósio internacional (Parrots Internacional Simposium 2015). Dados parciais sobre estudos sanitários apresentados na ABRAVAS em 2016 por Romero Lope. Dados sanitarios  publicados em revista científica por Saindemberg, 2017.</t>
  </si>
  <si>
    <t xml:space="preserve">O acesso dos pesquisadores a ESEC é prejudicado pela ausência de acesso as áreas de reprodução e dormitórios das araras (Sul da ESEC). Propriedades privadas que dão acesso aos ninhos, são instáveis em suas autorizações de acesso. </t>
  </si>
  <si>
    <t xml:space="preserve">Erica Pacífico </t>
  </si>
  <si>
    <t>3.11</t>
  </si>
  <si>
    <t>Ref. 1) Pacífico, E. C.; et al. 2015. Female-biased sex ratio in globally endangered Lear’s Macaw (Anodorhynchus leari). Anais do X Neotropical Ornithological Congress, Manaus-AM. Ref. 2) Hannah et al. 2016  Avaliação sanitária de araras-azuis-de-lear (Anodorhynchus leari) de vida livre. Anais do XXV Congresso ABRAVAS 2016. Ref. 3) Saindenberg, A. B. 2012. Disease sampling in the land of Lear’s. PsittaScene, 24(1): 3-5. Ref. 4) Saindenberg, A. B. et al. 2012. A survey for Escherichia coli Virulence Factors in Asymptomatic Free-ranging Parrots. Veterinary Science, 1-6. REF. 5) Saindenberg, A. B. et al. 2017. An atypical enteropathogenic Escherichia coli isolate with possible human and domestic animal origin from a free-living Lear’s Macaw (Anodorhynchus leari). Journal of Wildlife Diseases, 53(2): 1-3.</t>
  </si>
  <si>
    <t>Recomedo dividir esta ação em duas. Estudos genéticos, separados de sanitários, pois são de grupos de pesquisa independetes.</t>
  </si>
  <si>
    <t>3.13</t>
  </si>
  <si>
    <t>Diagnóstico já realizado após inúmeras expedições à área do Boqueirão da Onça.</t>
  </si>
  <si>
    <t>3.14</t>
  </si>
  <si>
    <t>3.15</t>
  </si>
  <si>
    <t>Orçamento previsto para esta ação é incompatível. É necessário contratar equipe em tempo integral para execução deste experimento. O Prazo estimado para realização da ação é insuficiente. Prazo estimado para conclusão do ação deve incluir pelo menos 2 estações reprodutivas completas. O experimento deve considerar o seguimento das aves por pelo menos mais dois anos na localidade de soltura, o que indica que a ação deve ter prazo de execução de pelo menos 4 anos. REAVALIAR O CUSTO/BENEFÍCIO DESTA AÇÃO UMA VEZ QUE EXISTE UM PROGRAMA DE CATIVEIRO DESTINADO PARA O REVIGORAMENTO POPULACIONAL NO BOQUEIRÃO DA ONÇA, COM AVE/CASAIS SUPERREPRESENTADOS.</t>
  </si>
  <si>
    <t>3.16</t>
  </si>
  <si>
    <t>Kilma pretende fazer como projeto de doutorado, mas ainda não entrou no programa. De qualquer forma será um trabalho de longo prazo.</t>
  </si>
  <si>
    <t>4.1</t>
  </si>
  <si>
    <t>Kilma informou que no início do programa o objetivo era atingir 30% do ressarcimento, mas está sendo atingido um ressarcimento de 100% das sacas de milho atacado.</t>
  </si>
  <si>
    <t>Recomendou-se rever a ação pois o texto não está bem elaborado e são dados difíceis e sensíveis de se conseguir.</t>
  </si>
  <si>
    <t>5.2</t>
  </si>
  <si>
    <t>5.3</t>
  </si>
  <si>
    <t>Marcus considera que é necessária a revisão do protocolo pois existem muitas questões inadequadas no protocolo. Ele, com a equipe de veterinários, farão a revisão do texto do protocolo para apresentar para o grupo em aproximadamente 4 meses.</t>
  </si>
  <si>
    <t>5.7</t>
  </si>
  <si>
    <t>Kilma assessorou a promotora na ação de inteligência que foi realizada. Não se chegou em resultados efetivos para garantir apreensões.</t>
  </si>
  <si>
    <t>Recomenda-se que a promotora emita algum tipo de documento comprovando que a ação foi concluída, para que exista um histórico do PAN.</t>
  </si>
  <si>
    <t>5.8</t>
  </si>
  <si>
    <t>Ação contínua. Recomenda-se melhorar a elaboração dessas propostas de ação de fiscalização no próximo ciclo. Colocar dados de quantidade, frequência e época do ano na qual é importante que aconteça (período reprodutivo por exemplo). Verificar se é melhor manter genérica, ou direcionar mais para a espécie alvo.</t>
  </si>
  <si>
    <t>RESUMO DA SITUAÇÃO DAS AÇÕES DO PAN</t>
  </si>
  <si>
    <t>SITUAÇÃO ATUAL DAS AÇÕES - MONITORIA FINAL (2017)</t>
  </si>
  <si>
    <t>SITUAÇÃO DAS AÇÕES</t>
  </si>
  <si>
    <t>Não iniciada no período previsto</t>
  </si>
  <si>
    <t>Iniciada e não concluída no período previsto</t>
  </si>
  <si>
    <t>29/05 a 30/06/2017</t>
  </si>
  <si>
    <t>Recomenda-se manter a ação e fazer os spots que não foram feitos.</t>
  </si>
  <si>
    <t>Recomendou-se realizar o monitoramento para se ter idéia da execução do Programa nos municípios.</t>
  </si>
  <si>
    <t>Necessário realizar a contagem dos processos.</t>
  </si>
  <si>
    <t>Thiago não havia conseguido contato por e-mail, aguardando confirmação para uma visita pessoal há mais de 9 meses. Sara e Mariana foram contactadas na véspera da reunião e não tiveram tempo de processar as informações.</t>
  </si>
  <si>
    <t>É importante acompanhar as medidas mitigadoras e condicionantes. Pegar dados contabilizados com INEMA.</t>
  </si>
  <si>
    <t xml:space="preserve">Kilma considera que sem o órgão de extensão rural é muito difícil dar andamento a essa ação. </t>
  </si>
  <si>
    <t>Mosaico ainda não foi criado.</t>
  </si>
  <si>
    <t>Em negociação da criação entre o Governo Federal e o Governo do Estado da Bahia.</t>
  </si>
  <si>
    <t>Não foi realizada a ação 2.1, portanto foram criadas áreas sem vínculo com o planejamento.</t>
  </si>
  <si>
    <t>Ação dependente da 2.1 que não foi realizada.</t>
  </si>
  <si>
    <t>Realizar consulta ao Eduardo para documentar o histórico da consulta. Verificar se existe algum assentamento em processo de criação pelo CDA (órgão estadual de terras). Se a ação for considerada prioritária para o próximo ciclo de gestão, colocar metas anuais, para enviar com frequência os documentos.</t>
  </si>
  <si>
    <t>Não foi elaborado.</t>
  </si>
  <si>
    <t>Estudo em andamento pelo doutorando Victor Vinicius Ferreira de Lima da UNB em um projeto capitaneado pela EMBRAPA, PNUD, GEF, dentro da ESEC do Raso da Catarina. Integração da cons. da biod. E uso sust. Em SAF. Também pesquisa da Profa. Ubaneide sobre uso e recrutamento em áreas que estão sujeitas ao pastejo em Paulo Afonso.</t>
  </si>
  <si>
    <t>2 pesquisas em andamento</t>
  </si>
  <si>
    <t>Sete TACs assinados</t>
  </si>
  <si>
    <t>Apenas 1 spot gravado e divulgado.</t>
  </si>
  <si>
    <t>Não foi realizado o diagnóstico por falta der recurso, mas não se conhecem ações do programa em andamento na educação formal dos municípios.</t>
  </si>
  <si>
    <t>Kilma Manso</t>
  </si>
  <si>
    <t>Kilma Manso e Osmar Borges</t>
  </si>
  <si>
    <t>Simone Tenório e Kilma Manso</t>
  </si>
  <si>
    <t>Material não elaborado</t>
  </si>
  <si>
    <t>Kilma informou que esse material não foi elaborado por falta de tempo, mas considera o cerne da questão da educação. É necessário elaborá-lo para que seja um facilitador, para implantar o conhecimento nas escolas. Ela considera igualmente importante a realização de oficinas de capacitação para professores para utilizá-lo nas escolas.</t>
  </si>
  <si>
    <t xml:space="preserve">É um material necessário, prioritário para um próximo momento e deve ser mantido no PAN como ação. Simone Tenório sugeriu que seja focado na elaboração do material, mesmo que não seja possível imprimi-lo pela grande quantidade, mas que já existe grande acesso à internet em toda a área, o que possibilita utilizá-lo de forma virtual. Kilma informou que o MP pode buscar fundos para conseguir a impressão do material para distribuição se o material já estiver elaborado. Simone Tenório sugeriu que o material fique pronto em pdf, e se surgir a oportunidade de imprimir ótimo, senão o material está pronto já para uso. Camila da Biodiversitas considerou que o recurso também é necessário para a elaboração do material, não só para a impressão, pois o processo também demanda investimento. Ela informou que a Biodiversitas possui experiência na produção de material e, havendo recurso, eles podem dar um apoio nesse processo. </t>
  </si>
  <si>
    <t>Foram realizados trabalhos parciais, mas não para toda a área de vida e ocupação da arara. Dissertação do Uldérico realizou o mapeamento para a região do Raso da Catarina.</t>
  </si>
  <si>
    <t>Kilma Manso, Camila Mendes e Érica Pacifíco</t>
  </si>
  <si>
    <t>Essa ação deve ser mantida no próximo ciclo. Simone Tenório disse que pode contactar o INPE para obter informações. Nathália falou que pode disponibilizar informações sobre o MapBiomas, que também concluiu a 2ª fase do mapeamento de uso e ocupação do solo. Sara Alves e Mariana Pinheiro informaram que o INEMA e SEMA estão realizando o mapeamento e análise da cobertura e uso do solo no estado da Bahia. Existem também outras informações que estão disponíveis no sistema Geobahia.</t>
  </si>
  <si>
    <t>Thiago Filadelfo (solicitou que o articulador seja alguém institucional e que possa cobrar uma resposta institucional).</t>
  </si>
  <si>
    <t>A Biodiversitas apresentou na Câmara de Canudos (gerente Tânia) seus trabalhos e os projetos em parceria com o PAN (2015). Simone Tenório apresentou em Euclides da Cunha, para representantes da prefeitura, Câmara e sociedade civil. George citou que foi apresentado na Câmara de Jeremoabo, para a Prefeita Anabel, e foi apresentado em evento onde estavam presentes diversos representantes da câmara, prefeituras e sociedade.</t>
  </si>
  <si>
    <t>Apresentado em três municípios.</t>
  </si>
  <si>
    <t>Camila da Biodiversitas informou que é muito confuso para as prefeituras, câmara e sociedade entender que existem várias instituições, que fazem trabalhos diferentes, mas em parceria. Por isso é importante estar sempre presente para esclarecer o funcionamento do PAN e dos projetos.
Priscilla - faltam articulação e  planejamento para atingir a execução da ação. Simone Tenório - falta engajamento e resposta dos colaboradores e manter as ações em andamento.</t>
  </si>
  <si>
    <t>Camila Mendes, Simone Tenório, George Maurício</t>
  </si>
  <si>
    <t>O Pólo Palha do Licuri é o projeto que está em andamento. Foram selecionados em 2013 e receberam recurso em 2015. Realizaram o projeto Saberes de Mestre, para ensinar novas pessoas interessadas em aprender o artesanato, e os mestres são remunerados para ensinar novas comunidades a fazer o artesanato com a palha do licuri.  O projeto hoje está implementado em três dos municípios de ocorrência da leari.</t>
  </si>
  <si>
    <t xml:space="preserve">Pólo Palha do Licuri </t>
  </si>
  <si>
    <t>George Maurício</t>
  </si>
  <si>
    <t>Ana Carolina era contratada do Ministério da Agricultura para fazer a lista do anexo da IN, mas a Kilma perdeu o contato dela e não foi feito o anexo do licuri.</t>
  </si>
  <si>
    <t>Sara informou que para o novo secretário de meio ambiente, que assumiu há aproximadamente 4 meses, a criação da unidade é prioritária para sua a gestão. No entanto, o ICMBio informa que o governo da Bahia não concorda com os limites propostos, principalmente em funçaõ do interesse de instalação de projetos de usinas eólicas na região.</t>
  </si>
  <si>
    <t>Erica Pacífico, Aldízio Lima de Oliveira Filho (COCUC/ICMBio), Sara Alves</t>
  </si>
  <si>
    <t>Mosaico não foi criado e a área está sofrendo intensa expeculação por demanda de energia eólica e mineração recentemente no seu entorno. Parques eólicos estão sendo aprovados com compensação ambiental para monitoramento da arara-azul-de-lear no Boqueirão da Onça. Porém, a espécie está funcionamente extinta na localidade desde 2002, com apenas dois indivíduos remanecentes. Foi recomendada por especialistas do ICMBio a criação do Grupo de Cativeiro com objetivo de Revigorar a População do Boqueirão da Onça com prazo limite até 2017. Pois os especialistas concluiram que não existe posssibilidade de se realizar qualquer monitoramento, ou de definir a area de vida da população extinta. O projeto de revigoramento deve ser implementado de forma imediata para salvar o habitat da arara-azul-de-lear na localidade dada a letargia dos orgãos públicos em criar o PARNA. Com a definição da área de vida da arara azul-de-lear, através de seguimento remoto de aves liberadas na localidade de ocorrência de dois indivíduos remanescentes, pretende-se definir a área de vida da espécie e propor a criação de um refúgio de vida silvestre ou de uma RPPN, através da iniciativa privada. (Eg. a Empresa que está implantando Parque Eólico no entorno do Boqueirão tem como medida mitigatória criar uma RPPN para proteger a área de vida da arara-azul-de-lear) . Foi proposto encaminhamento de que o CEMAVE ou o PAN envie ofício para o secretário de meio ambiente cenfatizando mais uma vez a importância de criação do PARNA do Boqueirão da Onça. Foi proposto também que não continue como ação do PAN, uma vez que não está na governança dos participantes. Poderia ser colocada uma ação de acompanhamento da criação do PARNA, para que possa ser realizado no âmbito do PAN. É necessário pensar urgente em uma outra estratégia para conservação das araras no Boqueirão da Onça e que não se conte com a criação da unidade.</t>
  </si>
  <si>
    <t>Em 2006 foi apresentado RELATÓRIO DOS LEVANTAMENTOS BIOLÓGICO E SÓCIO- ECONÔMICO DA AREA PROPOSTA PARA A CRIAÇÃO DA RESERVA BIOLÓGICA ARARA-AZUL-DE-LEAR pela Organização para a Conservação do Meio Ambiente – ECO (MsC. Kilma Manso) para a Superintendência do IBAMA no Estado da Bahia como parte do Termo de Parceria firmado entre ambas as instituições para fins de realização de estudo e proposição de áreas para a criação de unidades de conservação para a proteção do bioma Caatinga no estado da Bahia. No entanto não se conhece andamento dado a esta ação em nenhum aspecto, muito bem definido como de EMERGÊNCIA para a conservação da espécie e da caatinga pela ONG O ECO.  A área vem sofrendo intensos, continuos e amplamente conhecidos pela comunidade local e pelos grupos de fiscalização ambiental locais, ataques de coletores de aves (araras e papagaios). Foi identificado um dormitório de araras nesta localidade em 2014 (informado ao ICMBio para que entra-se no CENSO), foram identificados no mínimo 8 ninhos das araras até 2017. Foi identificada a estratégia da remoção (caça predatória) de Apis cf. melifera como argumento para remoção de aves na localidade. Foi identificada a perda de ninhos de araras por invasão biológica causada por Apis cf. melifera. A área é utilizada como reduto de caça esportiva para os municípios do entorno. Não há fiscalização no período de reprodução das aves. A criação de uma reserva ou refugio de vida silvestre ou RPPN é EMERGENCIAL, com necessidade de manejo de fauna invasora, para garantir a expansão da população da arara-azul-de-lear no Raso da Catarina. Indicativo: resgatar o processo para que se possa decidir o que fazer como encaminhamento para o PAN.</t>
  </si>
  <si>
    <t>AREA 1) TERRA INDÍGENA BREJO DO BURGO: Identifiquei reocupação de área histórica de nidificação e dormitório em Terra Indígena da Funai, não há proteção específica para arara-azul-de-lear. Comunicado em 2014. Diagnostiquei impactos ambientais na área de nidificação até 4 ninhos registrados até 2017. Há intença pressão de caça, constante pertubação no dormitório, devido a estrada local, com fluxo de veículos locais e turistas (motocross) e carêcia de atividades educativas/socio ambientais direcionadas a conservação da espécie e alternativa de renda para a comunidade. Comunidade indigena solicita a confecção de uma porteira para controlar acesso da estrada que passa por ninhos e dormitórios. É necessário criar um programa específico de educação ambiental na localidade. ÁREA 2) BARREIRAS: Propriedades particulares. Moradores conscientizados da importancia da espécie. Identifiquei dois locais de dormitório no período reprodutivo. Identifiquei 8 ninhos até 2017. Identifiquei impactos ambientais na localidade. Há intensa pressão de captura de aves, com foco em papagaios. Há relatos de oferta de dinheiro para captura de araras. AREA 3) BARRA DO TANQUE: Propriedade Privada, Dormitório identificado pela comunidade local em árvores, área intensamente degradada. AREA 3: CERCADINHO. 2 indivíduos da população remanecente do Boqueirão da Onça utilizam a área para alimentação. É urgente a criação de área de soltura para implementar o programa de revigoramento da espécie na localidade. Extinção local é evidente. Soltura de indivíduos marcados auxiliará na definição da área de vida. Há interesse privado em criação de RPPN ou auxiliar na criação de Refúgio de VIda Silvestre. Comunidade local é carente de informações sobre o manejo da terra para plantio, Há uso de fogo no preparo da terra. Carencia de atividades educativas relacionadas ao uso do solo, manejo do licuri e conservação da arara-azul-de-lear.</t>
  </si>
  <si>
    <t>Programas da ação 2.11</t>
  </si>
  <si>
    <t>Avaliação dos dados mostra que houve heterogeniedade na coleta de dados populacionais (causada por inconsitencia da amostragem temporal) limitando a interpreção, que indiquem clareza nas projeções populacionais entre anos. Desenhamos um modelo ecológico para realizar as estimativas de abundância, que levem em consideração os possíveis erros de detecção e heterogeneidade amostral. As análises estão em andamento.</t>
  </si>
  <si>
    <r>
      <t xml:space="preserve">Recomendamos a continua coleta de dados populacionais, anualmente, considerando principalmente a população efetiva (recomendado pela IUCN para categorização dos critérios de ameaça), através da contagem de ninhos ativos, seguindo o protocolo Pacífico et al (2014) com três dias de observação contínua em cada colônia de cria. Recomeda-se que o censo população efetiva (censo de ninhos) seja realizado 2 vezes ao ano, no período reprodutivo, especificamente em: </t>
    </r>
    <r>
      <rPr>
        <b/>
        <sz val="11"/>
        <rFont val="Calibri"/>
        <family val="2"/>
        <scheme val="minor"/>
      </rPr>
      <t>FEVEREIRO</t>
    </r>
    <r>
      <rPr>
        <sz val="11"/>
        <rFont val="Calibri"/>
        <family val="2"/>
        <scheme val="minor"/>
      </rPr>
      <t xml:space="preserve"> (período de eclosão), </t>
    </r>
    <r>
      <rPr>
        <b/>
        <sz val="11"/>
        <rFont val="Calibri"/>
        <family val="2"/>
        <scheme val="minor"/>
      </rPr>
      <t xml:space="preserve">ABRIL </t>
    </r>
    <r>
      <rPr>
        <sz val="11"/>
        <rFont val="Calibri"/>
        <family val="2"/>
        <scheme val="minor"/>
      </rPr>
      <t xml:space="preserve">(período em que se obtém dados de sucesso reprodutivo). No caso a observação não precisa ser simultanea nas diferentes áreas de estudos (sítios reprodutivos), favorecendo otimização da equipe de campo e logistica. Este método permite o senso de aves reprodutoras da população. Além disso, recomendamos a continuidade dos censos nos dormitórios conhecidos, seguindo modelo proposto pelo CEMAVE, por 3 dias consecutivos, 2 contagens ao dia - no período da manhã (revoada) e da tarde (recolhida), simultaneamente em cada área de estudo (dormitório). Equipe de contagem precisa ter experiência prévia ou treinamento específico. Este censo deve ocorrem 2 vezes ao ano, exclusivamente após o período reprodutivo, nos meses de </t>
    </r>
    <r>
      <rPr>
        <b/>
        <sz val="11"/>
        <rFont val="Calibri"/>
        <family val="2"/>
        <scheme val="minor"/>
      </rPr>
      <t xml:space="preserve">AGOSTO </t>
    </r>
    <r>
      <rPr>
        <sz val="11"/>
        <rFont val="Calibri"/>
        <family val="2"/>
        <scheme val="minor"/>
      </rPr>
      <t>(todos os ninhegos sobreviventes foram incorporados a população) e</t>
    </r>
    <r>
      <rPr>
        <b/>
        <sz val="11"/>
        <rFont val="Calibri"/>
        <family val="2"/>
        <scheme val="minor"/>
      </rPr>
      <t xml:space="preserve"> OUTUBRO</t>
    </r>
    <r>
      <rPr>
        <sz val="11"/>
        <rFont val="Calibri"/>
        <family val="2"/>
        <scheme val="minor"/>
      </rPr>
      <t xml:space="preserve"> (antes do período de ocupação dos ninhos, ou ovipostura). As contagens devem se repetir nos mesmos meses "sem exceção" a cada ano, seguindo a mesma frequência de coleta de dados, entre anos. O grupo de pesquisa a realizar o senso deve estar em contato com pesquisadores e/ou moradores locais para a identificação de novos dormitórios ou sítios reprodutivos, para que estes sejam incorporados às áreas de estudo.</t>
    </r>
  </si>
  <si>
    <t xml:space="preserve">Ação concluída na monitoria III. 
Thiago Filadelfo: Observações periódicas do casal de araras do Boqueirão da Onça são realizadas através do Programa de Monitoramento da Arara-azul-de-lear, realizado pela ENEL GreeN Power, referente a compensação ambiental do Complexo Eólico Delfina. Os sítios de descanso e reprodutivos seguem desconhecidos.
</t>
  </si>
  <si>
    <t>Érica Pacífico: Juvenis marcados (com medalhas e anilhas coloridas) foram avistados (em dormitórios e áreas de alimentação) permitindo inciar a coleta de dados relativa a sobrevivência e área de vida, com sucesso, na Eco-região do Raso da Catarina. Dados de GPS/UWF/ACELERÔMETRO estão sendo coletados com sucesso para as aves marcadas e disponibilizados no MOVEBANK. Thiago Filadelfo: Os dados coletados dos 2 indivíduos rastreados mostram um deslocamento de aprox. 40 km por dia.</t>
  </si>
  <si>
    <t xml:space="preserve">PROBLEMA 1) 6 aparelhos de GPS foram adquiridos para projeto experimental de soltura que tem por objetivo central estudar a área de vida da arara-azul-de-lear no Boqueirão da Onça e iniciar o revigoramento populacional, atendendo ao PAN e aos objetivos do programa de cativeiro. Projeto não teve andamento devido a negativa do ICMBio, devido a desacordância entre mantenedores e ICMBio. Há desinformação generalizada em respeito a problemática do Boqueirão da Onça e dos objetivos do programa de cativeiro prejudicando as ações de conservação integrada para a espécie. PROBLEMA 2) de ecologia de movimentos conta com a captura de juvenis também na ESEC Raso da Catarina, há problemas para acessar a área de estudo (através da Faz. Serra Branca). </t>
  </si>
  <si>
    <t xml:space="preserve">Reestabelecer o censo de ninhos na ESEC  através de observações diretas à distância na estação reprodutiva de 2018 (mínimo de 3 dias/mês Fev/Mar/Abril/Maio) permitirá planificação do estudo de biologia reprodutiva. Sugiro articulação da ESEC para acesso dos pesquisadores aos dormitórios e ninhos, através da Fazenda Serra Branca. Recomendo criar acessos alternativos a área de estudo através da sede administrativa da ESEC. 
Osmar informou que já se pensou em criar outros acessos para a área, mas não tendo sido obtido sucesso. Dessa forma, o mais fácil seria o pesquisador entrar em contato com a ESEC comunicando o dia em que pretende ir a campo, para que a unidade possa fazer um ofício para o proprietário, para que o mesmo autorize a entrada através de sua propriedade.
</t>
  </si>
  <si>
    <t xml:space="preserve">No periodo estimado não há infraestrutura local para implementação deste experimento pelos pesquisadores vinculados ao projeto de monitoramento de ninhos. No períodoestimado não há tempo hábil disponível para a equipe pesquisadores incorporrar este experimento no projeto de monitoramento de ninhos. 
</t>
  </si>
  <si>
    <t xml:space="preserve">Dra Luciana Khoury realizou um seminário de capacitação para os órgãos fiscalizadores, para que os agentes pudessem agir na fiscalização de fauna. O intuito foi fortalecer as equipes dos municípios da área de distribuição da Leari (Euclides, Monte Santo e Canudos não foram chamados por não serem jurisdição dela). </t>
  </si>
  <si>
    <t>Apesar dos TACs terem sido assinados, não houve a efetiva implementação dos programas de educação ambiental nos municípios. Com as mudanças de gestão, alguns municípios têm hoje um cenário mais receptivo aos programas. Foi criado em 2012 em Euclides da Cunha, e de 5 a 9 de junho acontecerá um encontro para discutir a política municipal de meio ambiente. É uma ação que pode ser observada no próximo ciclo, objetivando implementar nos municípios que possuem uma maior receptividade para os programas de EA. Existe um problema de descontinuidade na representatividade dos municípios nas ações, o que reflete na ação.</t>
  </si>
  <si>
    <t xml:space="preserve">Houve capacitaçao pelo Ministério Público dos municípios de ocorrência, exceto Euclides da Cunha e Canudos. </t>
  </si>
  <si>
    <t>Kilma informou que foi elaborado um spot do ressarcimento do milho, com divulgação frequente. Existe a intenção de fazer outros, com temas divesrsos. Osmar informou que foram realizadas ações com comunidades no entorno da ESEC do Raso da Catarina (Baixo dos Quelés, Mosquito e Brejo do Burgo), e estão preparando ação na TI Pankararé.</t>
  </si>
  <si>
    <t>Simone Tenório informou que enquanto acompanhou não havia recurso para realizar esse trabalho. Até onde se sabe a efetividade do Programa foi baixa, não foi implementado nas prefeituras, na educação formal. Outras instituições também estavam envolvidas como o Incra e Bombeiros. Seria interessante levantar quais instituições realmente se envolveram com o PAN. Kilma informou que são muito perceptivos os ganhos na educação ambiental informal, que ocorre paralelamente ao Programa de Educação Ambiental, sendo possível visualizar mudanças reais na atitude da população em relação às araras-azuis-de-lear. Falta talvez um monitoramento, pois não existem dados desse impacto na realidade.</t>
  </si>
  <si>
    <t>Não há produto para a ação</t>
  </si>
  <si>
    <t>Dissertação Uldérico Reis (UFBA)</t>
  </si>
  <si>
    <t>Kilma considera que os últimos 3 anos de seca mudou muito a realidade da conservação da região e que provavelmente esses dados não estarão atualizados nos trabalhos que estejam concluídos hoje. Camila informou que Israel de Oliveira (UEFS) e outros grupo de pesquisa estão atuando na região de Canudos realizando esses levantamentos e seria muito importante articular e juntar as iniciativas para gerar um material, que é essencial. Érica informou que eles realizaram a coleta de dados em campo de qualidade de habitat das regiões do Boqueirão da Onça e Raso da Catarina.</t>
  </si>
  <si>
    <t>Não há produto para a ação.</t>
  </si>
  <si>
    <t>Contato estabelecido com o  coordenador do COINE, Sr. José Antônio Lacerda, no setor de licenciamento de complexos eólicos do INEMA. Sara e Mariana do INEMA conseguiram informações no sistema do INEMA, mas falta fazer a análise dos processos, para saber se existem condicionantes ou medidas mitigatórias específicas e que atendam à ação. Osmar informou que existem medidas mitigatórias e compensação da BR 235 na região. Kilma informou que algumas prefeituras também estão licenciando empreendimentos menores e que seria importante fazer esse levantamento junto às prefeituras. São empreendimentos de pequena escala, mas que podem oferecer um grande impacto à espécie (empreendimento agropecuário, imobiliário). Érica destacou ser importante verificar o licenciamento de linhas de transmissão, que também podem ser bastante impactantes para as espécies, pois eles já encontraram animais mortos por linhas de transmissão.</t>
  </si>
  <si>
    <t>Kilma informou que a Bahia extinguiu o órgão de extensão rural. George informou que o servidor da extensão que dava assistência na área era muito interessado e participativo, mas tendo sido extinta a extensão rural, foram interrompidos os trabalhos.</t>
  </si>
  <si>
    <t>Kilma Manso e George Maurício</t>
  </si>
  <si>
    <t>George informou que existe um projeto implantado em Santa Brígida, em forma de um Plano de Manejo</t>
  </si>
  <si>
    <t>Kilma considera que a ação também depende da existência do órgão de extensão rural, por isso não foi dado andamento. Kilma disse que a idéia a princípio seria trabalhar juntamente com a ATERF. Camila Mendes sugeriu que pode ser realizada em parceria com as universidades. Ela ainda informou que existe um grupo do IF na Bahia que tem interesse em realizar esse trabalho e que inclusive fez um material de divulgação sobre o licuri e que poderia ser convidado.</t>
  </si>
  <si>
    <t>Kilma Manso, George Maurício e Camila Mendes</t>
  </si>
  <si>
    <t>É uma ação contínua e deve ser ampliada.</t>
  </si>
  <si>
    <t>Foi comprada pela ECO em Jeremoabo, uma importante área de alimentação das araras. Também está em andamento a criação de RPPN da Biodiversitas, que está em processo de regularização da área, apesar de não ter dado entrada no pedido de criação junto ao órgão ambiental. Foi levantado pela Sara e Mariana as áreas cadastradas de reserva legal e app à partir de 2013 no CEFIR.</t>
  </si>
  <si>
    <t>Érica Pacífico, Kilma Manso e Camila Mendes</t>
  </si>
  <si>
    <t>Apesar do ofício enviado aos órgãos responsáveis pela criação de assentamentos, não houve nenhuma consulta ao CEMAVE.</t>
  </si>
  <si>
    <t>Verificar as informações colocadas no andamento da ação 2.11</t>
  </si>
  <si>
    <t>Análise dos dados populacionais coletados entre 2002 e 2014 pela equipe do CEMAVE e publicada no PAN foi avaliada pelo grupo de pesquida de J. L. Tella (Erica Pacífico e Eduardo Barbosa)</t>
  </si>
  <si>
    <t>Projeto de Ecologia alimentar (ref. PhD de Erica Pacífico). Coleta de dados em campo (concluída), referente aos itens alimentares e coleta de material Biológico (penas em dormitórios e ninhos, sangue de juvenis e respectivos itens alimentares observados 2014-2017) para estudos de sazonalidade alimentar e influência da dieta no sucesso reprodutivo utilizando o método de isótopos estáveis. O projeto é financiado em campo por World Parrots Trust e Toyolex Veículos e em laboratório por Loro Parque Fundação.</t>
  </si>
  <si>
    <t xml:space="preserve">Incremento de 9 itens alimentares para 33 itens na dieta da arara-azul-de-lear. Apresentação de resultados parciais em Simposío Internacional. 
Apresentação de dois relatórios parciais com resultados preliminares obtidos a Loro Parque Fundação. 
Ref. 1) Projeto de ecologia de forrageio (análises de Isótopos) concluído, apresentação prevista Dezembro de 2017. 
Ref. 2)  Tella J.L., et al. Unusual or rarely observed behaviors: Parrots as overlooked seed dispersers. Frontiers in Ecology and the Environment. 2015.  13: 338–339. 
Ref. 3) Blanco G., et al. Internal seed dispersal by parrots: an overview of a neglected mutualism. 2016 PeerJ 4:e1688.
</t>
  </si>
  <si>
    <t xml:space="preserve">Érica Pacífico: Filhotes capturados nos ninhos pelo Projeto de Monitoramento de Biologia Reprodutiva, estão recebendo novos métodos de marcação (desde 2014 -  anilhas coloridas para observação de longa distancia e colares com medalhas numeradas (Senar et al 2012), (Estação Biológica de Canudos, Baixa do Chico, Barreiras). Busca ativa dos juvenis marcados. Foi definida parceria com o Projeto Ícaros (Dr. Martin Wikelski, Max Planck Institute for Ornithology) para implantação de transmissores GPS para fazer seguimento remoto. Transmissores de GPS foram adquiridos e implantados experimentalmente nos juvenis capturados na Estação Biológica de Canudos, na estação reprodutiva de 2017 com sucesso.  Financiado por Enel Green Power e World Parrot Trust, com apoio da Fundação Biodiversiats e Instituto Arara Azul, supervisão científica da Estação Biológica de Doñana e do Instituto Max Planck. Thiago Filadelfo: Foram adiquiros 10 transmissores de GPS para as araras. Em maio/2017 foram instalados 4 em filhotes próximos a deixar os ninhos. Já foi possível rastrear 2 destes. Aparentemente não houveram problemas mas só teremos mais informações no próximo mês (junho). </t>
  </si>
  <si>
    <t xml:space="preserve">33 primers de microssatélite espécíficos para espécie foram testados. Os marcadores são pre-requisito para estudos de dinâmica populacional. Foram realizadas extrações de DNA de penas coletadas nos dormitórios que estão em fase de genotipagem para estudo de estrutura populacional. Foram realizadas sexagens destas amostras de penas e de filhotes estudados nos ninhos da EBC, para estudo de desvio na razão sexual, referente ao projeto de PhD de Erica Pacífico, realizado na EBD-CSIC em colaboração com LGEMA-USP.  Pesquisa realizada em Laboratório é financiado pelo Loro Parque Fundación. PhD. André Becker Saindenberg e PhD. Marcus Vinícius Romero entre as estações reprodutivas de 2011 e 2016 amostraram filhotes da espécie fazendo swabs de cloaca e de orofaringe, além da coleta de fezes, sangue (com esfregaço em lâmina) e ectoparasitas, visando a pesquisa de Herpesvírus de psitacídeos (n=61), bornavírus (n=61), influenza tipo A (n=50), paramixovírus tipo 1 (n=50), poxvírus (n=50), circovírus de psitacídeos (n=61), poliomavírus (n=50), Chlamydophila psittaci (n=61), Mycoplasma spp. (n=61), Mycoplasma gallisepticum (n=61) e M. synoviae (n=61), Salmonella spp. (n=61), Escherichia coli Enteropatogênica pela PCR (n=50), e culturas para Candida spp. (n=50), Cryptococcus spp. (n=50) e Aspergillus spp. (n=50); coproparasitológicos e pesquisa de hemoparasitas como Plasmodium spp. (n=61), Leucocytozoon spp. (n=50) e Haemoproteus spp. (n=50); infecção por adenovírus aviário (n=61), Clostridium perfringens (n=61) e C. dificile (n=61); e determinação da microbiota bacteriana oral e cloacal através do sequenciamento da região 16S do RNA ribossomal após clonagem em vetores de plasmídeo. Cristina Miyaki: Erica Pacífico está coletando dados genéticos e de sexagem de indivíduos de vida livre. 
Há publicações e resumos de congresso sobre estudos sanitários de aves de natureza do Marcus Vinicios e do Andre Becker realizados de 2010 a 2016.
Rafaella Monteiro (doutoranda de Cristina Miyaki) está analisando a similaridade genética entre indivíduos em cativeiro.  </t>
  </si>
  <si>
    <t>Coleta de dados em campo para estudos sanitários concluídos e pubicados. Coleta de dados em campo para estudos de genética concluídos, análises em andamento com previsão de conclusão em Julho de 2018 (PhD de Erica Pacífico)</t>
  </si>
  <si>
    <t>Érica Pacífico, Eduardo Araújo Barbosa</t>
  </si>
  <si>
    <t>Érica Pacífico</t>
  </si>
  <si>
    <t>Agricultores ressarcidos; Relatórios anuais</t>
  </si>
  <si>
    <t>Kilma considera que os órgãos já estão mapeados, mas existe muita alteração nas pessoas que trabalham nas instituições, o que atrapalha na continuidade da mesma.</t>
  </si>
  <si>
    <t>1ª Oficina de formação em crimes ambientais e proteção da arara-azul-de-lear, realizada em Jeremoabo (2015)</t>
  </si>
  <si>
    <t>Seria importante verificar qual é a promotoria responsável pelos municípios que ficaram fora para promover essa capacitação e retomar os cursos nos municípios onde já houve as capacitações por terem sido mudadas as equipes após o evento.</t>
  </si>
  <si>
    <t>Diversas operações organizadas pela equipe da ESEC Raso da Catarina. Uma grande operação denominada FPI (Fiscalização Preventicva Integrada) organizada pelo MP-BA foi realizada em  novembro de 2016.  Marcus informou que a operação Azul Cobalto ocorreu de 21 a 29 de abril de 2016, e resgatou 1 indivíduo de leari (800 animais silvestres no total) em Euclides da Cunha e região.</t>
  </si>
  <si>
    <t>Crimes combatidos, áreas embargadas, multas emitidas. Em média foram realizadas 4 operações por ano pela ESEC Raso da Catarina.</t>
  </si>
  <si>
    <t>Plano de Manejo Sustentável para Extração da Fibra do Licuri -  SEMEAR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</si>
</sst>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m/yyyy"/>
    <numFmt numFmtId="165" formatCode="mm/yy"/>
    <numFmt numFmtId="166" formatCode="[$-416]mmmm\-yy;@"/>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b/>
      <sz val="11"/>
      <color rgb="FFFF0000"/>
      <name val="Calibri"/>
      <family val="2"/>
      <scheme val="minor"/>
    </font>
    <font>
      <sz val="11"/>
      <color rgb="FF0070C0"/>
      <name val="Calibri"/>
      <family val="2"/>
      <scheme val="minor"/>
    </font>
    <font>
      <sz val="11"/>
      <name val="Calibri"/>
      <family val="2"/>
      <scheme val="minor"/>
    </font>
    <font>
      <sz val="11"/>
      <name val="Calibri"/>
      <family val="2"/>
    </font>
    <font>
      <sz val="11"/>
      <color indexed="8"/>
      <name val="Calibri"/>
      <family val="2"/>
    </font>
    <font>
      <sz val="11"/>
      <name val="Times New Roman"/>
      <family val="1"/>
    </font>
    <font>
      <sz val="11"/>
      <color theme="3" tint="0.39997558519241921"/>
      <name val="Calibri"/>
      <family val="2"/>
      <scheme val="minor"/>
    </font>
    <font>
      <b/>
      <sz val="9"/>
      <color theme="0"/>
      <name val="Calibri"/>
      <family val="2"/>
      <scheme val="minor"/>
    </font>
    <font>
      <b/>
      <sz val="11"/>
      <name val="Calibri"/>
      <family val="2"/>
      <scheme val="minor"/>
    </font>
    <font>
      <b/>
      <sz val="16"/>
      <color theme="0"/>
      <name val="Calibri"/>
      <family val="2"/>
      <scheme val="minor"/>
    </font>
    <font>
      <sz val="14"/>
      <color theme="1"/>
      <name val="Calibri"/>
      <family val="2"/>
      <scheme val="minor"/>
    </font>
    <font>
      <sz val="12"/>
      <name val="Calibri"/>
      <family val="2"/>
      <scheme val="minor"/>
    </font>
    <font>
      <sz val="12"/>
      <name val="Calibri"/>
      <family val="2"/>
    </font>
    <font>
      <b/>
      <sz val="16"/>
      <color theme="1"/>
      <name val="Calibri"/>
      <family val="2"/>
      <scheme val="minor"/>
    </font>
    <font>
      <sz val="12"/>
      <color theme="0"/>
      <name val="Calibri"/>
      <family val="2"/>
      <scheme val="minor"/>
    </font>
    <font>
      <b/>
      <sz val="11"/>
      <color theme="3" tint="0.39997558519241921"/>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theme="6" tint="0.79998168889431442"/>
        <bgColor indexed="41"/>
      </patternFill>
    </fill>
    <fill>
      <patternFill patternType="solid">
        <fgColor rgb="FF008000"/>
        <bgColor indexed="64"/>
      </patternFill>
    </fill>
    <fill>
      <patternFill patternType="solid">
        <fgColor rgb="FF006600"/>
        <bgColor indexed="64"/>
      </patternFill>
    </fill>
    <fill>
      <patternFill patternType="solid">
        <fgColor rgb="FFCD99D1"/>
        <bgColor indexed="64"/>
      </patternFill>
    </fill>
    <fill>
      <patternFill patternType="solid">
        <fgColor rgb="FF00B050"/>
        <bgColor indexed="64"/>
      </patternFill>
    </fill>
  </fills>
  <borders count="71">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hair">
        <color indexed="64"/>
      </left>
      <right style="double">
        <color indexed="64"/>
      </right>
      <top style="double">
        <color indexed="64"/>
      </top>
      <bottom/>
      <diagonal/>
    </border>
    <border>
      <left style="double">
        <color indexed="64"/>
      </left>
      <right style="double">
        <color indexed="64"/>
      </right>
      <top style="hair">
        <color indexed="64"/>
      </top>
      <bottom/>
      <diagonal/>
    </border>
    <border>
      <left style="double">
        <color indexed="64"/>
      </left>
      <right/>
      <top/>
      <bottom style="hair">
        <color indexed="64"/>
      </bottom>
      <diagonal/>
    </border>
    <border>
      <left style="double">
        <color indexed="64"/>
      </left>
      <right/>
      <top style="hair">
        <color indexed="64"/>
      </top>
      <bottom style="double">
        <color indexed="64"/>
      </bottom>
      <diagonal/>
    </border>
    <border>
      <left style="double">
        <color indexed="64"/>
      </left>
      <right style="hair">
        <color indexed="64"/>
      </right>
      <top style="double">
        <color indexed="64"/>
      </top>
      <bottom/>
      <diagonal/>
    </border>
    <border>
      <left style="double">
        <color indexed="64"/>
      </left>
      <right style="double">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double">
        <color indexed="64"/>
      </top>
      <bottom/>
      <diagonal/>
    </border>
    <border>
      <left style="double">
        <color indexed="64"/>
      </left>
      <right/>
      <top style="hair">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0" fontId="24" fillId="0" borderId="0"/>
  </cellStyleXfs>
  <cellXfs count="484">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3" fillId="0" borderId="26" xfId="0" applyFont="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11" fillId="2" borderId="16" xfId="0" applyFont="1" applyFill="1" applyBorder="1" applyAlignment="1">
      <alignment horizontal="left"/>
    </xf>
    <xf numFmtId="0" fontId="0" fillId="6" borderId="3" xfId="0"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0" fillId="22" borderId="13" xfId="0" applyFill="1" applyBorder="1"/>
    <xf numFmtId="0" fontId="8" fillId="22" borderId="8" xfId="0" applyFont="1" applyFill="1" applyBorder="1" applyAlignment="1">
      <alignment horizontal="center" vertical="center"/>
    </xf>
    <xf numFmtId="0" fontId="8" fillId="22"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2" fillId="7" borderId="32" xfId="0" applyFont="1" applyFill="1" applyBorder="1" applyAlignment="1">
      <alignment horizontal="center" vertical="center"/>
    </xf>
    <xf numFmtId="14" fontId="0" fillId="3" borderId="2" xfId="0" applyNumberFormat="1" applyFill="1" applyBorder="1" applyAlignment="1"/>
    <xf numFmtId="0" fontId="22" fillId="3" borderId="2" xfId="0" applyFont="1" applyFill="1" applyBorder="1" applyAlignment="1">
      <alignment vertical="center"/>
    </xf>
    <xf numFmtId="0" fontId="22" fillId="3" borderId="3" xfId="0" applyFont="1" applyFill="1" applyBorder="1" applyAlignment="1">
      <alignment horizontal="center" vertical="top" wrapText="1"/>
    </xf>
    <xf numFmtId="0" fontId="0" fillId="3" borderId="3" xfId="0" applyFill="1" applyBorder="1" applyAlignment="1">
      <alignment horizontal="left" vertical="top" wrapText="1"/>
    </xf>
    <xf numFmtId="0" fontId="0" fillId="3" borderId="3"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9" xfId="0" applyFont="1" applyFill="1" applyBorder="1" applyAlignment="1">
      <alignment horizontal="center" vertical="top" wrapText="1"/>
    </xf>
    <xf numFmtId="0" fontId="0" fillId="3" borderId="9" xfId="0" applyFill="1" applyBorder="1" applyAlignment="1">
      <alignment vertical="top" wrapText="1"/>
    </xf>
    <xf numFmtId="0" fontId="0" fillId="3" borderId="35" xfId="0" applyFont="1" applyFill="1" applyBorder="1" applyAlignment="1">
      <alignment horizontal="center" vertical="top" wrapText="1"/>
    </xf>
    <xf numFmtId="164" fontId="22" fillId="3" borderId="3" xfId="0" applyNumberFormat="1" applyFont="1" applyFill="1" applyBorder="1" applyAlignment="1">
      <alignment horizontal="center" vertical="top" wrapText="1"/>
    </xf>
    <xf numFmtId="4" fontId="22" fillId="3" borderId="3" xfId="0" applyNumberFormat="1" applyFont="1" applyFill="1" applyBorder="1" applyAlignment="1">
      <alignment horizontal="center" vertical="top" wrapText="1"/>
    </xf>
    <xf numFmtId="0" fontId="0" fillId="3" borderId="37" xfId="0" applyFont="1" applyFill="1" applyBorder="1" applyAlignment="1">
      <alignment horizontal="center" vertical="top" wrapText="1"/>
    </xf>
    <xf numFmtId="0" fontId="0" fillId="3" borderId="3" xfId="0" applyFill="1" applyBorder="1" applyAlignment="1">
      <alignment vertical="top"/>
    </xf>
    <xf numFmtId="164" fontId="0" fillId="3" borderId="9" xfId="0" applyNumberFormat="1" applyFont="1" applyFill="1" applyBorder="1" applyAlignment="1">
      <alignment horizontal="center" vertical="top" wrapText="1"/>
    </xf>
    <xf numFmtId="0" fontId="0" fillId="3" borderId="0" xfId="0" applyFont="1" applyFill="1" applyAlignment="1">
      <alignment vertical="top"/>
    </xf>
    <xf numFmtId="0" fontId="0" fillId="3" borderId="3" xfId="0" applyFill="1" applyBorder="1" applyAlignment="1">
      <alignment vertical="top" wrapText="1"/>
    </xf>
    <xf numFmtId="164" fontId="22" fillId="3" borderId="3" xfId="0" applyNumberFormat="1" applyFont="1" applyFill="1" applyBorder="1" applyAlignment="1" applyProtection="1">
      <alignment horizontal="center" vertical="top" wrapText="1"/>
      <protection locked="0"/>
    </xf>
    <xf numFmtId="4" fontId="22" fillId="3" borderId="3" xfId="0" applyNumberFormat="1" applyFont="1" applyFill="1" applyBorder="1" applyAlignment="1" applyProtection="1">
      <alignment horizontal="center" vertical="top" wrapText="1"/>
      <protection locked="0"/>
    </xf>
    <xf numFmtId="49" fontId="22" fillId="3" borderId="3" xfId="0" applyNumberFormat="1" applyFont="1" applyFill="1" applyBorder="1" applyAlignment="1">
      <alignment horizontal="center" vertical="top" wrapText="1"/>
    </xf>
    <xf numFmtId="0" fontId="0" fillId="3" borderId="3" xfId="0" applyFont="1" applyFill="1" applyBorder="1" applyAlignment="1">
      <alignment horizontal="center" vertical="top" wrapText="1"/>
    </xf>
    <xf numFmtId="164" fontId="0" fillId="3" borderId="3" xfId="0" applyNumberFormat="1" applyFont="1" applyFill="1" applyBorder="1" applyAlignment="1">
      <alignment horizontal="center" vertical="top" wrapText="1"/>
    </xf>
    <xf numFmtId="0" fontId="23" fillId="3" borderId="3" xfId="0" applyFont="1" applyFill="1" applyBorder="1" applyAlignment="1">
      <alignment horizontal="left" vertical="top" wrapText="1"/>
    </xf>
    <xf numFmtId="0" fontId="23" fillId="3" borderId="3" xfId="0" applyFont="1" applyFill="1" applyBorder="1" applyAlignment="1">
      <alignment horizontal="center" vertical="top" wrapText="1"/>
    </xf>
    <xf numFmtId="164" fontId="23" fillId="3" borderId="3" xfId="0" applyNumberFormat="1" applyFont="1" applyFill="1" applyBorder="1" applyAlignment="1">
      <alignment horizontal="center" vertical="top" wrapText="1"/>
    </xf>
    <xf numFmtId="4" fontId="23" fillId="3" borderId="3" xfId="0" applyNumberFormat="1" applyFont="1" applyFill="1" applyBorder="1" applyAlignment="1">
      <alignment horizontal="center" vertical="top" wrapText="1"/>
    </xf>
    <xf numFmtId="0" fontId="21" fillId="3" borderId="3" xfId="0" applyFont="1" applyFill="1" applyBorder="1" applyAlignment="1">
      <alignment horizontal="left" vertical="top" wrapText="1"/>
    </xf>
    <xf numFmtId="0" fontId="22" fillId="3" borderId="9" xfId="0" applyFont="1" applyFill="1" applyBorder="1" applyAlignment="1">
      <alignment horizontal="center" vertical="top" wrapText="1"/>
    </xf>
    <xf numFmtId="0" fontId="0" fillId="3" borderId="9" xfId="0" applyFont="1" applyFill="1" applyBorder="1" applyAlignment="1">
      <alignment horizontal="center" vertical="center" wrapText="1"/>
    </xf>
    <xf numFmtId="0" fontId="19" fillId="3" borderId="9" xfId="0" applyFont="1" applyFill="1" applyBorder="1" applyAlignment="1">
      <alignment horizontal="center" vertical="top" wrapText="1"/>
    </xf>
    <xf numFmtId="0" fontId="0" fillId="3" borderId="3" xfId="0" applyFont="1" applyFill="1" applyBorder="1" applyAlignment="1">
      <alignment vertical="top" wrapText="1"/>
    </xf>
    <xf numFmtId="4" fontId="0" fillId="3" borderId="9" xfId="0" applyNumberFormat="1" applyFont="1" applyFill="1" applyBorder="1" applyAlignment="1">
      <alignment horizontal="center" vertical="top" wrapText="1"/>
    </xf>
    <xf numFmtId="0" fontId="22" fillId="3" borderId="9" xfId="0" applyFont="1" applyFill="1" applyBorder="1" applyAlignment="1">
      <alignment horizontal="left" vertical="top" wrapText="1"/>
    </xf>
    <xf numFmtId="0" fontId="0" fillId="3" borderId="0" xfId="0" applyFill="1" applyAlignment="1">
      <alignment vertical="top"/>
    </xf>
    <xf numFmtId="0" fontId="21" fillId="3" borderId="9" xfId="0" applyFont="1" applyFill="1" applyBorder="1" applyAlignment="1">
      <alignment horizontal="left" vertical="top" wrapText="1"/>
    </xf>
    <xf numFmtId="0" fontId="24" fillId="23" borderId="38" xfId="4" applyFont="1" applyFill="1" applyBorder="1" applyAlignment="1">
      <alignment horizontal="center" vertical="top" wrapText="1"/>
    </xf>
    <xf numFmtId="49" fontId="23" fillId="3" borderId="3" xfId="0" applyNumberFormat="1" applyFont="1" applyFill="1" applyBorder="1" applyAlignment="1">
      <alignment horizontal="center" vertical="top" wrapText="1"/>
    </xf>
    <xf numFmtId="164" fontId="23" fillId="3" borderId="3" xfId="0" applyNumberFormat="1" applyFont="1" applyFill="1" applyBorder="1" applyAlignment="1">
      <alignment horizontal="center" vertical="top"/>
    </xf>
    <xf numFmtId="0" fontId="23" fillId="3" borderId="21" xfId="0" applyFont="1" applyFill="1" applyBorder="1" applyAlignment="1">
      <alignment horizontal="left" vertical="top" wrapText="1"/>
    </xf>
    <xf numFmtId="0" fontId="23" fillId="3" borderId="21" xfId="0" applyFont="1" applyFill="1" applyBorder="1" applyAlignment="1">
      <alignment horizontal="center" vertical="top" wrapText="1"/>
    </xf>
    <xf numFmtId="164" fontId="23" fillId="3" borderId="21" xfId="0" applyNumberFormat="1" applyFont="1" applyFill="1" applyBorder="1" applyAlignment="1">
      <alignment horizontal="center" vertical="top" wrapText="1"/>
    </xf>
    <xf numFmtId="4" fontId="23" fillId="3" borderId="21" xfId="0" applyNumberFormat="1" applyFont="1" applyFill="1" applyBorder="1" applyAlignment="1">
      <alignment horizontal="center" vertical="top" wrapText="1"/>
    </xf>
    <xf numFmtId="164" fontId="22" fillId="3" borderId="9" xfId="0" applyNumberFormat="1" applyFont="1" applyFill="1" applyBorder="1" applyAlignment="1">
      <alignment horizontal="center" vertical="top" wrapText="1"/>
    </xf>
    <xf numFmtId="0" fontId="0" fillId="3" borderId="0" xfId="0" applyFont="1" applyFill="1" applyAlignment="1">
      <alignment horizontal="center" vertical="top" wrapText="1"/>
    </xf>
    <xf numFmtId="4" fontId="23" fillId="3" borderId="3" xfId="0" applyNumberFormat="1" applyFont="1" applyFill="1" applyBorder="1" applyAlignment="1">
      <alignment horizontal="center" vertical="top"/>
    </xf>
    <xf numFmtId="4" fontId="23" fillId="3" borderId="21" xfId="0" applyNumberFormat="1" applyFont="1" applyFill="1" applyBorder="1" applyAlignment="1">
      <alignment horizontal="center" vertical="top"/>
    </xf>
    <xf numFmtId="0" fontId="5" fillId="3" borderId="1" xfId="0" applyFont="1" applyFill="1" applyBorder="1" applyAlignment="1">
      <alignment horizontal="left"/>
    </xf>
    <xf numFmtId="0" fontId="27" fillId="7" borderId="32" xfId="0" applyFont="1" applyFill="1" applyBorder="1" applyAlignment="1">
      <alignment horizontal="center" vertical="center" wrapText="1"/>
    </xf>
    <xf numFmtId="0" fontId="7" fillId="3" borderId="2" xfId="0" applyFont="1" applyFill="1" applyBorder="1" applyAlignment="1">
      <alignment vertical="center"/>
    </xf>
    <xf numFmtId="14" fontId="0" fillId="3" borderId="4" xfId="0" applyNumberFormat="1" applyFill="1" applyBorder="1" applyAlignment="1"/>
    <xf numFmtId="0" fontId="0" fillId="0" borderId="3" xfId="0" applyFont="1" applyFill="1" applyBorder="1" applyAlignment="1">
      <alignment horizontal="left" vertical="top" wrapText="1"/>
    </xf>
    <xf numFmtId="0" fontId="0" fillId="6" borderId="3" xfId="0" applyFont="1" applyFill="1" applyBorder="1" applyAlignment="1">
      <alignment horizontal="center" vertical="top" wrapText="1"/>
    </xf>
    <xf numFmtId="164" fontId="0" fillId="6" borderId="3" xfId="0" applyNumberFormat="1" applyFont="1" applyFill="1" applyBorder="1" applyAlignment="1">
      <alignment horizontal="center" vertical="top" wrapText="1"/>
    </xf>
    <xf numFmtId="0" fontId="0" fillId="6" borderId="3" xfId="0" applyFill="1" applyBorder="1" applyAlignment="1">
      <alignment vertical="top"/>
    </xf>
    <xf numFmtId="0" fontId="0" fillId="6" borderId="39" xfId="0" applyFill="1" applyBorder="1" applyAlignment="1">
      <alignment horizontal="center" vertical="top" wrapText="1"/>
    </xf>
    <xf numFmtId="0" fontId="0" fillId="6" borderId="3" xfId="0" applyFill="1" applyBorder="1" applyAlignment="1">
      <alignment horizontal="center" vertical="top" wrapText="1"/>
    </xf>
    <xf numFmtId="0" fontId="0" fillId="3" borderId="0" xfId="0" applyFill="1" applyAlignment="1">
      <alignment vertical="top" wrapText="1"/>
    </xf>
    <xf numFmtId="4" fontId="0" fillId="6" borderId="3" xfId="0" applyNumberFormat="1" applyFont="1" applyFill="1" applyBorder="1" applyAlignment="1">
      <alignment horizontal="center" vertical="top" wrapText="1"/>
    </xf>
    <xf numFmtId="0" fontId="22" fillId="0" borderId="3" xfId="0" applyFont="1" applyFill="1" applyBorder="1" applyAlignment="1">
      <alignment horizontal="center" vertical="top" wrapText="1"/>
    </xf>
    <xf numFmtId="0" fontId="0" fillId="6" borderId="3" xfId="0" applyFont="1" applyFill="1" applyBorder="1" applyAlignment="1">
      <alignment horizontal="left" vertical="top" wrapText="1"/>
    </xf>
    <xf numFmtId="0" fontId="22" fillId="3" borderId="3" xfId="0" applyFont="1" applyFill="1" applyBorder="1" applyAlignment="1">
      <alignment horizontal="left" vertical="top" wrapText="1"/>
    </xf>
    <xf numFmtId="0" fontId="0" fillId="3" borderId="9" xfId="0" applyFill="1" applyBorder="1" applyAlignment="1">
      <alignment horizontal="center" vertical="top" wrapText="1"/>
    </xf>
    <xf numFmtId="0" fontId="0" fillId="14" borderId="40" xfId="0" applyFill="1" applyBorder="1"/>
    <xf numFmtId="0" fontId="11" fillId="2" borderId="22" xfId="0" applyFont="1" applyFill="1" applyBorder="1" applyAlignment="1">
      <alignment horizontal="center"/>
    </xf>
    <xf numFmtId="0" fontId="0" fillId="0" borderId="0" xfId="0" applyBorder="1"/>
    <xf numFmtId="17" fontId="22" fillId="3" borderId="3" xfId="0" applyNumberFormat="1" applyFont="1" applyFill="1" applyBorder="1" applyAlignment="1">
      <alignment horizontal="center" vertical="top" wrapText="1"/>
    </xf>
    <xf numFmtId="0" fontId="0" fillId="3" borderId="9" xfId="0" applyFill="1" applyBorder="1" applyAlignment="1">
      <alignment vertical="top"/>
    </xf>
    <xf numFmtId="0" fontId="0" fillId="3" borderId="9" xfId="0" applyFill="1" applyBorder="1" applyAlignment="1">
      <alignment horizontal="center" vertical="top"/>
    </xf>
    <xf numFmtId="0" fontId="0" fillId="3" borderId="3" xfId="0" applyFill="1" applyBorder="1" applyAlignment="1">
      <alignment horizontal="center" vertical="top"/>
    </xf>
    <xf numFmtId="0" fontId="6" fillId="3" borderId="9" xfId="0" applyFont="1" applyFill="1" applyBorder="1" applyAlignment="1">
      <alignment horizontal="center" vertical="top"/>
    </xf>
    <xf numFmtId="4" fontId="22" fillId="3" borderId="9" xfId="0" applyNumberFormat="1" applyFont="1" applyFill="1" applyBorder="1" applyAlignment="1">
      <alignment horizontal="center" vertical="top" wrapText="1"/>
    </xf>
    <xf numFmtId="0" fontId="22" fillId="3" borderId="0" xfId="0" applyFont="1" applyFill="1" applyBorder="1" applyAlignment="1">
      <alignment horizontal="center" vertical="top" wrapText="1"/>
    </xf>
    <xf numFmtId="165" fontId="22" fillId="3" borderId="3" xfId="0" applyNumberFormat="1" applyFont="1" applyFill="1" applyBorder="1" applyAlignment="1">
      <alignment horizontal="left" vertical="top" wrapText="1"/>
    </xf>
    <xf numFmtId="17" fontId="0" fillId="3" borderId="3" xfId="0" applyNumberFormat="1"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21" xfId="0" applyFill="1" applyBorder="1" applyAlignment="1">
      <alignment horizontal="center" vertical="top" wrapText="1"/>
    </xf>
    <xf numFmtId="0" fontId="0" fillId="3" borderId="3" xfId="0" applyFill="1" applyBorder="1" applyAlignment="1">
      <alignment horizontal="center" vertical="top" wrapText="1"/>
    </xf>
    <xf numFmtId="165" fontId="22" fillId="3" borderId="3" xfId="0" applyNumberFormat="1" applyFont="1" applyFill="1" applyBorder="1" applyAlignment="1">
      <alignment horizontal="center" vertical="top" wrapText="1"/>
    </xf>
    <xf numFmtId="0" fontId="27" fillId="7" borderId="11" xfId="0" applyFont="1" applyFill="1" applyBorder="1" applyAlignment="1">
      <alignment horizontal="center" vertical="center" wrapText="1"/>
    </xf>
    <xf numFmtId="0" fontId="11" fillId="2" borderId="41" xfId="0" applyFont="1" applyFill="1" applyBorder="1" applyAlignment="1">
      <alignment horizontal="center"/>
    </xf>
    <xf numFmtId="0" fontId="11" fillId="2" borderId="42" xfId="0" applyFont="1" applyFill="1" applyBorder="1"/>
    <xf numFmtId="0" fontId="11" fillId="2" borderId="43" xfId="0" applyFont="1" applyFill="1" applyBorder="1"/>
    <xf numFmtId="0" fontId="11" fillId="2" borderId="31" xfId="0" applyFont="1" applyFill="1" applyBorder="1"/>
    <xf numFmtId="0" fontId="11" fillId="2" borderId="31" xfId="0" applyFont="1" applyFill="1" applyBorder="1" applyAlignment="1">
      <alignment horizontal="center"/>
    </xf>
    <xf numFmtId="0" fontId="11" fillId="2" borderId="45" xfId="0" applyFont="1" applyFill="1" applyBorder="1" applyAlignment="1">
      <alignment horizontal="center"/>
    </xf>
    <xf numFmtId="0" fontId="11" fillId="2" borderId="32" xfId="0" applyFont="1" applyFill="1" applyBorder="1" applyAlignment="1">
      <alignment horizontal="center"/>
    </xf>
    <xf numFmtId="0" fontId="11" fillId="2" borderId="41" xfId="0" applyFont="1" applyFill="1" applyBorder="1"/>
    <xf numFmtId="0" fontId="11" fillId="2" borderId="16" xfId="0" applyFont="1" applyFill="1" applyBorder="1"/>
    <xf numFmtId="0" fontId="0" fillId="3" borderId="36" xfId="0" applyFill="1" applyBorder="1" applyAlignment="1">
      <alignment horizontal="center" vertical="top" wrapText="1"/>
    </xf>
    <xf numFmtId="0" fontId="0" fillId="3" borderId="35" xfId="0" applyFill="1" applyBorder="1" applyAlignment="1">
      <alignment horizontal="center" vertical="top" wrapText="1"/>
    </xf>
    <xf numFmtId="0" fontId="0" fillId="3" borderId="9" xfId="0" applyFill="1" applyBorder="1" applyAlignment="1">
      <alignment horizontal="center" vertical="top" wrapText="1"/>
    </xf>
    <xf numFmtId="0" fontId="22" fillId="3" borderId="47" xfId="0" applyFont="1" applyFill="1" applyBorder="1" applyAlignment="1">
      <alignment horizontal="left" vertical="top" wrapText="1"/>
    </xf>
    <xf numFmtId="17" fontId="0" fillId="3" borderId="9" xfId="0" applyNumberFormat="1"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3" borderId="9" xfId="0" applyFill="1" applyBorder="1" applyAlignment="1">
      <alignment horizontal="center" vertical="center" wrapText="1"/>
    </xf>
    <xf numFmtId="0" fontId="0" fillId="3" borderId="9" xfId="0" applyFill="1" applyBorder="1" applyAlignment="1">
      <alignment horizontal="center" vertical="top" wrapText="1"/>
    </xf>
    <xf numFmtId="0" fontId="0" fillId="3" borderId="9"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3" borderId="3" xfId="0" applyFill="1" applyBorder="1" applyAlignment="1">
      <alignment horizontal="center" vertical="top" wrapText="1"/>
    </xf>
    <xf numFmtId="0" fontId="0" fillId="6" borderId="3"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6" borderId="3" xfId="0" applyFill="1" applyBorder="1" applyAlignment="1">
      <alignment vertical="top" wrapText="1"/>
    </xf>
    <xf numFmtId="0" fontId="0" fillId="6" borderId="3" xfId="0" applyFill="1" applyBorder="1" applyAlignment="1">
      <alignment horizontal="center" vertical="top"/>
    </xf>
    <xf numFmtId="17" fontId="0" fillId="6" borderId="3" xfId="0" applyNumberFormat="1" applyFill="1" applyBorder="1" applyAlignment="1">
      <alignment horizontal="center" vertical="top"/>
    </xf>
    <xf numFmtId="0" fontId="0" fillId="6" borderId="3"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17" fontId="0" fillId="3" borderId="3" xfId="0" applyNumberFormat="1" applyFill="1" applyBorder="1" applyAlignment="1">
      <alignment horizontal="center" vertical="top"/>
    </xf>
    <xf numFmtId="17" fontId="0" fillId="3" borderId="9" xfId="0" applyNumberFormat="1" applyFill="1" applyBorder="1" applyAlignment="1">
      <alignment horizontal="center" vertical="top"/>
    </xf>
    <xf numFmtId="0" fontId="0" fillId="3" borderId="3" xfId="0" applyFill="1" applyBorder="1" applyAlignment="1">
      <alignment horizontal="center" vertical="top" wrapText="1"/>
    </xf>
    <xf numFmtId="0" fontId="0" fillId="3" borderId="3" xfId="0" applyFill="1" applyBorder="1" applyAlignment="1">
      <alignment horizontal="center" vertical="top" wrapText="1"/>
    </xf>
    <xf numFmtId="0" fontId="0" fillId="3" borderId="7" xfId="0" applyFill="1" applyBorder="1" applyAlignment="1">
      <alignment horizontal="center" vertical="top"/>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11" fillId="2" borderId="49" xfId="0" applyFont="1" applyFill="1" applyBorder="1"/>
    <xf numFmtId="0" fontId="0" fillId="0" borderId="48" xfId="0" applyBorder="1"/>
    <xf numFmtId="0" fontId="11" fillId="0" borderId="26" xfId="0" applyFont="1" applyBorder="1" applyAlignment="1">
      <alignment horizontal="center"/>
    </xf>
    <xf numFmtId="0" fontId="11" fillId="0" borderId="14" xfId="0" applyFont="1" applyBorder="1" applyAlignment="1">
      <alignment horizontal="center"/>
    </xf>
    <xf numFmtId="0" fontId="11" fillId="0" borderId="27" xfId="0" applyFont="1" applyBorder="1" applyAlignment="1">
      <alignment horizontal="center"/>
    </xf>
    <xf numFmtId="0" fontId="11" fillId="0" borderId="31" xfId="0" applyFont="1" applyBorder="1" applyAlignment="1">
      <alignment horizontal="center"/>
    </xf>
    <xf numFmtId="0" fontId="11" fillId="0" borderId="44" xfId="0" applyFont="1" applyBorder="1" applyAlignment="1">
      <alignment horizontal="center"/>
    </xf>
    <xf numFmtId="0" fontId="0" fillId="3" borderId="37" xfId="0" applyFill="1" applyBorder="1" applyAlignment="1">
      <alignment horizontal="center" vertical="top" wrapText="1"/>
    </xf>
    <xf numFmtId="0" fontId="0" fillId="3" borderId="36" xfId="0" applyFill="1" applyBorder="1" applyAlignment="1">
      <alignment horizontal="center" vertical="top"/>
    </xf>
    <xf numFmtId="0" fontId="0" fillId="3" borderId="3" xfId="0" applyFill="1" applyBorder="1" applyAlignment="1">
      <alignment horizontal="left" vertical="center"/>
    </xf>
    <xf numFmtId="4" fontId="0" fillId="6" borderId="3" xfId="0" applyNumberFormat="1" applyFill="1" applyBorder="1" applyAlignment="1">
      <alignment horizontal="center" vertical="top"/>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3" borderId="9" xfId="0" applyFill="1" applyBorder="1" applyAlignment="1">
      <alignment horizontal="left" vertical="top" wrapText="1"/>
    </xf>
    <xf numFmtId="0" fontId="5" fillId="3" borderId="1" xfId="0" applyFont="1" applyFill="1" applyBorder="1" applyAlignment="1">
      <alignment horizontal="left"/>
    </xf>
    <xf numFmtId="0" fontId="0" fillId="3" borderId="21"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0" fillId="3" borderId="21" xfId="0" applyFill="1" applyBorder="1" applyAlignment="1">
      <alignment horizontal="center" vertical="center" wrapText="1"/>
    </xf>
    <xf numFmtId="0" fontId="3" fillId="0" borderId="11" xfId="0" applyFont="1" applyBorder="1" applyAlignment="1">
      <alignment horizontal="center"/>
    </xf>
    <xf numFmtId="0" fontId="22" fillId="3" borderId="9" xfId="0" applyFont="1" applyFill="1" applyBorder="1" applyAlignment="1">
      <alignment horizontal="left" vertical="center" wrapText="1"/>
    </xf>
    <xf numFmtId="164" fontId="22" fillId="3" borderId="3" xfId="0" applyNumberFormat="1"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3" xfId="0" applyFont="1" applyFill="1" applyBorder="1" applyAlignment="1">
      <alignment horizontal="center" vertical="center" wrapText="1"/>
    </xf>
    <xf numFmtId="164" fontId="22" fillId="3" borderId="9" xfId="0" applyNumberFormat="1" applyFont="1" applyFill="1" applyBorder="1" applyAlignment="1">
      <alignment horizontal="center" vertical="center" wrapText="1"/>
    </xf>
    <xf numFmtId="4" fontId="22" fillId="3" borderId="3" xfId="0" applyNumberFormat="1" applyFont="1" applyFill="1" applyBorder="1" applyAlignment="1">
      <alignment horizontal="center" vertical="center" wrapText="1"/>
    </xf>
    <xf numFmtId="0" fontId="0" fillId="3" borderId="0" xfId="0" applyFill="1" applyAlignment="1">
      <alignment vertical="center"/>
    </xf>
    <xf numFmtId="0" fontId="0" fillId="3" borderId="9" xfId="0" applyFill="1" applyBorder="1" applyAlignment="1">
      <alignment horizontal="center" vertical="center" wrapText="1"/>
    </xf>
    <xf numFmtId="0" fontId="0" fillId="3" borderId="9" xfId="0" applyFill="1" applyBorder="1" applyAlignment="1">
      <alignment horizontal="left" vertical="center" wrapText="1"/>
    </xf>
    <xf numFmtId="0" fontId="0" fillId="3" borderId="9" xfId="0" applyFill="1" applyBorder="1" applyAlignment="1">
      <alignment horizontal="center" vertical="top" wrapText="1"/>
    </xf>
    <xf numFmtId="0" fontId="0" fillId="3" borderId="9" xfId="0" applyFill="1" applyBorder="1"/>
    <xf numFmtId="0" fontId="6" fillId="3" borderId="9" xfId="0" applyFont="1" applyFill="1" applyBorder="1" applyAlignment="1">
      <alignment horizontal="center"/>
    </xf>
    <xf numFmtId="0" fontId="22" fillId="3" borderId="3" xfId="0" applyFont="1" applyFill="1" applyBorder="1" applyAlignment="1">
      <alignment horizontal="center" vertical="top" wrapText="1"/>
    </xf>
    <xf numFmtId="0" fontId="22" fillId="3" borderId="9" xfId="0" applyFont="1" applyFill="1" applyBorder="1" applyAlignment="1">
      <alignment horizontal="center" vertical="top" wrapText="1"/>
    </xf>
    <xf numFmtId="0" fontId="0" fillId="3" borderId="9" xfId="0" applyFill="1" applyBorder="1" applyAlignment="1">
      <alignment horizontal="center" vertical="top" wrapText="1"/>
    </xf>
    <xf numFmtId="0" fontId="0" fillId="24" borderId="9" xfId="0" applyFill="1" applyBorder="1"/>
    <xf numFmtId="0" fontId="19" fillId="11" borderId="9" xfId="0" applyFont="1" applyFill="1" applyBorder="1"/>
    <xf numFmtId="0" fontId="0" fillId="11" borderId="9" xfId="0" applyFill="1" applyBorder="1"/>
    <xf numFmtId="0" fontId="0" fillId="3" borderId="3" xfId="0" applyFill="1" applyBorder="1" applyAlignment="1">
      <alignment horizontal="left" vertical="center" wrapText="1"/>
    </xf>
    <xf numFmtId="0" fontId="0" fillId="3" borderId="29" xfId="0" applyFill="1" applyBorder="1" applyAlignment="1">
      <alignment horizontal="left" vertical="center"/>
    </xf>
    <xf numFmtId="0" fontId="22" fillId="3" borderId="3" xfId="0" applyFont="1" applyFill="1" applyBorder="1" applyAlignment="1">
      <alignment horizontal="left" vertical="center"/>
    </xf>
    <xf numFmtId="0" fontId="0" fillId="3" borderId="3" xfId="0" applyFill="1" applyBorder="1" applyAlignment="1">
      <alignment horizontal="center" vertical="center" wrapText="1"/>
    </xf>
    <xf numFmtId="0" fontId="22" fillId="3" borderId="9" xfId="0" applyFont="1" applyFill="1" applyBorder="1" applyAlignment="1">
      <alignment horizontal="center" vertical="center" wrapText="1"/>
    </xf>
    <xf numFmtId="0" fontId="0" fillId="3" borderId="9" xfId="0" applyFill="1" applyBorder="1" applyAlignment="1">
      <alignment vertical="center"/>
    </xf>
    <xf numFmtId="0" fontId="6" fillId="3" borderId="9" xfId="0" applyFont="1" applyFill="1" applyBorder="1" applyAlignment="1">
      <alignment horizontal="center" vertical="center"/>
    </xf>
    <xf numFmtId="0" fontId="5" fillId="3" borderId="1" xfId="0" applyFont="1" applyFill="1" applyBorder="1" applyAlignment="1">
      <alignment horizontal="left" vertical="center"/>
    </xf>
    <xf numFmtId="165" fontId="22" fillId="3" borderId="3" xfId="0" applyNumberFormat="1" applyFont="1" applyFill="1" applyBorder="1" applyAlignment="1">
      <alignment horizontal="left" vertical="center" wrapText="1"/>
    </xf>
    <xf numFmtId="0" fontId="22" fillId="3" borderId="47" xfId="0" applyFont="1" applyFill="1" applyBorder="1" applyAlignment="1">
      <alignment horizontal="left" vertical="center" wrapText="1"/>
    </xf>
    <xf numFmtId="0" fontId="0" fillId="4" borderId="0" xfId="0" applyFill="1" applyAlignment="1">
      <alignment horizontal="left" vertical="center"/>
    </xf>
    <xf numFmtId="0" fontId="0" fillId="6" borderId="0" xfId="0" applyFill="1" applyAlignment="1">
      <alignment horizontal="left" vertical="center"/>
    </xf>
    <xf numFmtId="0" fontId="0" fillId="3" borderId="0" xfId="0" applyFill="1" applyAlignment="1">
      <alignment horizontal="left" vertical="center"/>
    </xf>
    <xf numFmtId="0" fontId="2" fillId="4" borderId="2" xfId="0" applyFont="1" applyFill="1" applyBorder="1" applyAlignment="1">
      <alignment horizontal="left" vertical="center"/>
    </xf>
    <xf numFmtId="0" fontId="12" fillId="9" borderId="2" xfId="0" applyFont="1" applyFill="1" applyBorder="1" applyAlignment="1">
      <alignment horizontal="left" vertical="center"/>
    </xf>
    <xf numFmtId="0" fontId="6" fillId="10" borderId="8" xfId="0" applyFont="1" applyFill="1" applyBorder="1" applyAlignment="1">
      <alignment horizontal="left" vertical="center"/>
    </xf>
    <xf numFmtId="0" fontId="13" fillId="6" borderId="29" xfId="0" applyFont="1" applyFill="1" applyBorder="1" applyAlignment="1">
      <alignment horizontal="left" vertical="center"/>
    </xf>
    <xf numFmtId="0" fontId="8" fillId="22" borderId="8" xfId="0" applyFont="1" applyFill="1" applyBorder="1" applyAlignment="1">
      <alignment horizontal="left" vertical="center"/>
    </xf>
    <xf numFmtId="0" fontId="0" fillId="6" borderId="3" xfId="0" applyFill="1" applyBorder="1" applyAlignment="1">
      <alignment horizontal="left" vertical="center"/>
    </xf>
    <xf numFmtId="0" fontId="22" fillId="3" borderId="3" xfId="0" applyFont="1" applyFill="1" applyBorder="1" applyAlignment="1">
      <alignment wrapText="1"/>
    </xf>
    <xf numFmtId="0" fontId="22" fillId="3" borderId="3" xfId="0" applyFont="1" applyFill="1" applyBorder="1" applyAlignment="1">
      <alignment vertical="center" wrapText="1"/>
    </xf>
    <xf numFmtId="0" fontId="2" fillId="4" borderId="5" xfId="0" applyFont="1" applyFill="1" applyBorder="1" applyAlignment="1">
      <alignment horizontal="left" vertical="center"/>
    </xf>
    <xf numFmtId="0" fontId="8" fillId="22" borderId="20" xfId="0" applyFont="1" applyFill="1" applyBorder="1" applyAlignment="1">
      <alignment horizontal="left" vertical="center"/>
    </xf>
    <xf numFmtId="0" fontId="5" fillId="3" borderId="1" xfId="0" applyFont="1" applyFill="1" applyBorder="1" applyAlignment="1">
      <alignment horizontal="left"/>
    </xf>
    <xf numFmtId="0" fontId="12" fillId="9" borderId="2" xfId="0" applyFont="1" applyFill="1" applyBorder="1" applyAlignment="1">
      <alignment horizontal="center" vertical="center"/>
    </xf>
    <xf numFmtId="164" fontId="22" fillId="3" borderId="3" xfId="0" applyNumberFormat="1" applyFont="1" applyFill="1" applyBorder="1" applyAlignment="1" applyProtection="1">
      <alignment horizontal="center" vertical="center" wrapText="1"/>
      <protection locked="0"/>
    </xf>
    <xf numFmtId="49" fontId="22" fillId="3" borderId="3" xfId="0" applyNumberFormat="1" applyFont="1" applyFill="1" applyBorder="1" applyAlignment="1">
      <alignment horizontal="center" vertical="center" wrapText="1"/>
    </xf>
    <xf numFmtId="17" fontId="22" fillId="3" borderId="3" xfId="0" applyNumberFormat="1" applyFont="1" applyFill="1" applyBorder="1" applyAlignment="1">
      <alignment horizontal="center" vertical="center" wrapText="1"/>
    </xf>
    <xf numFmtId="4" fontId="22" fillId="3" borderId="3" xfId="0" applyNumberFormat="1" applyFont="1" applyFill="1" applyBorder="1" applyAlignment="1" applyProtection="1">
      <alignment horizontal="center" vertical="center" wrapText="1"/>
      <protection locked="0"/>
    </xf>
    <xf numFmtId="0" fontId="0" fillId="4" borderId="0" xfId="0" applyFill="1" applyAlignment="1">
      <alignment horizontal="center" vertical="center"/>
    </xf>
    <xf numFmtId="0" fontId="0" fillId="6" borderId="0" xfId="0" applyFill="1" applyAlignment="1">
      <alignment horizontal="center" vertical="center"/>
    </xf>
    <xf numFmtId="0" fontId="5" fillId="3" borderId="1" xfId="0" applyFont="1" applyFill="1" applyBorder="1" applyAlignment="1">
      <alignment horizontal="center" vertical="center"/>
    </xf>
    <xf numFmtId="0" fontId="0" fillId="3" borderId="0" xfId="0" applyFill="1" applyAlignment="1">
      <alignment horizontal="center" vertical="center"/>
    </xf>
    <xf numFmtId="0" fontId="7" fillId="3" borderId="2" xfId="0" applyFont="1" applyFill="1" applyBorder="1" applyAlignment="1">
      <alignment horizontal="center" vertical="center"/>
    </xf>
    <xf numFmtId="14"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7" fillId="3" borderId="2"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12" fillId="9" borderId="5" xfId="0" applyFont="1" applyFill="1" applyBorder="1" applyAlignment="1">
      <alignment horizontal="center" vertical="center"/>
    </xf>
    <xf numFmtId="0" fontId="0" fillId="3" borderId="0" xfId="0" applyFill="1" applyAlignment="1">
      <alignment horizontal="center" vertical="center" wrapText="1"/>
    </xf>
    <xf numFmtId="0" fontId="0" fillId="4" borderId="0" xfId="0" applyFill="1" applyAlignment="1">
      <alignment horizontal="left"/>
    </xf>
    <xf numFmtId="0" fontId="0" fillId="6" borderId="0" xfId="0" applyFill="1" applyAlignment="1">
      <alignment horizontal="left"/>
    </xf>
    <xf numFmtId="0" fontId="0" fillId="3" borderId="0" xfId="0" applyFill="1" applyAlignment="1">
      <alignment horizontal="left"/>
    </xf>
    <xf numFmtId="0" fontId="6" fillId="19" borderId="10" xfId="0" applyFont="1"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center" vertical="top" wrapText="1"/>
    </xf>
    <xf numFmtId="0" fontId="0" fillId="3" borderId="9" xfId="0" applyFill="1" applyBorder="1" applyAlignment="1">
      <alignment horizontal="center" vertical="top" wrapText="1"/>
    </xf>
    <xf numFmtId="0" fontId="0" fillId="25" borderId="0" xfId="0" applyFill="1" applyAlignment="1">
      <alignment vertical="center" wrapText="1"/>
    </xf>
    <xf numFmtId="0" fontId="0" fillId="25" borderId="0" xfId="0" applyFill="1" applyAlignment="1">
      <alignment vertical="center"/>
    </xf>
    <xf numFmtId="0" fontId="0" fillId="0" borderId="0" xfId="0" applyFill="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0" xfId="0" applyFill="1" applyBorder="1" applyAlignment="1">
      <alignment vertical="center"/>
    </xf>
    <xf numFmtId="0" fontId="0" fillId="25" borderId="0" xfId="0" applyFill="1" applyBorder="1" applyAlignment="1">
      <alignment vertical="center"/>
    </xf>
    <xf numFmtId="0" fontId="0" fillId="0" borderId="0" xfId="0" applyFill="1" applyAlignment="1">
      <alignment vertical="center" wrapText="1"/>
    </xf>
    <xf numFmtId="0" fontId="10" fillId="25" borderId="37" xfId="0" applyFont="1" applyFill="1" applyBorder="1" applyAlignment="1">
      <alignment horizontal="right" vertical="center"/>
    </xf>
    <xf numFmtId="0" fontId="7" fillId="0" borderId="0" xfId="0" applyFont="1" applyFill="1" applyBorder="1" applyAlignment="1">
      <alignment vertical="center" wrapText="1"/>
    </xf>
    <xf numFmtId="0" fontId="10" fillId="25" borderId="0" xfId="0" applyFont="1" applyFill="1" applyBorder="1" applyAlignment="1">
      <alignment horizontal="right" vertical="center"/>
    </xf>
    <xf numFmtId="0" fontId="4" fillId="0" borderId="0" xfId="0" applyFont="1" applyFill="1" applyAlignment="1">
      <alignment vertical="center"/>
    </xf>
    <xf numFmtId="0" fontId="0" fillId="10" borderId="60" xfId="0" applyFill="1" applyBorder="1" applyAlignment="1">
      <alignment horizontal="center" vertical="center"/>
    </xf>
    <xf numFmtId="166" fontId="32" fillId="10" borderId="60" xfId="0" applyNumberFormat="1" applyFont="1" applyFill="1" applyBorder="1" applyAlignment="1">
      <alignment horizontal="center" vertical="center" wrapText="1"/>
    </xf>
    <xf numFmtId="0" fontId="0" fillId="0" borderId="9" xfId="0" applyFill="1" applyBorder="1" applyAlignment="1">
      <alignment horizontal="center" vertical="center"/>
    </xf>
    <xf numFmtId="165" fontId="22" fillId="0" borderId="3" xfId="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164"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17" fontId="22" fillId="0" borderId="3" xfId="0" applyNumberFormat="1" applyFont="1" applyFill="1" applyBorder="1" applyAlignment="1">
      <alignment horizontal="center" vertical="center" wrapText="1"/>
    </xf>
    <xf numFmtId="0" fontId="0" fillId="0" borderId="9" xfId="0" applyFill="1" applyBorder="1"/>
    <xf numFmtId="0" fontId="0" fillId="0" borderId="9" xfId="0" applyFill="1" applyBorder="1" applyAlignment="1" applyProtection="1">
      <alignment vertical="center"/>
      <protection locked="0"/>
    </xf>
    <xf numFmtId="0" fontId="0" fillId="0" borderId="9" xfId="0" applyFill="1" applyBorder="1" applyAlignment="1">
      <alignment vertical="center"/>
    </xf>
    <xf numFmtId="0" fontId="0" fillId="0" borderId="3" xfId="0" applyFill="1" applyBorder="1" applyAlignment="1">
      <alignment horizontal="center" vertical="center"/>
    </xf>
    <xf numFmtId="0" fontId="0" fillId="0" borderId="3" xfId="0" applyFill="1" applyBorder="1" applyAlignment="1">
      <alignment vertical="center"/>
    </xf>
    <xf numFmtId="164" fontId="22" fillId="0" borderId="3" xfId="0" applyNumberFormat="1" applyFont="1" applyFill="1" applyBorder="1" applyAlignment="1" applyProtection="1">
      <alignment horizontal="center" vertical="center" wrapText="1"/>
      <protection locked="0"/>
    </xf>
    <xf numFmtId="4" fontId="22" fillId="0" borderId="3" xfId="0" applyNumberFormat="1" applyFont="1" applyFill="1" applyBorder="1" applyAlignment="1" applyProtection="1">
      <alignment horizontal="center" vertical="center" wrapText="1"/>
      <protection locked="0"/>
    </xf>
    <xf numFmtId="0" fontId="0" fillId="0" borderId="3" xfId="0" applyFill="1" applyBorder="1" applyAlignment="1">
      <alignment horizontal="left" vertical="center" wrapText="1"/>
    </xf>
    <xf numFmtId="0" fontId="0" fillId="0" borderId="3" xfId="0" applyFill="1" applyBorder="1" applyAlignment="1">
      <alignment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22" fillId="0" borderId="9" xfId="0" applyFont="1" applyFill="1" applyBorder="1" applyAlignment="1">
      <alignment horizontal="left" vertical="center" wrapText="1"/>
    </xf>
    <xf numFmtId="0" fontId="22"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164" fontId="22" fillId="0" borderId="9"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0" fontId="0" fillId="0" borderId="21" xfId="0" applyFill="1" applyBorder="1" applyAlignment="1">
      <alignment horizontal="left" vertical="center" wrapText="1"/>
    </xf>
    <xf numFmtId="0" fontId="22" fillId="0" borderId="47" xfId="0" applyFont="1" applyFill="1" applyBorder="1" applyAlignment="1">
      <alignment horizontal="left" vertical="center" wrapText="1"/>
    </xf>
    <xf numFmtId="0" fontId="0" fillId="0" borderId="0" xfId="0" applyFill="1" applyBorder="1" applyAlignment="1">
      <alignment vertical="center" wrapText="1"/>
    </xf>
    <xf numFmtId="0" fontId="0" fillId="25" borderId="0" xfId="0" applyFill="1"/>
    <xf numFmtId="0" fontId="4" fillId="25" borderId="0" xfId="0" applyFont="1" applyFill="1"/>
    <xf numFmtId="0" fontId="4" fillId="0" borderId="0" xfId="0" applyFont="1" applyFill="1"/>
    <xf numFmtId="0" fontId="0" fillId="25" borderId="0" xfId="0" applyFill="1" applyBorder="1"/>
    <xf numFmtId="0" fontId="0" fillId="0" borderId="0" xfId="0" applyFill="1" applyBorder="1"/>
    <xf numFmtId="0" fontId="0" fillId="0" borderId="0" xfId="0" applyFill="1"/>
    <xf numFmtId="0" fontId="0" fillId="0" borderId="0" xfId="0" applyFill="1" applyAlignment="1">
      <alignment wrapText="1"/>
    </xf>
    <xf numFmtId="0" fontId="6" fillId="0" borderId="0" xfId="0" applyFont="1" applyFill="1" applyBorder="1" applyAlignment="1">
      <alignment vertical="center"/>
    </xf>
    <xf numFmtId="0" fontId="19" fillId="0" borderId="0" xfId="0" applyFont="1" applyBorder="1" applyAlignment="1"/>
    <xf numFmtId="0" fontId="20" fillId="0" borderId="0" xfId="0" applyFont="1" applyBorder="1" applyAlignment="1">
      <alignment horizontal="center"/>
    </xf>
    <xf numFmtId="0" fontId="19" fillId="0" borderId="0" xfId="0" applyFont="1" applyBorder="1" applyAlignment="1">
      <alignment horizontal="center" wrapText="1"/>
    </xf>
    <xf numFmtId="0" fontId="2" fillId="27" borderId="62" xfId="0" applyFont="1" applyFill="1" applyBorder="1" applyAlignment="1">
      <alignment horizontal="center" vertical="center"/>
    </xf>
    <xf numFmtId="0" fontId="2" fillId="27" borderId="63" xfId="0" applyFont="1" applyFill="1" applyBorder="1" applyAlignment="1">
      <alignment horizontal="center" vertical="center" wrapText="1"/>
    </xf>
    <xf numFmtId="0" fontId="2" fillId="27" borderId="64" xfId="0" applyFont="1" applyFill="1" applyBorder="1" applyAlignment="1">
      <alignment horizontal="center" vertical="center"/>
    </xf>
    <xf numFmtId="0" fontId="2" fillId="0" borderId="0" xfId="0" applyFont="1" applyFill="1" applyBorder="1" applyAlignment="1">
      <alignment horizontal="center" vertical="center"/>
    </xf>
    <xf numFmtId="0" fontId="0" fillId="11" borderId="65" xfId="0" applyFont="1" applyFill="1" applyBorder="1" applyAlignment="1">
      <alignment horizontal="left" vertical="center"/>
    </xf>
    <xf numFmtId="0" fontId="31" fillId="0" borderId="3" xfId="0" applyFont="1" applyBorder="1" applyAlignment="1">
      <alignment horizontal="center" vertical="center"/>
    </xf>
    <xf numFmtId="9" fontId="31" fillId="0" borderId="66" xfId="1" applyFont="1" applyBorder="1" applyAlignment="1">
      <alignment horizontal="center" vertical="center"/>
    </xf>
    <xf numFmtId="9" fontId="6" fillId="0" borderId="0" xfId="1" applyFont="1" applyBorder="1" applyAlignment="1">
      <alignment horizontal="center"/>
    </xf>
    <xf numFmtId="0" fontId="22" fillId="26" borderId="65" xfId="0" applyFont="1" applyFill="1" applyBorder="1" applyAlignment="1">
      <alignment horizontal="left" vertical="center"/>
    </xf>
    <xf numFmtId="0" fontId="0" fillId="14" borderId="65" xfId="0" applyFont="1" applyFill="1" applyBorder="1" applyAlignment="1">
      <alignment horizontal="left" vertical="center"/>
    </xf>
    <xf numFmtId="0" fontId="4" fillId="21" borderId="62" xfId="0" applyFont="1" applyFill="1" applyBorder="1" applyAlignment="1">
      <alignment horizontal="left" vertical="center" wrapText="1"/>
    </xf>
    <xf numFmtId="0" fontId="22" fillId="0" borderId="63" xfId="0" applyFont="1" applyBorder="1" applyAlignment="1">
      <alignment horizontal="center" vertical="center"/>
    </xf>
    <xf numFmtId="9" fontId="22" fillId="0" borderId="64" xfId="0" applyNumberFormat="1" applyFont="1" applyBorder="1" applyAlignment="1">
      <alignment horizontal="center" vertical="center"/>
    </xf>
    <xf numFmtId="9" fontId="0" fillId="0" borderId="0" xfId="0" applyNumberFormat="1" applyBorder="1" applyAlignment="1">
      <alignment horizontal="center"/>
    </xf>
    <xf numFmtId="0" fontId="6" fillId="0" borderId="61" xfId="0" applyFont="1" applyFill="1" applyBorder="1" applyAlignment="1">
      <alignment vertical="center"/>
    </xf>
    <xf numFmtId="0" fontId="6" fillId="0" borderId="36" xfId="0" applyFont="1" applyFill="1" applyBorder="1" applyAlignment="1">
      <alignment vertical="center"/>
    </xf>
    <xf numFmtId="0" fontId="6" fillId="0" borderId="0" xfId="0" applyFont="1" applyFill="1" applyAlignment="1">
      <alignment vertical="center"/>
    </xf>
    <xf numFmtId="0" fontId="34" fillId="0" borderId="0" xfId="0" applyFont="1" applyFill="1" applyAlignment="1">
      <alignment horizontal="left" vertical="center"/>
    </xf>
    <xf numFmtId="0" fontId="2" fillId="21" borderId="51" xfId="0" applyFont="1" applyFill="1" applyBorder="1" applyAlignment="1">
      <alignment horizontal="center" vertical="center" wrapText="1"/>
    </xf>
    <xf numFmtId="0" fontId="3" fillId="0" borderId="67" xfId="0" applyFont="1" applyFill="1" applyBorder="1" applyAlignment="1">
      <alignment horizontal="center" vertical="center"/>
    </xf>
    <xf numFmtId="0" fontId="2" fillId="21" borderId="67" xfId="0" applyFont="1" applyFill="1" applyBorder="1" applyAlignment="1">
      <alignment horizontal="center" vertical="center" wrapText="1"/>
    </xf>
    <xf numFmtId="0" fontId="0" fillId="11" borderId="52" xfId="0" applyFill="1" applyBorder="1"/>
    <xf numFmtId="0" fontId="0" fillId="26" borderId="52" xfId="0" applyFill="1" applyBorder="1"/>
    <xf numFmtId="0" fontId="0" fillId="14" borderId="53" xfId="0" applyFill="1" applyBorder="1"/>
    <xf numFmtId="0" fontId="0" fillId="2" borderId="68" xfId="0" applyFont="1" applyFill="1" applyBorder="1" applyAlignment="1">
      <alignment horizontal="center"/>
    </xf>
    <xf numFmtId="0" fontId="0" fillId="2" borderId="55" xfId="0" applyFont="1" applyFill="1" applyBorder="1" applyAlignment="1">
      <alignment horizontal="center"/>
    </xf>
    <xf numFmtId="0" fontId="0" fillId="2" borderId="9" xfId="0" applyFont="1" applyFill="1" applyBorder="1" applyAlignment="1">
      <alignment horizontal="center"/>
    </xf>
    <xf numFmtId="0" fontId="0" fillId="2" borderId="69" xfId="0" applyFont="1" applyFill="1" applyBorder="1" applyAlignment="1">
      <alignment horizontal="center"/>
    </xf>
    <xf numFmtId="0" fontId="0" fillId="2" borderId="70" xfId="0" applyFont="1" applyFill="1" applyBorder="1" applyAlignment="1">
      <alignment horizontal="center"/>
    </xf>
    <xf numFmtId="0" fontId="0" fillId="2" borderId="65" xfId="0" applyFont="1" applyFill="1" applyBorder="1" applyAlignment="1">
      <alignment horizontal="center"/>
    </xf>
    <xf numFmtId="0" fontId="0" fillId="2" borderId="3" xfId="0" applyFont="1" applyFill="1" applyBorder="1" applyAlignment="1">
      <alignment horizontal="center"/>
    </xf>
    <xf numFmtId="0" fontId="0" fillId="2" borderId="66" xfId="0" applyFont="1" applyFill="1" applyBorder="1" applyAlignment="1">
      <alignment horizontal="center"/>
    </xf>
    <xf numFmtId="0" fontId="0" fillId="0" borderId="9" xfId="0" applyFill="1" applyBorder="1" applyAlignment="1">
      <alignment horizontal="left" vertical="center" wrapText="1"/>
    </xf>
    <xf numFmtId="0" fontId="22" fillId="0" borderId="3" xfId="0" applyFont="1" applyFill="1" applyBorder="1" applyAlignment="1">
      <alignment vertical="center" wrapText="1"/>
    </xf>
    <xf numFmtId="0" fontId="22" fillId="0" borderId="9" xfId="0" applyFont="1" applyFill="1" applyBorder="1" applyAlignment="1">
      <alignment vertical="center" wrapText="1"/>
    </xf>
    <xf numFmtId="0" fontId="0" fillId="0" borderId="9" xfId="0" applyFill="1" applyBorder="1" applyAlignment="1">
      <alignment vertical="center" wrapText="1"/>
    </xf>
    <xf numFmtId="0" fontId="0" fillId="0" borderId="3" xfId="0" applyFill="1" applyBorder="1" applyAlignment="1">
      <alignment vertical="center" wrapText="1"/>
    </xf>
    <xf numFmtId="0" fontId="35" fillId="0" borderId="3" xfId="0" applyFont="1" applyFill="1" applyBorder="1" applyAlignment="1">
      <alignment horizontal="center" vertical="center"/>
    </xf>
    <xf numFmtId="0" fontId="19" fillId="0" borderId="0" xfId="0" applyFont="1" applyAlignment="1">
      <alignment horizontal="left" vertical="top" wrapText="1"/>
    </xf>
    <xf numFmtId="0" fontId="0" fillId="6" borderId="3" xfId="0" applyFill="1" applyBorder="1" applyAlignment="1">
      <alignment horizontal="center" vertical="top" wrapText="1"/>
    </xf>
    <xf numFmtId="0" fontId="0" fillId="3" borderId="21" xfId="0"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3" xfId="0" applyFill="1" applyBorder="1" applyAlignment="1">
      <alignment horizontal="center" vertical="top"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0" fillId="3" borderId="20" xfId="0" applyFill="1" applyBorder="1" applyAlignment="1">
      <alignment horizontal="center" vertical="top" wrapText="1"/>
    </xf>
    <xf numFmtId="0" fontId="0" fillId="3" borderId="7" xfId="0" applyFill="1" applyBorder="1" applyAlignment="1">
      <alignment horizontal="center" vertical="top"/>
    </xf>
    <xf numFmtId="0" fontId="0" fillId="6" borderId="21" xfId="0" applyFill="1" applyBorder="1" applyAlignment="1">
      <alignment horizontal="center" vertical="top" wrapText="1"/>
    </xf>
    <xf numFmtId="0" fontId="0" fillId="6" borderId="7" xfId="0" applyFill="1" applyBorder="1" applyAlignment="1">
      <alignment horizontal="center" vertical="top" wrapText="1"/>
    </xf>
    <xf numFmtId="0" fontId="0" fillId="6" borderId="9" xfId="0" applyFill="1" applyBorder="1" applyAlignment="1">
      <alignment horizontal="center" vertical="top"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2" fillId="21" borderId="18" xfId="0" applyFont="1" applyFill="1" applyBorder="1" applyAlignment="1">
      <alignment horizontal="center" vertical="center" wrapText="1"/>
    </xf>
    <xf numFmtId="0" fontId="0" fillId="3" borderId="21" xfId="0" applyFont="1" applyFill="1" applyBorder="1" applyAlignment="1">
      <alignment horizontal="center" vertical="top" wrapText="1"/>
    </xf>
    <xf numFmtId="0" fontId="0" fillId="3" borderId="7" xfId="0" applyFont="1" applyFill="1" applyBorder="1" applyAlignment="1">
      <alignment horizontal="center" vertical="top" wrapText="1"/>
    </xf>
    <xf numFmtId="0" fontId="0" fillId="3" borderId="9" xfId="0" applyFont="1" applyFill="1" applyBorder="1" applyAlignment="1">
      <alignment horizontal="center" vertical="top" wrapText="1"/>
    </xf>
    <xf numFmtId="0" fontId="0" fillId="6" borderId="20" xfId="0" applyFill="1" applyBorder="1" applyAlignment="1">
      <alignment horizontal="center" vertical="top" wrapText="1"/>
    </xf>
    <xf numFmtId="0" fontId="22" fillId="3" borderId="21" xfId="0" applyFont="1" applyFill="1" applyBorder="1" applyAlignment="1">
      <alignment horizontal="center" vertical="top" wrapText="1"/>
    </xf>
    <xf numFmtId="0" fontId="20" fillId="0" borderId="46" xfId="0" applyFont="1" applyBorder="1" applyAlignment="1">
      <alignment horizontal="center"/>
    </xf>
    <xf numFmtId="0" fontId="2" fillId="21" borderId="13"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2" fillId="21" borderId="10" xfId="0" applyFont="1" applyFill="1" applyBorder="1" applyAlignment="1">
      <alignment horizontal="center" vertical="center" wrapText="1"/>
    </xf>
    <xf numFmtId="0" fontId="20" fillId="0" borderId="33" xfId="0" applyFont="1" applyBorder="1" applyAlignment="1">
      <alignment horizontal="center"/>
    </xf>
    <xf numFmtId="0" fontId="20" fillId="0" borderId="34" xfId="0" applyFont="1" applyBorder="1" applyAlignment="1">
      <alignment horizontal="center"/>
    </xf>
    <xf numFmtId="0" fontId="19" fillId="0" borderId="35" xfId="0" applyFont="1" applyBorder="1" applyAlignment="1">
      <alignment horizontal="center" wrapText="1"/>
    </xf>
    <xf numFmtId="0" fontId="19" fillId="0" borderId="36" xfId="0" applyFont="1" applyBorder="1" applyAlignment="1">
      <alignment horizontal="center" wrapText="1"/>
    </xf>
    <xf numFmtId="0" fontId="6" fillId="19" borderId="58" xfId="0" applyFont="1" applyFill="1" applyBorder="1" applyAlignment="1">
      <alignment horizontal="center" vertical="center" wrapText="1"/>
    </xf>
    <xf numFmtId="0" fontId="6" fillId="19" borderId="60" xfId="0" applyFont="1" applyFill="1" applyBorder="1" applyAlignment="1">
      <alignment horizontal="center" vertical="center" wrapText="1"/>
    </xf>
    <xf numFmtId="0" fontId="0" fillId="0" borderId="20" xfId="0" applyFill="1" applyBorder="1" applyAlignment="1">
      <alignment horizontal="left" vertical="center" wrapText="1"/>
    </xf>
    <xf numFmtId="0" fontId="0" fillId="0" borderId="7" xfId="0" applyFill="1" applyBorder="1" applyAlignment="1">
      <alignment horizontal="left" vertical="center" wrapText="1"/>
    </xf>
    <xf numFmtId="0" fontId="0" fillId="0" borderId="9" xfId="0" applyFill="1" applyBorder="1" applyAlignment="1">
      <alignment horizontal="left" vertical="center" wrapText="1"/>
    </xf>
    <xf numFmtId="0" fontId="0" fillId="0" borderId="21" xfId="0" applyFill="1" applyBorder="1" applyAlignment="1">
      <alignment horizontal="left" vertical="center" wrapText="1"/>
    </xf>
    <xf numFmtId="0" fontId="12" fillId="26" borderId="58" xfId="0" applyFont="1" applyFill="1" applyBorder="1" applyAlignment="1">
      <alignment horizontal="center" vertical="center" wrapText="1"/>
    </xf>
    <xf numFmtId="0" fontId="9" fillId="26" borderId="60" xfId="0" applyFont="1" applyFill="1" applyBorder="1" applyAlignment="1">
      <alignment horizontal="center" vertical="center" wrapText="1"/>
    </xf>
    <xf numFmtId="0" fontId="9" fillId="14" borderId="58"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60" xfId="0" applyFont="1" applyFill="1" applyBorder="1" applyAlignment="1">
      <alignment horizontal="center" vertical="center"/>
    </xf>
    <xf numFmtId="0" fontId="31" fillId="10" borderId="56" xfId="0" applyFont="1" applyFill="1" applyBorder="1" applyAlignment="1">
      <alignment horizontal="center" vertical="center"/>
    </xf>
    <xf numFmtId="0" fontId="31" fillId="10" borderId="57" xfId="0" applyFont="1" applyFill="1" applyBorder="1" applyAlignment="1">
      <alignment horizontal="center" vertical="center"/>
    </xf>
    <xf numFmtId="0" fontId="9" fillId="11" borderId="58"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6" fillId="10" borderId="55" xfId="0" applyFont="1" applyFill="1" applyBorder="1" applyAlignment="1">
      <alignment horizontal="center" vertical="center"/>
    </xf>
    <xf numFmtId="0" fontId="6" fillId="10" borderId="59" xfId="0" applyFont="1" applyFill="1" applyBorder="1" applyAlignment="1">
      <alignment horizontal="center" vertical="center"/>
    </xf>
    <xf numFmtId="0" fontId="6" fillId="10" borderId="9" xfId="0" applyFont="1" applyFill="1" applyBorder="1" applyAlignment="1">
      <alignment horizontal="center" vertical="center" wrapText="1"/>
    </xf>
    <xf numFmtId="0" fontId="6" fillId="10" borderId="60" xfId="0" applyFont="1" applyFill="1" applyBorder="1" applyAlignment="1">
      <alignment horizontal="center" vertical="center" wrapText="1"/>
    </xf>
    <xf numFmtId="0" fontId="9" fillId="8" borderId="51" xfId="0" applyFont="1" applyFill="1" applyBorder="1" applyAlignment="1">
      <alignment horizontal="center" vertical="center"/>
    </xf>
    <xf numFmtId="0" fontId="9" fillId="8" borderId="52" xfId="0" applyFont="1" applyFill="1" applyBorder="1" applyAlignment="1">
      <alignment horizontal="center" vertical="center"/>
    </xf>
    <xf numFmtId="0" fontId="9" fillId="8" borderId="54" xfId="0" applyFont="1" applyFill="1" applyBorder="1" applyAlignment="1">
      <alignment horizontal="center" vertical="center"/>
    </xf>
    <xf numFmtId="0" fontId="29" fillId="25" borderId="0" xfId="0" applyFont="1" applyFill="1" applyAlignment="1">
      <alignment horizontal="left" vertical="center"/>
    </xf>
    <xf numFmtId="0" fontId="15" fillId="0" borderId="1" xfId="0" applyFont="1" applyFill="1" applyBorder="1" applyAlignment="1">
      <alignment horizontal="left" vertical="center"/>
    </xf>
    <xf numFmtId="0" fontId="7" fillId="0" borderId="37" xfId="0" applyFont="1" applyFill="1" applyBorder="1" applyAlignment="1">
      <alignment horizontal="left" vertical="center" wrapText="1"/>
    </xf>
    <xf numFmtId="0" fontId="7" fillId="0" borderId="50" xfId="0" applyFont="1" applyFill="1" applyBorder="1" applyAlignment="1">
      <alignment horizontal="left" vertical="center"/>
    </xf>
    <xf numFmtId="0" fontId="7" fillId="0" borderId="47" xfId="0" applyFont="1" applyFill="1" applyBorder="1" applyAlignment="1">
      <alignment horizontal="left" vertical="center"/>
    </xf>
    <xf numFmtId="0" fontId="30" fillId="0" borderId="37" xfId="0" applyFont="1" applyFill="1" applyBorder="1" applyAlignment="1">
      <alignment horizontal="left" vertical="center"/>
    </xf>
    <xf numFmtId="0" fontId="30" fillId="0" borderId="47" xfId="0" applyFont="1" applyFill="1" applyBorder="1" applyAlignment="1">
      <alignment horizontal="left" vertical="center"/>
    </xf>
    <xf numFmtId="0" fontId="12" fillId="25" borderId="51" xfId="0" applyFont="1" applyFill="1" applyBorder="1" applyAlignment="1">
      <alignment horizontal="center" vertical="center"/>
    </xf>
    <xf numFmtId="0" fontId="12" fillId="25" borderId="52" xfId="0" applyFont="1" applyFill="1" applyBorder="1" applyAlignment="1">
      <alignment horizontal="center" vertical="center"/>
    </xf>
    <xf numFmtId="0" fontId="12" fillId="25" borderId="53" xfId="0" applyFont="1" applyFill="1" applyBorder="1" applyAlignment="1">
      <alignment horizontal="center" vertical="center"/>
    </xf>
    <xf numFmtId="0" fontId="29" fillId="25" borderId="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36" xfId="0" applyFont="1" applyFill="1" applyBorder="1" applyAlignment="1">
      <alignment horizontal="center" vertical="center"/>
    </xf>
    <xf numFmtId="0" fontId="10" fillId="25" borderId="51" xfId="0" applyFont="1" applyFill="1" applyBorder="1" applyAlignment="1">
      <alignment horizontal="center" vertical="center" wrapText="1"/>
    </xf>
    <xf numFmtId="0" fontId="10" fillId="25" borderId="52" xfId="0" applyFont="1" applyFill="1" applyBorder="1" applyAlignment="1">
      <alignment horizontal="center" vertical="center" wrapText="1"/>
    </xf>
    <xf numFmtId="0" fontId="10" fillId="25" borderId="53" xfId="0" applyFont="1" applyFill="1" applyBorder="1" applyAlignment="1">
      <alignment horizontal="center" vertical="center" wrapText="1"/>
    </xf>
    <xf numFmtId="0" fontId="29" fillId="25" borderId="0" xfId="0" applyFont="1" applyFill="1" applyAlignment="1">
      <alignment horizontal="center" vertical="center"/>
    </xf>
    <xf numFmtId="0" fontId="33" fillId="0" borderId="61" xfId="0" applyFont="1" applyFill="1" applyBorder="1" applyAlignment="1">
      <alignment horizontal="center"/>
    </xf>
    <xf numFmtId="0" fontId="2" fillId="25" borderId="0" xfId="0" applyFont="1" applyFill="1" applyBorder="1" applyAlignment="1">
      <alignment horizontal="center" vertical="center"/>
    </xf>
    <xf numFmtId="0" fontId="7" fillId="0" borderId="0" xfId="0" applyFont="1" applyFill="1" applyBorder="1" applyAlignment="1">
      <alignment horizontal="left" vertical="top" wrapText="1"/>
    </xf>
    <xf numFmtId="0" fontId="6" fillId="0" borderId="61" xfId="0" applyFont="1" applyFill="1" applyBorder="1" applyAlignment="1">
      <alignment horizontal="left" vertical="center"/>
    </xf>
    <xf numFmtId="0" fontId="6" fillId="0" borderId="36" xfId="0" applyFont="1" applyFill="1" applyBorder="1" applyAlignment="1">
      <alignment horizontal="left" vertical="center"/>
    </xf>
  </cellXfs>
  <cellStyles count="5">
    <cellStyle name="Excel Built-in Normal" xfId="4"/>
    <cellStyle name="Hiperlink" xfId="3" builtinId="8"/>
    <cellStyle name="Normal" xfId="0" builtinId="0"/>
    <cellStyle name="Normal 2" xfId="2"/>
    <cellStyle name="Porcentagem" xfId="1" builtinId="5"/>
  </cellStyles>
  <dxfs count="123">
    <dxf>
      <font>
        <color theme="0"/>
      </font>
    </dxf>
    <dxf>
      <font>
        <color rgb="FFCD99D1"/>
      </font>
      <fill>
        <patternFill>
          <fgColor rgb="FFCD99D1"/>
          <bgColor rgb="FFCD99D1"/>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0070C0"/>
      </font>
      <fill>
        <patternFill>
          <bgColor rgb="FF0070C0"/>
        </patternFill>
      </fill>
    </dxf>
    <dxf>
      <font>
        <color rgb="FF92D050"/>
      </font>
      <fill>
        <patternFill patternType="solid">
          <fgColor rgb="FF92D050"/>
          <bgColor rgb="FF92D050"/>
        </patternFill>
      </fill>
    </dxf>
    <dxf>
      <font>
        <color rgb="FFFF0000"/>
      </font>
      <fill>
        <patternFill>
          <bgColor rgb="FFFF0000"/>
        </patternFill>
      </fill>
    </dxf>
    <dxf>
      <font>
        <color rgb="FFCD99D1"/>
      </font>
      <fill>
        <patternFill>
          <fgColor rgb="FFCD99D1"/>
          <bgColor rgb="FFCD99D1"/>
        </patternFill>
      </fill>
    </dxf>
    <dxf>
      <font>
        <color rgb="FFFF0000"/>
      </font>
      <fill>
        <patternFill>
          <bgColor rgb="FFFF0000"/>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07984991758806E-2"/>
          <c:y val="0.15827922429826871"/>
          <c:w val="0.50087858680656749"/>
          <c:h val="0.65407598917289556"/>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A747-4E7D-854F-F807D66E42EC}"/>
              </c:ext>
            </c:extLst>
          </c:dPt>
          <c:dPt>
            <c:idx val="1"/>
            <c:bubble3D val="0"/>
            <c:spPr>
              <a:solidFill>
                <a:srgbClr val="FF0000"/>
              </a:solidFill>
            </c:spPr>
            <c:extLst>
              <c:ext xmlns:c16="http://schemas.microsoft.com/office/drawing/2014/chart" uri="{C3380CC4-5D6E-409C-BE32-E72D297353CC}">
                <c16:uniqueId val="{00000003-A747-4E7D-854F-F807D66E42EC}"/>
              </c:ext>
            </c:extLst>
          </c:dPt>
          <c:dPt>
            <c:idx val="2"/>
            <c:bubble3D val="0"/>
            <c:spPr>
              <a:solidFill>
                <a:srgbClr val="FFC000"/>
              </a:solidFill>
            </c:spPr>
            <c:extLst>
              <c:ext xmlns:c16="http://schemas.microsoft.com/office/drawing/2014/chart" uri="{C3380CC4-5D6E-409C-BE32-E72D297353CC}">
                <c16:uniqueId val="{00000005-A747-4E7D-854F-F807D66E42EC}"/>
              </c:ext>
            </c:extLst>
          </c:dPt>
          <c:dPt>
            <c:idx val="3"/>
            <c:bubble3D val="0"/>
            <c:spPr>
              <a:solidFill>
                <a:srgbClr val="92D050"/>
              </a:solidFill>
            </c:spPr>
            <c:extLst>
              <c:ext xmlns:c16="http://schemas.microsoft.com/office/drawing/2014/chart" uri="{C3380CC4-5D6E-409C-BE32-E72D297353CC}">
                <c16:uniqueId val="{00000007-A747-4E7D-854F-F807D66E42EC}"/>
              </c:ext>
            </c:extLst>
          </c:dPt>
          <c:dPt>
            <c:idx val="4"/>
            <c:bubble3D val="0"/>
            <c:spPr>
              <a:solidFill>
                <a:srgbClr val="0070C0"/>
              </a:solidFill>
            </c:spPr>
            <c:extLst>
              <c:ext xmlns:c16="http://schemas.microsoft.com/office/drawing/2014/chart" uri="{C3380CC4-5D6E-409C-BE32-E72D297353CC}">
                <c16:uniqueId val="{00000009-A747-4E7D-854F-F807D66E42EC}"/>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A747-4E7D-854F-F807D66E42EC}"/>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5</c:v>
                </c:pt>
                <c:pt idx="1">
                  <c:v>28</c:v>
                </c:pt>
                <c:pt idx="2">
                  <c:v>4</c:v>
                </c:pt>
                <c:pt idx="3">
                  <c:v>10</c:v>
                </c:pt>
                <c:pt idx="4">
                  <c:v>3</c:v>
                </c:pt>
              </c:numCache>
            </c:numRef>
          </c:val>
          <c:extLst>
            <c:ext xmlns:c16="http://schemas.microsoft.com/office/drawing/2014/chart" uri="{C3380CC4-5D6E-409C-BE32-E72D297353CC}">
              <c16:uniqueId val="{0000000A-A747-4E7D-854F-F807D66E42EC}"/>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4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47" footer="0.3149606200000014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15704290586442E-2"/>
          <c:y val="0.15971945914570218"/>
          <c:w val="0.50175273564771727"/>
          <c:h val="0.65847900884529054"/>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9D2-4265-9CC8-BF80AD109418}"/>
              </c:ext>
            </c:extLst>
          </c:dPt>
          <c:dPt>
            <c:idx val="1"/>
            <c:bubble3D val="0"/>
            <c:spPr>
              <a:solidFill>
                <a:srgbClr val="FF0000"/>
              </a:solidFill>
            </c:spPr>
            <c:extLst>
              <c:ext xmlns:c16="http://schemas.microsoft.com/office/drawing/2014/chart" uri="{C3380CC4-5D6E-409C-BE32-E72D297353CC}">
                <c16:uniqueId val="{00000003-19D2-4265-9CC8-BF80AD109418}"/>
              </c:ext>
            </c:extLst>
          </c:dPt>
          <c:dPt>
            <c:idx val="2"/>
            <c:bubble3D val="0"/>
            <c:spPr>
              <a:solidFill>
                <a:srgbClr val="FFC000"/>
              </a:solidFill>
            </c:spPr>
            <c:extLst>
              <c:ext xmlns:c16="http://schemas.microsoft.com/office/drawing/2014/chart" uri="{C3380CC4-5D6E-409C-BE32-E72D297353CC}">
                <c16:uniqueId val="{00000005-19D2-4265-9CC8-BF80AD109418}"/>
              </c:ext>
            </c:extLst>
          </c:dPt>
          <c:dPt>
            <c:idx val="3"/>
            <c:bubble3D val="0"/>
            <c:spPr>
              <a:solidFill>
                <a:srgbClr val="92D050"/>
              </a:solidFill>
            </c:spPr>
            <c:extLst>
              <c:ext xmlns:c16="http://schemas.microsoft.com/office/drawing/2014/chart" uri="{C3380CC4-5D6E-409C-BE32-E72D297353CC}">
                <c16:uniqueId val="{00000007-19D2-4265-9CC8-BF80AD109418}"/>
              </c:ext>
            </c:extLst>
          </c:dPt>
          <c:dPt>
            <c:idx val="4"/>
            <c:bubble3D val="0"/>
            <c:spPr>
              <a:solidFill>
                <a:srgbClr val="0070C0"/>
              </a:solidFill>
            </c:spPr>
            <c:extLst>
              <c:ext xmlns:c16="http://schemas.microsoft.com/office/drawing/2014/chart" uri="{C3380CC4-5D6E-409C-BE32-E72D297353CC}">
                <c16:uniqueId val="{00000009-19D2-4265-9CC8-BF80AD109418}"/>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19D2-4265-9CC8-BF80AD10941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17</c:v>
                </c:pt>
                <c:pt idx="2">
                  <c:v>3</c:v>
                </c:pt>
                <c:pt idx="3">
                  <c:v>12</c:v>
                </c:pt>
                <c:pt idx="4">
                  <c:v>8</c:v>
                </c:pt>
              </c:numCache>
            </c:numRef>
          </c:val>
          <c:extLst>
            <c:ext xmlns:c16="http://schemas.microsoft.com/office/drawing/2014/chart" uri="{C3380CC4-5D6E-409C-BE32-E72D297353CC}">
              <c16:uniqueId val="{0000000A-19D2-4265-9CC8-BF80AD109418}"/>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7780037472660051"/>
          <c:y val="0.40968040981081605"/>
          <c:w val="0.41078426501583837"/>
          <c:h val="0.57925086950338422"/>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91" footer="0.3149606200000019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F447-4ACA-ACF0-024B801274D4}"/>
              </c:ext>
            </c:extLst>
          </c:dPt>
          <c:dPt>
            <c:idx val="1"/>
            <c:bubble3D val="0"/>
            <c:spPr>
              <a:solidFill>
                <a:srgbClr val="FF0000"/>
              </a:solidFill>
            </c:spPr>
            <c:extLst>
              <c:ext xmlns:c16="http://schemas.microsoft.com/office/drawing/2014/chart" uri="{C3380CC4-5D6E-409C-BE32-E72D297353CC}">
                <c16:uniqueId val="{00000003-F447-4ACA-ACF0-024B801274D4}"/>
              </c:ext>
            </c:extLst>
          </c:dPt>
          <c:dPt>
            <c:idx val="2"/>
            <c:bubble3D val="0"/>
            <c:spPr>
              <a:solidFill>
                <a:srgbClr val="FFC000"/>
              </a:solidFill>
            </c:spPr>
            <c:extLst>
              <c:ext xmlns:c16="http://schemas.microsoft.com/office/drawing/2014/chart" uri="{C3380CC4-5D6E-409C-BE32-E72D297353CC}">
                <c16:uniqueId val="{00000005-F447-4ACA-ACF0-024B801274D4}"/>
              </c:ext>
            </c:extLst>
          </c:dPt>
          <c:dPt>
            <c:idx val="3"/>
            <c:bubble3D val="0"/>
            <c:spPr>
              <a:solidFill>
                <a:srgbClr val="92D050"/>
              </a:solidFill>
            </c:spPr>
            <c:extLst>
              <c:ext xmlns:c16="http://schemas.microsoft.com/office/drawing/2014/chart" uri="{C3380CC4-5D6E-409C-BE32-E72D297353CC}">
                <c16:uniqueId val="{00000007-F447-4ACA-ACF0-024B801274D4}"/>
              </c:ext>
            </c:extLst>
          </c:dPt>
          <c:dPt>
            <c:idx val="4"/>
            <c:bubble3D val="0"/>
            <c:spPr>
              <a:solidFill>
                <a:srgbClr val="0070C0"/>
              </a:solidFill>
            </c:spPr>
            <c:extLst>
              <c:ext xmlns:c16="http://schemas.microsoft.com/office/drawing/2014/chart" uri="{C3380CC4-5D6E-409C-BE32-E72D297353CC}">
                <c16:uniqueId val="{00000009-F447-4ACA-ACF0-024B801274D4}"/>
              </c:ext>
            </c:extLst>
          </c:dPt>
          <c:dPt>
            <c:idx val="5"/>
            <c:bubble3D val="0"/>
            <c:spPr>
              <a:solidFill>
                <a:srgbClr val="FF99CC"/>
              </a:solidFill>
            </c:spPr>
            <c:extLst>
              <c:ext xmlns:c16="http://schemas.microsoft.com/office/drawing/2014/chart" uri="{C3380CC4-5D6E-409C-BE32-E72D297353CC}">
                <c16:uniqueId val="{0000000B-F447-4ACA-ACF0-024B801274D4}"/>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F447-4ACA-ACF0-024B801274D4}"/>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F447-4ACA-ACF0-024B801274D4}"/>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0</c:v>
                </c:pt>
                <c:pt idx="1">
                  <c:v>16</c:v>
                </c:pt>
                <c:pt idx="2">
                  <c:v>3</c:v>
                </c:pt>
                <c:pt idx="3">
                  <c:v>12</c:v>
                </c:pt>
                <c:pt idx="4">
                  <c:v>8</c:v>
                </c:pt>
                <c:pt idx="5">
                  <c:v>0</c:v>
                </c:pt>
              </c:numCache>
            </c:numRef>
          </c:val>
          <c:extLst>
            <c:ext xmlns:c16="http://schemas.microsoft.com/office/drawing/2014/chart" uri="{C3380CC4-5D6E-409C-BE32-E72D297353CC}">
              <c16:uniqueId val="{0000000D-F447-4ACA-ACF0-024B801274D4}"/>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91" footer="0.3149606200000019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- 4'!$D$31:$D$35</c:f>
              <c:numCache>
                <c:formatCode>General</c:formatCode>
                <c:ptCount val="5"/>
                <c:pt idx="0">
                  <c:v>0</c:v>
                </c:pt>
                <c:pt idx="1">
                  <c:v>0</c:v>
                </c:pt>
                <c:pt idx="2">
                  <c:v>1</c:v>
                </c:pt>
                <c:pt idx="3">
                  <c:v>0</c:v>
                </c:pt>
                <c:pt idx="4">
                  <c:v>0</c:v>
                </c:pt>
              </c:numCache>
            </c:numRef>
          </c:val>
          <c:extLst>
            <c:ext xmlns:c16="http://schemas.microsoft.com/office/drawing/2014/chart" uri="{C3380CC4-5D6E-409C-BE32-E72D297353CC}">
              <c16:uniqueId val="{00000000-66DF-4915-8A3F-4E83581CA8AC}"/>
            </c:ext>
          </c:extLst>
        </c:ser>
        <c:ser>
          <c:idx val="1"/>
          <c:order val="1"/>
          <c:spPr>
            <a:solidFill>
              <a:schemeClr val="bg1">
                <a:lumMod val="65000"/>
              </a:schemeClr>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- 4'!$E$31:$E$35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6DF-4915-8A3F-4E83581CA8AC}"/>
            </c:ext>
          </c:extLst>
        </c:ser>
        <c:ser>
          <c:idx val="2"/>
          <c:order val="2"/>
          <c:spPr>
            <a:solidFill>
              <a:srgbClr val="FF0000"/>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- 4'!$F$31:$F$35</c:f>
              <c:numCache>
                <c:formatCode>General</c:formatCode>
                <c:ptCount val="5"/>
                <c:pt idx="0">
                  <c:v>4</c:v>
                </c:pt>
                <c:pt idx="1">
                  <c:v>7</c:v>
                </c:pt>
                <c:pt idx="2">
                  <c:v>4</c:v>
                </c:pt>
                <c:pt idx="3">
                  <c:v>0</c:v>
                </c:pt>
                <c:pt idx="4">
                  <c:v>2</c:v>
                </c:pt>
              </c:numCache>
            </c:numRef>
          </c:val>
          <c:extLst>
            <c:ext xmlns:c16="http://schemas.microsoft.com/office/drawing/2014/chart" uri="{C3380CC4-5D6E-409C-BE32-E72D297353CC}">
              <c16:uniqueId val="{00000002-66DF-4915-8A3F-4E83581CA8AC}"/>
            </c:ext>
          </c:extLst>
        </c:ser>
        <c:ser>
          <c:idx val="3"/>
          <c:order val="3"/>
          <c:spPr>
            <a:solidFill>
              <a:srgbClr val="FFC000"/>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- 4'!$G$31:$G$35</c:f>
              <c:numCache>
                <c:formatCode>General</c:formatCode>
                <c:ptCount val="5"/>
                <c:pt idx="0">
                  <c:v>0</c:v>
                </c:pt>
                <c:pt idx="1">
                  <c:v>3</c:v>
                </c:pt>
                <c:pt idx="2">
                  <c:v>0</c:v>
                </c:pt>
                <c:pt idx="3">
                  <c:v>0</c:v>
                </c:pt>
                <c:pt idx="4">
                  <c:v>0</c:v>
                </c:pt>
              </c:numCache>
            </c:numRef>
          </c:val>
          <c:extLst>
            <c:ext xmlns:c16="http://schemas.microsoft.com/office/drawing/2014/chart" uri="{C3380CC4-5D6E-409C-BE32-E72D297353CC}">
              <c16:uniqueId val="{00000003-66DF-4915-8A3F-4E83581CA8AC}"/>
            </c:ext>
          </c:extLst>
        </c:ser>
        <c:ser>
          <c:idx val="4"/>
          <c:order val="4"/>
          <c:spPr>
            <a:solidFill>
              <a:srgbClr val="92D050"/>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- 4'!$H$31:$H$35</c:f>
              <c:numCache>
                <c:formatCode>General</c:formatCode>
                <c:ptCount val="5"/>
                <c:pt idx="0">
                  <c:v>0</c:v>
                </c:pt>
                <c:pt idx="1">
                  <c:v>4</c:v>
                </c:pt>
                <c:pt idx="2">
                  <c:v>5</c:v>
                </c:pt>
                <c:pt idx="3">
                  <c:v>1</c:v>
                </c:pt>
                <c:pt idx="4">
                  <c:v>2</c:v>
                </c:pt>
              </c:numCache>
            </c:numRef>
          </c:val>
          <c:extLst>
            <c:ext xmlns:c16="http://schemas.microsoft.com/office/drawing/2014/chart" uri="{C3380CC4-5D6E-409C-BE32-E72D297353CC}">
              <c16:uniqueId val="{00000004-66DF-4915-8A3F-4E83581CA8AC}"/>
            </c:ext>
          </c:extLst>
        </c:ser>
        <c:ser>
          <c:idx val="5"/>
          <c:order val="5"/>
          <c:spPr>
            <a:solidFill>
              <a:srgbClr val="0070C0"/>
            </a:solidFill>
          </c:spPr>
          <c:invertIfNegative val="0"/>
          <c:cat>
            <c:strRef>
              <c:f>'Painel de Gestão - 4'!$B$31:$B$35</c:f>
              <c:strCache>
                <c:ptCount val="5"/>
                <c:pt idx="0">
                  <c:v>OBJETIVO 1</c:v>
                </c:pt>
                <c:pt idx="1">
                  <c:v>OBJETIVO 2</c:v>
                </c:pt>
                <c:pt idx="2">
                  <c:v>OBJETIVO 3</c:v>
                </c:pt>
                <c:pt idx="3">
                  <c:v>OBJETIVO 4</c:v>
                </c:pt>
                <c:pt idx="4">
                  <c:v>OBJETIVO 5</c:v>
                </c:pt>
              </c:strCache>
            </c:strRef>
          </c:cat>
          <c:val>
            <c:numRef>
              <c:f>'Painel de Gestão - 4'!$I$31:$I$35</c:f>
              <c:numCache>
                <c:formatCode>General</c:formatCode>
                <c:ptCount val="5"/>
                <c:pt idx="0">
                  <c:v>1</c:v>
                </c:pt>
                <c:pt idx="1">
                  <c:v>2</c:v>
                </c:pt>
                <c:pt idx="2">
                  <c:v>3</c:v>
                </c:pt>
                <c:pt idx="3">
                  <c:v>0</c:v>
                </c:pt>
                <c:pt idx="4">
                  <c:v>2</c:v>
                </c:pt>
              </c:numCache>
            </c:numRef>
          </c:val>
          <c:extLst>
            <c:ext xmlns:c16="http://schemas.microsoft.com/office/drawing/2014/chart" uri="{C3380CC4-5D6E-409C-BE32-E72D297353CC}">
              <c16:uniqueId val="{00000005-66DF-4915-8A3F-4E83581CA8AC}"/>
            </c:ext>
          </c:extLst>
        </c:ser>
        <c:dLbls>
          <c:showLegendKey val="0"/>
          <c:showVal val="0"/>
          <c:showCatName val="0"/>
          <c:showSerName val="0"/>
          <c:showPercent val="0"/>
          <c:showBubbleSize val="0"/>
        </c:dLbls>
        <c:gapWidth val="150"/>
        <c:overlap val="100"/>
        <c:axId val="105825792"/>
        <c:axId val="105827328"/>
      </c:barChart>
      <c:catAx>
        <c:axId val="105825792"/>
        <c:scaling>
          <c:orientation val="maxMin"/>
        </c:scaling>
        <c:delete val="0"/>
        <c:axPos val="l"/>
        <c:numFmt formatCode="General" sourceLinked="0"/>
        <c:majorTickMark val="out"/>
        <c:minorTickMark val="none"/>
        <c:tickLblPos val="nextTo"/>
        <c:crossAx val="105827328"/>
        <c:crosses val="autoZero"/>
        <c:auto val="1"/>
        <c:lblAlgn val="ctr"/>
        <c:lblOffset val="100"/>
        <c:noMultiLvlLbl val="0"/>
      </c:catAx>
      <c:valAx>
        <c:axId val="105827328"/>
        <c:scaling>
          <c:orientation val="minMax"/>
        </c:scaling>
        <c:delete val="0"/>
        <c:axPos val="t"/>
        <c:majorGridlines/>
        <c:numFmt formatCode="General" sourceLinked="1"/>
        <c:majorTickMark val="out"/>
        <c:minorTickMark val="none"/>
        <c:tickLblPos val="nextTo"/>
        <c:crossAx val="105825792"/>
        <c:crosses val="autoZero"/>
        <c:crossBetween val="between"/>
      </c:valAx>
    </c:plotArea>
    <c:plotVisOnly val="1"/>
    <c:dispBlanksAs val="gap"/>
    <c:showDLblsOverMax val="0"/>
  </c:chart>
  <c:printSettings>
    <c:headerFooter/>
    <c:pageMargins b="0.78740157499999996" l="0.511811024" r="0.511811024" t="0.78740157499999996" header="0.31496062000000191" footer="0.3149606200000019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FF0000"/>
            </a:solidFill>
          </c:spPr>
          <c:invertIfNegative val="0"/>
          <c:cat>
            <c:strRef>
              <c:f>'Painel de Gestão Final'!$C$25:$C$29</c:f>
              <c:strCache>
                <c:ptCount val="5"/>
                <c:pt idx="0">
                  <c:v>OBJETIVO 1</c:v>
                </c:pt>
                <c:pt idx="1">
                  <c:v>OBJETIVO 2</c:v>
                </c:pt>
                <c:pt idx="2">
                  <c:v>OBJETIVO 3</c:v>
                </c:pt>
                <c:pt idx="3">
                  <c:v>OBJETIVO 4</c:v>
                </c:pt>
                <c:pt idx="4">
                  <c:v>OBJETIVO 5</c:v>
                </c:pt>
              </c:strCache>
            </c:strRef>
          </c:cat>
          <c:val>
            <c:numRef>
              <c:f>'Painel de Gestão Final'!$E$25:$E$29</c:f>
              <c:numCache>
                <c:formatCode>General</c:formatCode>
                <c:ptCount val="5"/>
                <c:pt idx="0">
                  <c:v>2</c:v>
                </c:pt>
                <c:pt idx="1">
                  <c:v>9</c:v>
                </c:pt>
                <c:pt idx="2">
                  <c:v>2</c:v>
                </c:pt>
                <c:pt idx="3">
                  <c:v>0</c:v>
                </c:pt>
                <c:pt idx="4">
                  <c:v>0</c:v>
                </c:pt>
              </c:numCache>
            </c:numRef>
          </c:val>
          <c:extLst>
            <c:ext xmlns:c16="http://schemas.microsoft.com/office/drawing/2014/chart" uri="{C3380CC4-5D6E-409C-BE32-E72D297353CC}">
              <c16:uniqueId val="{00000000-643D-47BF-BC69-AF81ECADB603}"/>
            </c:ext>
          </c:extLst>
        </c:ser>
        <c:ser>
          <c:idx val="3"/>
          <c:order val="1"/>
          <c:spPr>
            <a:solidFill>
              <a:srgbClr val="CD99D1"/>
            </a:solidFill>
          </c:spPr>
          <c:invertIfNegative val="0"/>
          <c:cat>
            <c:strRef>
              <c:f>'Painel de Gestão Final'!$C$25:$C$29</c:f>
              <c:strCache>
                <c:ptCount val="5"/>
                <c:pt idx="0">
                  <c:v>OBJETIVO 1</c:v>
                </c:pt>
                <c:pt idx="1">
                  <c:v>OBJETIVO 2</c:v>
                </c:pt>
                <c:pt idx="2">
                  <c:v>OBJETIVO 3</c:v>
                </c:pt>
                <c:pt idx="3">
                  <c:v>OBJETIVO 4</c:v>
                </c:pt>
                <c:pt idx="4">
                  <c:v>OBJETIVO 5</c:v>
                </c:pt>
              </c:strCache>
            </c:strRef>
          </c:cat>
          <c:val>
            <c:numRef>
              <c:f>'Painel de Gestão Final'!$F$25:$F$29</c:f>
              <c:numCache>
                <c:formatCode>General</c:formatCode>
                <c:ptCount val="5"/>
                <c:pt idx="0">
                  <c:v>1</c:v>
                </c:pt>
                <c:pt idx="1">
                  <c:v>4</c:v>
                </c:pt>
                <c:pt idx="2">
                  <c:v>4</c:v>
                </c:pt>
                <c:pt idx="3">
                  <c:v>0</c:v>
                </c:pt>
                <c:pt idx="4">
                  <c:v>2</c:v>
                </c:pt>
              </c:numCache>
            </c:numRef>
          </c:val>
          <c:extLst>
            <c:ext xmlns:c16="http://schemas.microsoft.com/office/drawing/2014/chart" uri="{C3380CC4-5D6E-409C-BE32-E72D297353CC}">
              <c16:uniqueId val="{00000001-643D-47BF-BC69-AF81ECADB603}"/>
            </c:ext>
          </c:extLst>
        </c:ser>
        <c:ser>
          <c:idx val="1"/>
          <c:order val="2"/>
          <c:spPr>
            <a:solidFill>
              <a:srgbClr val="0070C0"/>
            </a:solidFill>
          </c:spPr>
          <c:invertIfNegative val="0"/>
          <c:val>
            <c:numRef>
              <c:f>'Painel de Gestão Final'!$G$25:$G$29</c:f>
              <c:numCache>
                <c:formatCode>General</c:formatCode>
                <c:ptCount val="5"/>
                <c:pt idx="0">
                  <c:v>1</c:v>
                </c:pt>
                <c:pt idx="1">
                  <c:v>3</c:v>
                </c:pt>
                <c:pt idx="2">
                  <c:v>5</c:v>
                </c:pt>
                <c:pt idx="3">
                  <c:v>1</c:v>
                </c:pt>
                <c:pt idx="4">
                  <c:v>4</c:v>
                </c:pt>
              </c:numCache>
            </c:numRef>
          </c:val>
          <c:extLst>
            <c:ext xmlns:c16="http://schemas.microsoft.com/office/drawing/2014/chart" uri="{C3380CC4-5D6E-409C-BE32-E72D297353CC}">
              <c16:uniqueId val="{00000002-643D-47BF-BC69-AF81ECADB603}"/>
            </c:ext>
          </c:extLst>
        </c:ser>
        <c:dLbls>
          <c:showLegendKey val="0"/>
          <c:showVal val="0"/>
          <c:showCatName val="0"/>
          <c:showSerName val="0"/>
          <c:showPercent val="0"/>
          <c:showBubbleSize val="0"/>
        </c:dLbls>
        <c:gapWidth val="150"/>
        <c:overlap val="100"/>
        <c:axId val="110578304"/>
        <c:axId val="110588288"/>
      </c:barChart>
      <c:catAx>
        <c:axId val="110578304"/>
        <c:scaling>
          <c:orientation val="maxMin"/>
        </c:scaling>
        <c:delete val="0"/>
        <c:axPos val="l"/>
        <c:numFmt formatCode="General" sourceLinked="0"/>
        <c:majorTickMark val="out"/>
        <c:minorTickMark val="none"/>
        <c:tickLblPos val="nextTo"/>
        <c:crossAx val="110588288"/>
        <c:crosses val="autoZero"/>
        <c:auto val="1"/>
        <c:lblAlgn val="ctr"/>
        <c:lblOffset val="100"/>
        <c:noMultiLvlLbl val="0"/>
      </c:catAx>
      <c:valAx>
        <c:axId val="110588288"/>
        <c:scaling>
          <c:orientation val="minMax"/>
        </c:scaling>
        <c:delete val="0"/>
        <c:axPos val="t"/>
        <c:majorGridlines/>
        <c:numFmt formatCode="General" sourceLinked="1"/>
        <c:majorTickMark val="out"/>
        <c:minorTickMark val="none"/>
        <c:tickLblPos val="nextTo"/>
        <c:crossAx val="110578304"/>
        <c:crosses val="autoZero"/>
        <c:crossBetween val="between"/>
        <c:majorUnit val="2"/>
      </c:valAx>
    </c:plotArea>
    <c:plotVisOnly val="1"/>
    <c:dispBlanksAs val="gap"/>
    <c:showDLblsOverMax val="0"/>
  </c:chart>
  <c:printSettings>
    <c:headerFooter/>
    <c:pageMargins b="0.78740157499999996" l="0.511811024" r="0.511811024" t="0.78740157499999996" header="0.31496062000000224" footer="0.3149606200000022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907E-3"/>
          <c:y val="1.6489186112599717E-2"/>
        </c:manualLayout>
      </c:layout>
      <c:overlay val="0"/>
      <c:spPr>
        <a:noFill/>
      </c:spPr>
    </c:title>
    <c:autoTitleDeleted val="0"/>
    <c:plotArea>
      <c:layout>
        <c:manualLayout>
          <c:layoutTarget val="inner"/>
          <c:xMode val="edge"/>
          <c:yMode val="edge"/>
          <c:x val="8.1141294838144959E-2"/>
          <c:y val="0.21937888351980572"/>
          <c:w val="0.46168875765529332"/>
          <c:h val="0.68515846659658131"/>
        </c:manualLayout>
      </c:layout>
      <c:doughnutChart>
        <c:varyColors val="1"/>
        <c:ser>
          <c:idx val="0"/>
          <c:order val="0"/>
          <c:spPr>
            <a:solidFill>
              <a:srgbClr val="FF0000"/>
            </a:solidFill>
          </c:spPr>
          <c:dPt>
            <c:idx val="1"/>
            <c:bubble3D val="0"/>
            <c:spPr>
              <a:solidFill>
                <a:srgbClr val="CD99D1"/>
              </a:solidFill>
            </c:spPr>
            <c:extLst>
              <c:ext xmlns:c16="http://schemas.microsoft.com/office/drawing/2014/chart" uri="{C3380CC4-5D6E-409C-BE32-E72D297353CC}">
                <c16:uniqueId val="{00000000-32D8-4922-BCE6-6834F8E765DA}"/>
              </c:ext>
            </c:extLst>
          </c:dPt>
          <c:dPt>
            <c:idx val="2"/>
            <c:bubble3D val="0"/>
            <c:spPr>
              <a:solidFill>
                <a:srgbClr val="0070C0"/>
              </a:solidFill>
            </c:spPr>
            <c:extLst>
              <c:ext xmlns:c16="http://schemas.microsoft.com/office/drawing/2014/chart" uri="{C3380CC4-5D6E-409C-BE32-E72D297353CC}">
                <c16:uniqueId val="{00000001-32D8-4922-BCE6-6834F8E765D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extLst>
          </c:dLbls>
          <c:cat>
            <c:strRef>
              <c:f>'Painel de Gestão Final'!$C$15:$C$17</c:f>
              <c:strCache>
                <c:ptCount val="3"/>
                <c:pt idx="0">
                  <c:v>Não iniciada no período previsto</c:v>
                </c:pt>
                <c:pt idx="1">
                  <c:v>Iniciada e não concluída no período previsto</c:v>
                </c:pt>
                <c:pt idx="2">
                  <c:v>Concluída</c:v>
                </c:pt>
              </c:strCache>
            </c:strRef>
          </c:cat>
          <c:val>
            <c:numRef>
              <c:f>'Painel de Gestão Final'!$E$15:$E$17</c:f>
              <c:numCache>
                <c:formatCode>0%</c:formatCode>
                <c:ptCount val="3"/>
                <c:pt idx="0">
                  <c:v>0.34210526315789475</c:v>
                </c:pt>
                <c:pt idx="1">
                  <c:v>0.28947368421052633</c:v>
                </c:pt>
                <c:pt idx="2">
                  <c:v>0.36842105263157893</c:v>
                </c:pt>
              </c:numCache>
            </c:numRef>
          </c:val>
          <c:extLst>
            <c:ext xmlns:c16="http://schemas.microsoft.com/office/drawing/2014/chart" uri="{C3380CC4-5D6E-409C-BE32-E72D297353CC}">
              <c16:uniqueId val="{00000002-32D8-4922-BCE6-6834F8E765DA}"/>
            </c:ext>
          </c:extLst>
        </c:ser>
        <c:dLbls>
          <c:showLegendKey val="0"/>
          <c:showVal val="1"/>
          <c:showCatName val="0"/>
          <c:showSerName val="0"/>
          <c:showPercent val="0"/>
          <c:showBubbleSize val="0"/>
          <c:showLeaderLines val="0"/>
        </c:dLbls>
        <c:firstSliceAng val="0"/>
        <c:holeSize val="50"/>
      </c:doughnutChart>
    </c:plotArea>
    <c:legend>
      <c:legendPos val="r"/>
      <c:layout>
        <c:manualLayout>
          <c:xMode val="edge"/>
          <c:yMode val="edge"/>
          <c:x val="0.57029166666666664"/>
          <c:y val="0.19587952117740579"/>
          <c:w val="0.41304166666666681"/>
          <c:h val="0.76513556350657885"/>
        </c:manualLayout>
      </c:layout>
      <c:overlay val="0"/>
      <c:txPr>
        <a:bodyPr/>
        <a:lstStyle/>
        <a:p>
          <a:pPr>
            <a:defRPr sz="1200"/>
          </a:pPr>
          <a:endParaRPr lang="pt-BR"/>
        </a:p>
      </c:txPr>
    </c:legend>
    <c:plotVisOnly val="1"/>
    <c:dispBlanksAs val="zero"/>
    <c:showDLblsOverMax val="0"/>
  </c:chart>
  <c:printSettings>
    <c:headerFooter/>
    <c:pageMargins b="0.78740157499999996" l="0.511811024" r="0.511811024" t="0.78740157499999996" header="0.31496062000000163" footer="0.3149606200000016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01877328025845E-2"/>
          <c:y val="0.21321866740168993"/>
          <c:w val="0.49257224004844546"/>
          <c:h val="0.5662469948868073"/>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03DC-4380-B171-C433399EC8A5}"/>
              </c:ext>
            </c:extLst>
          </c:dPt>
          <c:dPt>
            <c:idx val="1"/>
            <c:bubble3D val="0"/>
            <c:spPr>
              <a:solidFill>
                <a:srgbClr val="FF0000"/>
              </a:solidFill>
            </c:spPr>
            <c:extLst>
              <c:ext xmlns:c16="http://schemas.microsoft.com/office/drawing/2014/chart" uri="{C3380CC4-5D6E-409C-BE32-E72D297353CC}">
                <c16:uniqueId val="{00000003-03DC-4380-B171-C433399EC8A5}"/>
              </c:ext>
            </c:extLst>
          </c:dPt>
          <c:dPt>
            <c:idx val="2"/>
            <c:bubble3D val="0"/>
            <c:spPr>
              <a:solidFill>
                <a:srgbClr val="FFC000"/>
              </a:solidFill>
            </c:spPr>
            <c:extLst>
              <c:ext xmlns:c16="http://schemas.microsoft.com/office/drawing/2014/chart" uri="{C3380CC4-5D6E-409C-BE32-E72D297353CC}">
                <c16:uniqueId val="{00000005-03DC-4380-B171-C433399EC8A5}"/>
              </c:ext>
            </c:extLst>
          </c:dPt>
          <c:dPt>
            <c:idx val="3"/>
            <c:bubble3D val="0"/>
            <c:spPr>
              <a:solidFill>
                <a:srgbClr val="92D050"/>
              </a:solidFill>
            </c:spPr>
            <c:extLst>
              <c:ext xmlns:c16="http://schemas.microsoft.com/office/drawing/2014/chart" uri="{C3380CC4-5D6E-409C-BE32-E72D297353CC}">
                <c16:uniqueId val="{00000007-03DC-4380-B171-C433399EC8A5}"/>
              </c:ext>
            </c:extLst>
          </c:dPt>
          <c:dPt>
            <c:idx val="4"/>
            <c:bubble3D val="0"/>
            <c:spPr>
              <a:solidFill>
                <a:srgbClr val="0070C0"/>
              </a:solidFill>
            </c:spPr>
            <c:extLst>
              <c:ext xmlns:c16="http://schemas.microsoft.com/office/drawing/2014/chart" uri="{C3380CC4-5D6E-409C-BE32-E72D297353CC}">
                <c16:uniqueId val="{00000009-03DC-4380-B171-C433399EC8A5}"/>
              </c:ext>
            </c:extLst>
          </c:dPt>
          <c:dPt>
            <c:idx val="5"/>
            <c:bubble3D val="0"/>
            <c:spPr>
              <a:solidFill>
                <a:srgbClr val="FF99CC"/>
              </a:solidFill>
            </c:spPr>
            <c:extLst>
              <c:ext xmlns:c16="http://schemas.microsoft.com/office/drawing/2014/chart" uri="{C3380CC4-5D6E-409C-BE32-E72D297353CC}">
                <c16:uniqueId val="{0000000B-03DC-4380-B171-C433399EC8A5}"/>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03DC-4380-B171-C433399EC8A5}"/>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03DC-4380-B171-C433399EC8A5}"/>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4</c:v>
                </c:pt>
                <c:pt idx="1">
                  <c:v>15</c:v>
                </c:pt>
                <c:pt idx="2">
                  <c:v>4</c:v>
                </c:pt>
                <c:pt idx="3">
                  <c:v>6</c:v>
                </c:pt>
                <c:pt idx="4">
                  <c:v>3</c:v>
                </c:pt>
                <c:pt idx="5">
                  <c:v>7</c:v>
                </c:pt>
              </c:numCache>
            </c:numRef>
          </c:val>
          <c:extLst>
            <c:ext xmlns:c16="http://schemas.microsoft.com/office/drawing/2014/chart" uri="{C3380CC4-5D6E-409C-BE32-E72D297353CC}">
              <c16:uniqueId val="{0000000D-03DC-4380-B171-C433399EC8A5}"/>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175975675517886"/>
          <c:y val="0.25142540138849961"/>
          <c:w val="0.43321917808219185"/>
          <c:h val="0.74857452189860951"/>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47" footer="0.3149606200000014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- 1'!$D$31:$D$35</c:f>
              <c:numCache>
                <c:formatCode>General</c:formatCode>
                <c:ptCount val="5"/>
                <c:pt idx="0">
                  <c:v>2</c:v>
                </c:pt>
                <c:pt idx="1">
                  <c:v>9</c:v>
                </c:pt>
                <c:pt idx="2">
                  <c:v>4</c:v>
                </c:pt>
                <c:pt idx="3">
                  <c:v>1</c:v>
                </c:pt>
                <c:pt idx="4">
                  <c:v>2</c:v>
                </c:pt>
              </c:numCache>
            </c:numRef>
          </c:val>
          <c:extLst>
            <c:ext xmlns:c16="http://schemas.microsoft.com/office/drawing/2014/chart" uri="{C3380CC4-5D6E-409C-BE32-E72D297353CC}">
              <c16:uniqueId val="{00000000-EF57-4E53-B722-2131BDBEECA4}"/>
            </c:ext>
          </c:extLst>
        </c:ser>
        <c:ser>
          <c:idx val="1"/>
          <c:order val="1"/>
          <c:spPr>
            <a:solidFill>
              <a:schemeClr val="bg1">
                <a:lumMod val="65000"/>
              </a:schemeClr>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- 1'!$E$31:$E$35</c:f>
              <c:numCache>
                <c:formatCode>General</c:formatCode>
                <c:ptCount val="5"/>
                <c:pt idx="0">
                  <c:v>0</c:v>
                </c:pt>
                <c:pt idx="1">
                  <c:v>2</c:v>
                </c:pt>
                <c:pt idx="2">
                  <c:v>3</c:v>
                </c:pt>
                <c:pt idx="3">
                  <c:v>0</c:v>
                </c:pt>
                <c:pt idx="4">
                  <c:v>0</c:v>
                </c:pt>
              </c:numCache>
            </c:numRef>
          </c:val>
          <c:extLst>
            <c:ext xmlns:c16="http://schemas.microsoft.com/office/drawing/2014/chart" uri="{C3380CC4-5D6E-409C-BE32-E72D297353CC}">
              <c16:uniqueId val="{00000001-EF57-4E53-B722-2131BDBEECA4}"/>
            </c:ext>
          </c:extLst>
        </c:ser>
        <c:ser>
          <c:idx val="2"/>
          <c:order val="2"/>
          <c:spPr>
            <a:solidFill>
              <a:srgbClr val="FF0000"/>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- 1'!$F$31:$F$35</c:f>
              <c:numCache>
                <c:formatCode>General</c:formatCode>
                <c:ptCount val="5"/>
                <c:pt idx="0">
                  <c:v>5</c:v>
                </c:pt>
                <c:pt idx="1">
                  <c:v>12</c:v>
                </c:pt>
                <c:pt idx="2">
                  <c:v>5</c:v>
                </c:pt>
                <c:pt idx="3">
                  <c:v>2</c:v>
                </c:pt>
                <c:pt idx="4">
                  <c:v>4</c:v>
                </c:pt>
              </c:numCache>
            </c:numRef>
          </c:val>
          <c:extLst>
            <c:ext xmlns:c16="http://schemas.microsoft.com/office/drawing/2014/chart" uri="{C3380CC4-5D6E-409C-BE32-E72D297353CC}">
              <c16:uniqueId val="{00000002-EF57-4E53-B722-2131BDBEECA4}"/>
            </c:ext>
          </c:extLst>
        </c:ser>
        <c:ser>
          <c:idx val="3"/>
          <c:order val="3"/>
          <c:spPr>
            <a:solidFill>
              <a:srgbClr val="FFC000"/>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- 1'!$G$31:$G$35</c:f>
              <c:numCache>
                <c:formatCode>General</c:formatCode>
                <c:ptCount val="5"/>
                <c:pt idx="0">
                  <c:v>0</c:v>
                </c:pt>
                <c:pt idx="1">
                  <c:v>2</c:v>
                </c:pt>
                <c:pt idx="2">
                  <c:v>1</c:v>
                </c:pt>
                <c:pt idx="3">
                  <c:v>0</c:v>
                </c:pt>
                <c:pt idx="4">
                  <c:v>1</c:v>
                </c:pt>
              </c:numCache>
            </c:numRef>
          </c:val>
          <c:extLst>
            <c:ext xmlns:c16="http://schemas.microsoft.com/office/drawing/2014/chart" uri="{C3380CC4-5D6E-409C-BE32-E72D297353CC}">
              <c16:uniqueId val="{00000003-EF57-4E53-B722-2131BDBEECA4}"/>
            </c:ext>
          </c:extLst>
        </c:ser>
        <c:ser>
          <c:idx val="4"/>
          <c:order val="4"/>
          <c:spPr>
            <a:solidFill>
              <a:srgbClr val="92D050"/>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- 1'!$H$31:$H$35</c:f>
              <c:numCache>
                <c:formatCode>General</c:formatCode>
                <c:ptCount val="5"/>
                <c:pt idx="0">
                  <c:v>0</c:v>
                </c:pt>
                <c:pt idx="1">
                  <c:v>5</c:v>
                </c:pt>
                <c:pt idx="2">
                  <c:v>4</c:v>
                </c:pt>
                <c:pt idx="3">
                  <c:v>1</c:v>
                </c:pt>
                <c:pt idx="4">
                  <c:v>0</c:v>
                </c:pt>
              </c:numCache>
            </c:numRef>
          </c:val>
          <c:extLst>
            <c:ext xmlns:c16="http://schemas.microsoft.com/office/drawing/2014/chart" uri="{C3380CC4-5D6E-409C-BE32-E72D297353CC}">
              <c16:uniqueId val="{00000004-EF57-4E53-B722-2131BDBEECA4}"/>
            </c:ext>
          </c:extLst>
        </c:ser>
        <c:ser>
          <c:idx val="5"/>
          <c:order val="5"/>
          <c:spPr>
            <a:solidFill>
              <a:srgbClr val="0070C0"/>
            </a:solidFill>
          </c:spPr>
          <c:invertIfNegative val="0"/>
          <c:cat>
            <c:strRef>
              <c:f>'Painel de Gestão - 1'!$B$31:$B$35</c:f>
              <c:strCache>
                <c:ptCount val="5"/>
                <c:pt idx="0">
                  <c:v>OBJETIVO 1</c:v>
                </c:pt>
                <c:pt idx="1">
                  <c:v>OBJETIVO 2</c:v>
                </c:pt>
                <c:pt idx="2">
                  <c:v>OBJETIVO 3</c:v>
                </c:pt>
                <c:pt idx="3">
                  <c:v>OBJETIVO 4</c:v>
                </c:pt>
                <c:pt idx="4">
                  <c:v>OBJETIVO 5</c:v>
                </c:pt>
              </c:strCache>
            </c:strRef>
          </c:cat>
          <c:val>
            <c:numRef>
              <c:f>'Painel de Gestão - 1'!$I$31:$I$35</c:f>
              <c:numCache>
                <c:formatCode>General</c:formatCode>
                <c:ptCount val="5"/>
                <c:pt idx="0">
                  <c:v>1</c:v>
                </c:pt>
                <c:pt idx="1">
                  <c:v>0</c:v>
                </c:pt>
                <c:pt idx="2">
                  <c:v>1</c:v>
                </c:pt>
                <c:pt idx="3">
                  <c:v>0</c:v>
                </c:pt>
                <c:pt idx="4">
                  <c:v>1</c:v>
                </c:pt>
              </c:numCache>
            </c:numRef>
          </c:val>
          <c:extLst>
            <c:ext xmlns:c16="http://schemas.microsoft.com/office/drawing/2014/chart" uri="{C3380CC4-5D6E-409C-BE32-E72D297353CC}">
              <c16:uniqueId val="{00000005-EF57-4E53-B722-2131BDBEECA4}"/>
            </c:ext>
          </c:extLst>
        </c:ser>
        <c:dLbls>
          <c:showLegendKey val="0"/>
          <c:showVal val="0"/>
          <c:showCatName val="0"/>
          <c:showSerName val="0"/>
          <c:showPercent val="0"/>
          <c:showBubbleSize val="0"/>
        </c:dLbls>
        <c:gapWidth val="150"/>
        <c:overlap val="100"/>
        <c:axId val="97343744"/>
        <c:axId val="97345536"/>
      </c:barChart>
      <c:catAx>
        <c:axId val="97343744"/>
        <c:scaling>
          <c:orientation val="maxMin"/>
        </c:scaling>
        <c:delete val="0"/>
        <c:axPos val="l"/>
        <c:numFmt formatCode="General" sourceLinked="0"/>
        <c:majorTickMark val="out"/>
        <c:minorTickMark val="none"/>
        <c:tickLblPos val="nextTo"/>
        <c:crossAx val="97345536"/>
        <c:crosses val="autoZero"/>
        <c:auto val="1"/>
        <c:lblAlgn val="ctr"/>
        <c:lblOffset val="100"/>
        <c:noMultiLvlLbl val="0"/>
      </c:catAx>
      <c:valAx>
        <c:axId val="97345536"/>
        <c:scaling>
          <c:orientation val="minMax"/>
        </c:scaling>
        <c:delete val="0"/>
        <c:axPos val="t"/>
        <c:majorGridlines/>
        <c:numFmt formatCode="General" sourceLinked="1"/>
        <c:majorTickMark val="out"/>
        <c:minorTickMark val="none"/>
        <c:tickLblPos val="nextTo"/>
        <c:crossAx val="97343744"/>
        <c:crosses val="autoZero"/>
        <c:crossBetween val="between"/>
        <c:majorUnit val="1"/>
      </c:valAx>
    </c:plotArea>
    <c:plotVisOnly val="1"/>
    <c:dispBlanksAs val="gap"/>
    <c:showDLblsOverMax val="0"/>
  </c:chart>
  <c:printSettings>
    <c:headerFooter/>
    <c:pageMargins b="0.78740157499999996" l="0.511811024" r="0.511811024" t="0.78740157499999996" header="0.31496062000000147" footer="0.3149606200000014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542305520677082E-2"/>
          <c:y val="0.15557004399844901"/>
          <c:w val="0.50087858680656749"/>
          <c:h val="0.65926153804920495"/>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0D1E-4910-ADBF-7AABD233803A}"/>
              </c:ext>
            </c:extLst>
          </c:dPt>
          <c:dPt>
            <c:idx val="1"/>
            <c:bubble3D val="0"/>
            <c:spPr>
              <a:solidFill>
                <a:srgbClr val="FF0000"/>
              </a:solidFill>
            </c:spPr>
            <c:extLst>
              <c:ext xmlns:c16="http://schemas.microsoft.com/office/drawing/2014/chart" uri="{C3380CC4-5D6E-409C-BE32-E72D297353CC}">
                <c16:uniqueId val="{00000003-0D1E-4910-ADBF-7AABD233803A}"/>
              </c:ext>
            </c:extLst>
          </c:dPt>
          <c:dPt>
            <c:idx val="2"/>
            <c:bubble3D val="0"/>
            <c:spPr>
              <a:solidFill>
                <a:srgbClr val="FFC000"/>
              </a:solidFill>
            </c:spPr>
            <c:extLst>
              <c:ext xmlns:c16="http://schemas.microsoft.com/office/drawing/2014/chart" uri="{C3380CC4-5D6E-409C-BE32-E72D297353CC}">
                <c16:uniqueId val="{00000005-0D1E-4910-ADBF-7AABD233803A}"/>
              </c:ext>
            </c:extLst>
          </c:dPt>
          <c:dPt>
            <c:idx val="3"/>
            <c:bubble3D val="0"/>
            <c:spPr>
              <a:solidFill>
                <a:srgbClr val="92D050"/>
              </a:solidFill>
            </c:spPr>
            <c:extLst>
              <c:ext xmlns:c16="http://schemas.microsoft.com/office/drawing/2014/chart" uri="{C3380CC4-5D6E-409C-BE32-E72D297353CC}">
                <c16:uniqueId val="{00000007-0D1E-4910-ADBF-7AABD233803A}"/>
              </c:ext>
            </c:extLst>
          </c:dPt>
          <c:dPt>
            <c:idx val="4"/>
            <c:bubble3D val="0"/>
            <c:spPr>
              <a:solidFill>
                <a:srgbClr val="0070C0"/>
              </a:solidFill>
            </c:spPr>
            <c:extLst>
              <c:ext xmlns:c16="http://schemas.microsoft.com/office/drawing/2014/chart" uri="{C3380CC4-5D6E-409C-BE32-E72D297353CC}">
                <c16:uniqueId val="{00000009-0D1E-4910-ADBF-7AABD233803A}"/>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0D1E-4910-ADBF-7AABD233803A}"/>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14</c:v>
                </c:pt>
                <c:pt idx="2">
                  <c:v>9</c:v>
                </c:pt>
                <c:pt idx="3">
                  <c:v>10</c:v>
                </c:pt>
                <c:pt idx="4">
                  <c:v>6</c:v>
                </c:pt>
              </c:numCache>
            </c:numRef>
          </c:val>
          <c:extLst>
            <c:ext xmlns:c16="http://schemas.microsoft.com/office/drawing/2014/chart" uri="{C3380CC4-5D6E-409C-BE32-E72D297353CC}">
              <c16:uniqueId val="{0000000A-0D1E-4910-ADBF-7AABD233803A}"/>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78"/>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58" footer="0.31496062000000158"/>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456141603598432E-2"/>
          <c:y val="0.21832654287568021"/>
          <c:w val="0.49257224004844608"/>
          <c:h val="0.57072037877545334"/>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605A-4D2C-8CF9-B830EA9941BA}"/>
              </c:ext>
            </c:extLst>
          </c:dPt>
          <c:dPt>
            <c:idx val="1"/>
            <c:bubble3D val="0"/>
            <c:spPr>
              <a:solidFill>
                <a:srgbClr val="FF0000"/>
              </a:solidFill>
            </c:spPr>
            <c:extLst>
              <c:ext xmlns:c16="http://schemas.microsoft.com/office/drawing/2014/chart" uri="{C3380CC4-5D6E-409C-BE32-E72D297353CC}">
                <c16:uniqueId val="{00000003-605A-4D2C-8CF9-B830EA9941BA}"/>
              </c:ext>
            </c:extLst>
          </c:dPt>
          <c:dPt>
            <c:idx val="2"/>
            <c:bubble3D val="0"/>
            <c:spPr>
              <a:solidFill>
                <a:srgbClr val="FFC000"/>
              </a:solidFill>
            </c:spPr>
            <c:extLst>
              <c:ext xmlns:c16="http://schemas.microsoft.com/office/drawing/2014/chart" uri="{C3380CC4-5D6E-409C-BE32-E72D297353CC}">
                <c16:uniqueId val="{00000005-605A-4D2C-8CF9-B830EA9941BA}"/>
              </c:ext>
            </c:extLst>
          </c:dPt>
          <c:dPt>
            <c:idx val="3"/>
            <c:bubble3D val="0"/>
            <c:spPr>
              <a:solidFill>
                <a:srgbClr val="92D050"/>
              </a:solidFill>
            </c:spPr>
            <c:extLst>
              <c:ext xmlns:c16="http://schemas.microsoft.com/office/drawing/2014/chart" uri="{C3380CC4-5D6E-409C-BE32-E72D297353CC}">
                <c16:uniqueId val="{00000007-605A-4D2C-8CF9-B830EA9941BA}"/>
              </c:ext>
            </c:extLst>
          </c:dPt>
          <c:dPt>
            <c:idx val="4"/>
            <c:bubble3D val="0"/>
            <c:spPr>
              <a:solidFill>
                <a:srgbClr val="0070C0"/>
              </a:solidFill>
            </c:spPr>
            <c:extLst>
              <c:ext xmlns:c16="http://schemas.microsoft.com/office/drawing/2014/chart" uri="{C3380CC4-5D6E-409C-BE32-E72D297353CC}">
                <c16:uniqueId val="{00000009-605A-4D2C-8CF9-B830EA9941BA}"/>
              </c:ext>
            </c:extLst>
          </c:dPt>
          <c:dPt>
            <c:idx val="5"/>
            <c:bubble3D val="0"/>
            <c:spPr>
              <a:solidFill>
                <a:srgbClr val="FF99CC"/>
              </a:solidFill>
            </c:spPr>
            <c:extLst>
              <c:ext xmlns:c16="http://schemas.microsoft.com/office/drawing/2014/chart" uri="{C3380CC4-5D6E-409C-BE32-E72D297353CC}">
                <c16:uniqueId val="{0000000B-605A-4D2C-8CF9-B830EA9941BA}"/>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605A-4D2C-8CF9-B830EA9941BA}"/>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605A-4D2C-8CF9-B830EA9941BA}"/>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13</c:v>
                </c:pt>
                <c:pt idx="2">
                  <c:v>9</c:v>
                </c:pt>
                <c:pt idx="3">
                  <c:v>10</c:v>
                </c:pt>
                <c:pt idx="4">
                  <c:v>6</c:v>
                </c:pt>
                <c:pt idx="5">
                  <c:v>0</c:v>
                </c:pt>
              </c:numCache>
            </c:numRef>
          </c:val>
          <c:extLst>
            <c:ext xmlns:c16="http://schemas.microsoft.com/office/drawing/2014/chart" uri="{C3380CC4-5D6E-409C-BE32-E72D297353CC}">
              <c16:uniqueId val="{0000000D-605A-4D2C-8CF9-B830EA9941BA}"/>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58" footer="0.31496062000000158"/>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- 2'!$D$31:$D$40</c:f>
              <c:numCache>
                <c:formatCode>General</c:formatCode>
                <c:ptCount val="5"/>
                <c:pt idx="0">
                  <c:v>0</c:v>
                </c:pt>
                <c:pt idx="1">
                  <c:v>0</c:v>
                </c:pt>
                <c:pt idx="2">
                  <c:v>0</c:v>
                </c:pt>
                <c:pt idx="3">
                  <c:v>1</c:v>
                </c:pt>
                <c:pt idx="4">
                  <c:v>1</c:v>
                </c:pt>
              </c:numCache>
            </c:numRef>
          </c:val>
          <c:extLst>
            <c:ext xmlns:c16="http://schemas.microsoft.com/office/drawing/2014/chart" uri="{C3380CC4-5D6E-409C-BE32-E72D297353CC}">
              <c16:uniqueId val="{00000000-085C-4A16-A0F6-C85BD99505E9}"/>
            </c:ext>
          </c:extLst>
        </c:ser>
        <c:ser>
          <c:idx val="1"/>
          <c:order val="1"/>
          <c:spPr>
            <a:solidFill>
              <a:schemeClr val="bg1">
                <a:lumMod val="65000"/>
              </a:schemeClr>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- 2'!$E$31:$E$40</c:f>
              <c:numCache>
                <c:formatCode>General</c:formatCode>
                <c:ptCount val="5"/>
                <c:pt idx="0">
                  <c:v>0</c:v>
                </c:pt>
                <c:pt idx="1">
                  <c:v>0</c:v>
                </c:pt>
                <c:pt idx="2">
                  <c:v>0</c:v>
                </c:pt>
                <c:pt idx="3">
                  <c:v>0</c:v>
                </c:pt>
                <c:pt idx="4">
                  <c:v>1</c:v>
                </c:pt>
              </c:numCache>
            </c:numRef>
          </c:val>
          <c:extLst>
            <c:ext xmlns:c16="http://schemas.microsoft.com/office/drawing/2014/chart" uri="{C3380CC4-5D6E-409C-BE32-E72D297353CC}">
              <c16:uniqueId val="{00000001-085C-4A16-A0F6-C85BD99505E9}"/>
            </c:ext>
          </c:extLst>
        </c:ser>
        <c:ser>
          <c:idx val="2"/>
          <c:order val="2"/>
          <c:spPr>
            <a:solidFill>
              <a:srgbClr val="FF0000"/>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- 2'!$F$31:$F$40</c:f>
              <c:numCache>
                <c:formatCode>General</c:formatCode>
                <c:ptCount val="5"/>
                <c:pt idx="0">
                  <c:v>2</c:v>
                </c:pt>
                <c:pt idx="1">
                  <c:v>8</c:v>
                </c:pt>
                <c:pt idx="2">
                  <c:v>1</c:v>
                </c:pt>
                <c:pt idx="3">
                  <c:v>1</c:v>
                </c:pt>
                <c:pt idx="4">
                  <c:v>1</c:v>
                </c:pt>
              </c:numCache>
            </c:numRef>
          </c:val>
          <c:extLst>
            <c:ext xmlns:c16="http://schemas.microsoft.com/office/drawing/2014/chart" uri="{C3380CC4-5D6E-409C-BE32-E72D297353CC}">
              <c16:uniqueId val="{00000002-085C-4A16-A0F6-C85BD99505E9}"/>
            </c:ext>
          </c:extLst>
        </c:ser>
        <c:ser>
          <c:idx val="3"/>
          <c:order val="3"/>
          <c:spPr>
            <a:solidFill>
              <a:srgbClr val="FFC000"/>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- 2'!$G$31:$G$40</c:f>
              <c:numCache>
                <c:formatCode>General</c:formatCode>
                <c:ptCount val="5"/>
                <c:pt idx="0">
                  <c:v>2</c:v>
                </c:pt>
                <c:pt idx="1">
                  <c:v>4</c:v>
                </c:pt>
                <c:pt idx="2">
                  <c:v>1</c:v>
                </c:pt>
                <c:pt idx="3">
                  <c:v>0</c:v>
                </c:pt>
                <c:pt idx="4">
                  <c:v>1</c:v>
                </c:pt>
              </c:numCache>
            </c:numRef>
          </c:val>
          <c:extLst>
            <c:ext xmlns:c16="http://schemas.microsoft.com/office/drawing/2014/chart" uri="{C3380CC4-5D6E-409C-BE32-E72D297353CC}">
              <c16:uniqueId val="{00000003-085C-4A16-A0F6-C85BD99505E9}"/>
            </c:ext>
          </c:extLst>
        </c:ser>
        <c:ser>
          <c:idx val="4"/>
          <c:order val="4"/>
          <c:spPr>
            <a:solidFill>
              <a:srgbClr val="92D050"/>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- 2'!$H$31:$H$40</c:f>
              <c:numCache>
                <c:formatCode>General</c:formatCode>
                <c:ptCount val="5"/>
                <c:pt idx="0">
                  <c:v>0</c:v>
                </c:pt>
                <c:pt idx="1">
                  <c:v>2</c:v>
                </c:pt>
                <c:pt idx="2">
                  <c:v>6</c:v>
                </c:pt>
                <c:pt idx="3">
                  <c:v>1</c:v>
                </c:pt>
                <c:pt idx="4">
                  <c:v>1</c:v>
                </c:pt>
              </c:numCache>
            </c:numRef>
          </c:val>
          <c:extLst>
            <c:ext xmlns:c16="http://schemas.microsoft.com/office/drawing/2014/chart" uri="{C3380CC4-5D6E-409C-BE32-E72D297353CC}">
              <c16:uniqueId val="{00000004-085C-4A16-A0F6-C85BD99505E9}"/>
            </c:ext>
          </c:extLst>
        </c:ser>
        <c:ser>
          <c:idx val="5"/>
          <c:order val="5"/>
          <c:spPr>
            <a:solidFill>
              <a:srgbClr val="0070C0"/>
            </a:solidFill>
          </c:spPr>
          <c:invertIfNegative val="0"/>
          <c:cat>
            <c:strRef>
              <c:f>'Painel de Gestão - 2'!$B$31:$B$40</c:f>
              <c:strCache>
                <c:ptCount val="5"/>
                <c:pt idx="0">
                  <c:v>OBJETIVO 1</c:v>
                </c:pt>
                <c:pt idx="1">
                  <c:v>OBJETIVO 2</c:v>
                </c:pt>
                <c:pt idx="2">
                  <c:v>OBJETIVO 3</c:v>
                </c:pt>
                <c:pt idx="3">
                  <c:v>OBJETIVO 4</c:v>
                </c:pt>
                <c:pt idx="4">
                  <c:v>OBJETIVO 5</c:v>
                </c:pt>
              </c:strCache>
            </c:strRef>
          </c:cat>
          <c:val>
            <c:numRef>
              <c:f>'Painel de Gestão - 2'!$I$31:$I$40</c:f>
              <c:numCache>
                <c:formatCode>General</c:formatCode>
                <c:ptCount val="5"/>
                <c:pt idx="0">
                  <c:v>1</c:v>
                </c:pt>
                <c:pt idx="1">
                  <c:v>2</c:v>
                </c:pt>
                <c:pt idx="2">
                  <c:v>2</c:v>
                </c:pt>
                <c:pt idx="3">
                  <c:v>0</c:v>
                </c:pt>
                <c:pt idx="4">
                  <c:v>1</c:v>
                </c:pt>
              </c:numCache>
            </c:numRef>
          </c:val>
          <c:extLst>
            <c:ext xmlns:c16="http://schemas.microsoft.com/office/drawing/2014/chart" uri="{C3380CC4-5D6E-409C-BE32-E72D297353CC}">
              <c16:uniqueId val="{00000005-085C-4A16-A0F6-C85BD99505E9}"/>
            </c:ext>
          </c:extLst>
        </c:ser>
        <c:dLbls>
          <c:showLegendKey val="0"/>
          <c:showVal val="0"/>
          <c:showCatName val="0"/>
          <c:showSerName val="0"/>
          <c:showPercent val="0"/>
          <c:showBubbleSize val="0"/>
        </c:dLbls>
        <c:gapWidth val="150"/>
        <c:overlap val="100"/>
        <c:axId val="99582720"/>
        <c:axId val="99584256"/>
      </c:barChart>
      <c:catAx>
        <c:axId val="99582720"/>
        <c:scaling>
          <c:orientation val="maxMin"/>
        </c:scaling>
        <c:delete val="0"/>
        <c:axPos val="l"/>
        <c:numFmt formatCode="General" sourceLinked="0"/>
        <c:majorTickMark val="out"/>
        <c:minorTickMark val="none"/>
        <c:tickLblPos val="nextTo"/>
        <c:crossAx val="99584256"/>
        <c:crosses val="autoZero"/>
        <c:auto val="1"/>
        <c:lblAlgn val="ctr"/>
        <c:lblOffset val="100"/>
        <c:noMultiLvlLbl val="0"/>
      </c:catAx>
      <c:valAx>
        <c:axId val="99584256"/>
        <c:scaling>
          <c:orientation val="minMax"/>
        </c:scaling>
        <c:delete val="0"/>
        <c:axPos val="t"/>
        <c:majorGridlines/>
        <c:numFmt formatCode="General" sourceLinked="1"/>
        <c:majorTickMark val="out"/>
        <c:minorTickMark val="none"/>
        <c:tickLblPos val="nextTo"/>
        <c:crossAx val="99582720"/>
        <c:crosses val="autoZero"/>
        <c:crossBetween val="between"/>
      </c:valAx>
    </c:plotArea>
    <c:plotVisOnly val="1"/>
    <c:dispBlanksAs val="gap"/>
    <c:showDLblsOverMax val="0"/>
  </c:chart>
  <c:printSettings>
    <c:headerFooter/>
    <c:pageMargins b="0.78740157499999996" l="0.511811024" r="0.511811024" t="0.78740157499999996" header="0.31496062000000158" footer="0.31496062000000158"/>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03150805514E-2"/>
          <c:y val="0.15926988714160101"/>
          <c:w val="0.50087858680656749"/>
          <c:h val="0.65926173010703193"/>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A121-4757-BEFD-1FCD6B924102}"/>
              </c:ext>
            </c:extLst>
          </c:dPt>
          <c:dPt>
            <c:idx val="1"/>
            <c:bubble3D val="0"/>
            <c:spPr>
              <a:solidFill>
                <a:srgbClr val="FF0000"/>
              </a:solidFill>
            </c:spPr>
            <c:extLst>
              <c:ext xmlns:c16="http://schemas.microsoft.com/office/drawing/2014/chart" uri="{C3380CC4-5D6E-409C-BE32-E72D297353CC}">
                <c16:uniqueId val="{00000003-A121-4757-BEFD-1FCD6B924102}"/>
              </c:ext>
            </c:extLst>
          </c:dPt>
          <c:dPt>
            <c:idx val="2"/>
            <c:bubble3D val="0"/>
            <c:spPr>
              <a:solidFill>
                <a:srgbClr val="FFC000"/>
              </a:solidFill>
            </c:spPr>
            <c:extLst>
              <c:ext xmlns:c16="http://schemas.microsoft.com/office/drawing/2014/chart" uri="{C3380CC4-5D6E-409C-BE32-E72D297353CC}">
                <c16:uniqueId val="{00000005-A121-4757-BEFD-1FCD6B924102}"/>
              </c:ext>
            </c:extLst>
          </c:dPt>
          <c:dPt>
            <c:idx val="3"/>
            <c:bubble3D val="0"/>
            <c:spPr>
              <a:solidFill>
                <a:srgbClr val="92D050"/>
              </a:solidFill>
            </c:spPr>
            <c:extLst>
              <c:ext xmlns:c16="http://schemas.microsoft.com/office/drawing/2014/chart" uri="{C3380CC4-5D6E-409C-BE32-E72D297353CC}">
                <c16:uniqueId val="{00000007-A121-4757-BEFD-1FCD6B924102}"/>
              </c:ext>
            </c:extLst>
          </c:dPt>
          <c:dPt>
            <c:idx val="4"/>
            <c:bubble3D val="0"/>
            <c:spPr>
              <a:solidFill>
                <a:srgbClr val="0070C0"/>
              </a:solidFill>
            </c:spPr>
            <c:extLst>
              <c:ext xmlns:c16="http://schemas.microsoft.com/office/drawing/2014/chart" uri="{C3380CC4-5D6E-409C-BE32-E72D297353CC}">
                <c16:uniqueId val="{00000009-A121-4757-BEFD-1FCD6B924102}"/>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A121-4757-BEFD-1FCD6B924102}"/>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0</c:v>
                </c:pt>
                <c:pt idx="1">
                  <c:v>13</c:v>
                </c:pt>
                <c:pt idx="2">
                  <c:v>4</c:v>
                </c:pt>
                <c:pt idx="3">
                  <c:v>14</c:v>
                </c:pt>
                <c:pt idx="4">
                  <c:v>7</c:v>
                </c:pt>
              </c:numCache>
            </c:numRef>
          </c:val>
          <c:extLst>
            <c:ext xmlns:c16="http://schemas.microsoft.com/office/drawing/2014/chart" uri="{C3380CC4-5D6E-409C-BE32-E72D297353CC}">
              <c16:uniqueId val="{0000000A-A121-4757-BEFD-1FCD6B924102}"/>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4"/>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75" footer="0.3149606200000017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65701144310778E-2"/>
          <c:y val="0.21463987292091463"/>
          <c:w val="0.49257224004844546"/>
          <c:h val="0.57072054445213405"/>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F61-4F8C-AA01-E71FDB98478A}"/>
              </c:ext>
            </c:extLst>
          </c:dPt>
          <c:dPt>
            <c:idx val="1"/>
            <c:bubble3D val="0"/>
            <c:spPr>
              <a:solidFill>
                <a:srgbClr val="FF0000"/>
              </a:solidFill>
            </c:spPr>
            <c:extLst>
              <c:ext xmlns:c16="http://schemas.microsoft.com/office/drawing/2014/chart" uri="{C3380CC4-5D6E-409C-BE32-E72D297353CC}">
                <c16:uniqueId val="{00000003-1F61-4F8C-AA01-E71FDB98478A}"/>
              </c:ext>
            </c:extLst>
          </c:dPt>
          <c:dPt>
            <c:idx val="2"/>
            <c:bubble3D val="0"/>
            <c:spPr>
              <a:solidFill>
                <a:srgbClr val="FFC000"/>
              </a:solidFill>
            </c:spPr>
            <c:extLst>
              <c:ext xmlns:c16="http://schemas.microsoft.com/office/drawing/2014/chart" uri="{C3380CC4-5D6E-409C-BE32-E72D297353CC}">
                <c16:uniqueId val="{00000005-1F61-4F8C-AA01-E71FDB98478A}"/>
              </c:ext>
            </c:extLst>
          </c:dPt>
          <c:dPt>
            <c:idx val="3"/>
            <c:bubble3D val="0"/>
            <c:spPr>
              <a:solidFill>
                <a:srgbClr val="92D050"/>
              </a:solidFill>
            </c:spPr>
            <c:extLst>
              <c:ext xmlns:c16="http://schemas.microsoft.com/office/drawing/2014/chart" uri="{C3380CC4-5D6E-409C-BE32-E72D297353CC}">
                <c16:uniqueId val="{00000007-1F61-4F8C-AA01-E71FDB98478A}"/>
              </c:ext>
            </c:extLst>
          </c:dPt>
          <c:dPt>
            <c:idx val="4"/>
            <c:bubble3D val="0"/>
            <c:spPr>
              <a:solidFill>
                <a:srgbClr val="0070C0"/>
              </a:solidFill>
            </c:spPr>
            <c:extLst>
              <c:ext xmlns:c16="http://schemas.microsoft.com/office/drawing/2014/chart" uri="{C3380CC4-5D6E-409C-BE32-E72D297353CC}">
                <c16:uniqueId val="{00000009-1F61-4F8C-AA01-E71FDB98478A}"/>
              </c:ext>
            </c:extLst>
          </c:dPt>
          <c:dPt>
            <c:idx val="5"/>
            <c:bubble3D val="0"/>
            <c:spPr>
              <a:solidFill>
                <a:srgbClr val="FF99CC"/>
              </a:solidFill>
            </c:spPr>
            <c:extLst>
              <c:ext xmlns:c16="http://schemas.microsoft.com/office/drawing/2014/chart" uri="{C3380CC4-5D6E-409C-BE32-E72D297353CC}">
                <c16:uniqueId val="{0000000B-1F61-4F8C-AA01-E71FDB98478A}"/>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1F61-4F8C-AA01-E71FDB98478A}"/>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1F61-4F8C-AA01-E71FDB98478A}"/>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12</c:v>
                </c:pt>
                <c:pt idx="2">
                  <c:v>4</c:v>
                </c:pt>
                <c:pt idx="3">
                  <c:v>14</c:v>
                </c:pt>
                <c:pt idx="4">
                  <c:v>7</c:v>
                </c:pt>
                <c:pt idx="5">
                  <c:v>3</c:v>
                </c:pt>
              </c:numCache>
            </c:numRef>
          </c:val>
          <c:extLst>
            <c:ext xmlns:c16="http://schemas.microsoft.com/office/drawing/2014/chart" uri="{C3380CC4-5D6E-409C-BE32-E72D297353CC}">
              <c16:uniqueId val="{0000000D-1F61-4F8C-AA01-E71FDB98478A}"/>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75" footer="0.3149606200000017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- 3'!$D$31:$D$35</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0-593F-4C9B-98E2-47522254C0B9}"/>
            </c:ext>
          </c:extLst>
        </c:ser>
        <c:ser>
          <c:idx val="1"/>
          <c:order val="1"/>
          <c:spPr>
            <a:solidFill>
              <a:schemeClr val="bg1">
                <a:lumMod val="65000"/>
              </a:schemeClr>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- 3'!$E$31:$E$35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593F-4C9B-98E2-47522254C0B9}"/>
            </c:ext>
          </c:extLst>
        </c:ser>
        <c:ser>
          <c:idx val="2"/>
          <c:order val="2"/>
          <c:spPr>
            <a:solidFill>
              <a:srgbClr val="FF0000"/>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- 3'!$F$31:$F$35</c:f>
              <c:numCache>
                <c:formatCode>General</c:formatCode>
                <c:ptCount val="5"/>
                <c:pt idx="0">
                  <c:v>3</c:v>
                </c:pt>
                <c:pt idx="1">
                  <c:v>7</c:v>
                </c:pt>
                <c:pt idx="2">
                  <c:v>1</c:v>
                </c:pt>
                <c:pt idx="3">
                  <c:v>0</c:v>
                </c:pt>
                <c:pt idx="4">
                  <c:v>2</c:v>
                </c:pt>
              </c:numCache>
            </c:numRef>
          </c:val>
          <c:extLst>
            <c:ext xmlns:c16="http://schemas.microsoft.com/office/drawing/2014/chart" uri="{C3380CC4-5D6E-409C-BE32-E72D297353CC}">
              <c16:uniqueId val="{00000002-593F-4C9B-98E2-47522254C0B9}"/>
            </c:ext>
          </c:extLst>
        </c:ser>
        <c:ser>
          <c:idx val="3"/>
          <c:order val="3"/>
          <c:spPr>
            <a:solidFill>
              <a:srgbClr val="FFC000"/>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- 3'!$G$31:$G$35</c:f>
              <c:numCache>
                <c:formatCode>General</c:formatCode>
                <c:ptCount val="5"/>
                <c:pt idx="0">
                  <c:v>1</c:v>
                </c:pt>
                <c:pt idx="1">
                  <c:v>2</c:v>
                </c:pt>
                <c:pt idx="2">
                  <c:v>1</c:v>
                </c:pt>
                <c:pt idx="3">
                  <c:v>0</c:v>
                </c:pt>
                <c:pt idx="4">
                  <c:v>0</c:v>
                </c:pt>
              </c:numCache>
            </c:numRef>
          </c:val>
          <c:extLst>
            <c:ext xmlns:c16="http://schemas.microsoft.com/office/drawing/2014/chart" uri="{C3380CC4-5D6E-409C-BE32-E72D297353CC}">
              <c16:uniqueId val="{00000003-593F-4C9B-98E2-47522254C0B9}"/>
            </c:ext>
          </c:extLst>
        </c:ser>
        <c:ser>
          <c:idx val="4"/>
          <c:order val="4"/>
          <c:spPr>
            <a:solidFill>
              <a:srgbClr val="92D050"/>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- 3'!$H$31:$H$35</c:f>
              <c:numCache>
                <c:formatCode>General</c:formatCode>
                <c:ptCount val="5"/>
                <c:pt idx="0">
                  <c:v>0</c:v>
                </c:pt>
                <c:pt idx="1">
                  <c:v>5</c:v>
                </c:pt>
                <c:pt idx="2">
                  <c:v>6</c:v>
                </c:pt>
                <c:pt idx="3">
                  <c:v>1</c:v>
                </c:pt>
                <c:pt idx="4">
                  <c:v>2</c:v>
                </c:pt>
              </c:numCache>
            </c:numRef>
          </c:val>
          <c:extLst>
            <c:ext xmlns:c16="http://schemas.microsoft.com/office/drawing/2014/chart" uri="{C3380CC4-5D6E-409C-BE32-E72D297353CC}">
              <c16:uniqueId val="{00000004-593F-4C9B-98E2-47522254C0B9}"/>
            </c:ext>
          </c:extLst>
        </c:ser>
        <c:ser>
          <c:idx val="5"/>
          <c:order val="5"/>
          <c:spPr>
            <a:solidFill>
              <a:srgbClr val="0070C0"/>
            </a:solidFill>
          </c:spPr>
          <c:invertIfNegative val="0"/>
          <c:cat>
            <c:strRef>
              <c:f>'Painel de Gestão - 3'!$B$31:$B$35</c:f>
              <c:strCache>
                <c:ptCount val="5"/>
                <c:pt idx="0">
                  <c:v>OBJETIVO 1</c:v>
                </c:pt>
                <c:pt idx="1">
                  <c:v>OBJETIVO 2</c:v>
                </c:pt>
                <c:pt idx="2">
                  <c:v>OBJETIVO 3</c:v>
                </c:pt>
                <c:pt idx="3">
                  <c:v>OBJETIVO 4</c:v>
                </c:pt>
                <c:pt idx="4">
                  <c:v>OBJETIVO 5</c:v>
                </c:pt>
              </c:strCache>
            </c:strRef>
          </c:cat>
          <c:val>
            <c:numRef>
              <c:f>'Painel de Gestão - 3'!$I$31:$I$35</c:f>
              <c:numCache>
                <c:formatCode>General</c:formatCode>
                <c:ptCount val="5"/>
                <c:pt idx="0">
                  <c:v>1</c:v>
                </c:pt>
                <c:pt idx="1">
                  <c:v>2</c:v>
                </c:pt>
                <c:pt idx="2">
                  <c:v>2</c:v>
                </c:pt>
                <c:pt idx="3">
                  <c:v>0</c:v>
                </c:pt>
                <c:pt idx="4">
                  <c:v>2</c:v>
                </c:pt>
              </c:numCache>
            </c:numRef>
          </c:val>
          <c:extLst>
            <c:ext xmlns:c16="http://schemas.microsoft.com/office/drawing/2014/chart" uri="{C3380CC4-5D6E-409C-BE32-E72D297353CC}">
              <c16:uniqueId val="{00000005-593F-4C9B-98E2-47522254C0B9}"/>
            </c:ext>
          </c:extLst>
        </c:ser>
        <c:dLbls>
          <c:showLegendKey val="0"/>
          <c:showVal val="0"/>
          <c:showCatName val="0"/>
          <c:showSerName val="0"/>
          <c:showPercent val="0"/>
          <c:showBubbleSize val="0"/>
        </c:dLbls>
        <c:gapWidth val="150"/>
        <c:overlap val="100"/>
        <c:axId val="103726080"/>
        <c:axId val="103736064"/>
      </c:barChart>
      <c:catAx>
        <c:axId val="103726080"/>
        <c:scaling>
          <c:orientation val="maxMin"/>
        </c:scaling>
        <c:delete val="0"/>
        <c:axPos val="l"/>
        <c:numFmt formatCode="General" sourceLinked="0"/>
        <c:majorTickMark val="out"/>
        <c:minorTickMark val="none"/>
        <c:tickLblPos val="nextTo"/>
        <c:crossAx val="103736064"/>
        <c:crosses val="autoZero"/>
        <c:auto val="1"/>
        <c:lblAlgn val="ctr"/>
        <c:lblOffset val="100"/>
        <c:noMultiLvlLbl val="0"/>
      </c:catAx>
      <c:valAx>
        <c:axId val="103736064"/>
        <c:scaling>
          <c:orientation val="minMax"/>
        </c:scaling>
        <c:delete val="0"/>
        <c:axPos val="t"/>
        <c:majorGridlines/>
        <c:numFmt formatCode="General" sourceLinked="1"/>
        <c:majorTickMark val="out"/>
        <c:minorTickMark val="none"/>
        <c:tickLblPos val="nextTo"/>
        <c:crossAx val="103726080"/>
        <c:crosses val="autoZero"/>
        <c:crossBetween val="between"/>
      </c:valAx>
    </c:plotArea>
    <c:plotVisOnly val="1"/>
    <c:dispBlanksAs val="gap"/>
    <c:showDLblsOverMax val="0"/>
  </c:chart>
  <c:printSettings>
    <c:headerFooter/>
    <c:pageMargins b="0.78740157499999996" l="0.511811024" r="0.511811024" t="0.78740157499999996" header="0.31496062000000175" footer="0.3149606200000017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247203</xdr:colOff>
      <xdr:row>12</xdr:row>
      <xdr:rowOff>319207</xdr:rowOff>
    </xdr:from>
    <xdr:to>
      <xdr:col>13</xdr:col>
      <xdr:colOff>479004</xdr:colOff>
      <xdr:row>27</xdr:row>
      <xdr:rowOff>118720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211666</xdr:colOff>
      <xdr:row>12</xdr:row>
      <xdr:rowOff>465666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8392583" y="2868083"/>
          <a:ext cx="1899898" cy="753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35</xdr:row>
      <xdr:rowOff>24493</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252752</xdr:colOff>
      <xdr:row>21</xdr:row>
      <xdr:rowOff>404814</xdr:rowOff>
    </xdr:from>
    <xdr:to>
      <xdr:col>16</xdr:col>
      <xdr:colOff>331675</xdr:colOff>
      <xdr:row>29</xdr:row>
      <xdr:rowOff>34699</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234722</xdr:colOff>
      <xdr:row>10</xdr:row>
      <xdr:rowOff>182937</xdr:rowOff>
    </xdr:from>
    <xdr:to>
      <xdr:col>15</xdr:col>
      <xdr:colOff>285750</xdr:colOff>
      <xdr:row>21</xdr:row>
      <xdr:rowOff>47625</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a:extLst>
            <a:ext uri="{FF2B5EF4-FFF2-40B4-BE49-F238E27FC236}">
              <a16:creationId xmlns:a16="http://schemas.microsoft.com/office/drawing/2014/main" id="{00000000-0008-0000-0100-00000C000000}"/>
            </a:ext>
          </a:extLst>
        </xdr:cNvPr>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a:extLst>
            <a:ext uri="{FF2B5EF4-FFF2-40B4-BE49-F238E27FC236}">
              <a16:creationId xmlns:a16="http://schemas.microsoft.com/office/drawing/2014/main" id="{00000000-0008-0000-0100-0000092C0000}"/>
            </a:ext>
          </a:extLst>
        </xdr:cNvPr>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a:extLst>
            <a:ext uri="{FF2B5EF4-FFF2-40B4-BE49-F238E27FC236}">
              <a16:creationId xmlns:a16="http://schemas.microsoft.com/office/drawing/2014/main" id="{00000000-0008-0000-0100-000010000000}"/>
            </a:ext>
          </a:extLst>
        </xdr:cNvPr>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a:extLst>
            <a:ext uri="{FF2B5EF4-FFF2-40B4-BE49-F238E27FC236}">
              <a16:creationId xmlns:a16="http://schemas.microsoft.com/office/drawing/2014/main" id="{00000000-0008-0000-0100-00000A2C0000}"/>
            </a:ext>
          </a:extLst>
        </xdr:cNvPr>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a:extLst>
            <a:ext uri="{FF2B5EF4-FFF2-40B4-BE49-F238E27FC236}">
              <a16:creationId xmlns:a16="http://schemas.microsoft.com/office/drawing/2014/main" id="{00000000-0008-0000-0100-00000C2C0000}"/>
            </a:ext>
          </a:extLst>
        </xdr:cNvPr>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476249</xdr:colOff>
      <xdr:row>12</xdr:row>
      <xdr:rowOff>326573</xdr:rowOff>
    </xdr:from>
    <xdr:to>
      <xdr:col>13</xdr:col>
      <xdr:colOff>365313</xdr:colOff>
      <xdr:row>13</xdr:row>
      <xdr:rowOff>95251</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8626928" y="2748644"/>
          <a:ext cx="1726028" cy="544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217715</xdr:rowOff>
    </xdr:from>
    <xdr:to>
      <xdr:col>20</xdr:col>
      <xdr:colOff>290745</xdr:colOff>
      <xdr:row>27</xdr:row>
      <xdr:rowOff>29392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28</xdr:row>
      <xdr:rowOff>27214</xdr:rowOff>
    </xdr:from>
    <xdr:to>
      <xdr:col>20</xdr:col>
      <xdr:colOff>381000</xdr:colOff>
      <xdr:row>36</xdr:row>
      <xdr:rowOff>122464</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17</xdr:col>
      <xdr:colOff>288470</xdr:colOff>
      <xdr:row>12</xdr:row>
      <xdr:rowOff>342902</xdr:rowOff>
    </xdr:from>
    <xdr:to>
      <xdr:col>20</xdr:col>
      <xdr:colOff>177534</xdr:colOff>
      <xdr:row>13</xdr:row>
      <xdr:rowOff>111580</xdr:rowOff>
    </xdr:to>
    <xdr:sp macro="" textlink="">
      <xdr:nvSpPr>
        <xdr:cNvPr id="9" name="CaixaDeTexto 8">
          <a:extLst>
            <a:ext uri="{FF2B5EF4-FFF2-40B4-BE49-F238E27FC236}">
              <a16:creationId xmlns:a16="http://schemas.microsoft.com/office/drawing/2014/main" id="{00000000-0008-0000-0300-000009000000}"/>
            </a:ext>
          </a:extLst>
        </xdr:cNvPr>
        <xdr:cNvSpPr txBox="1"/>
      </xdr:nvSpPr>
      <xdr:spPr>
        <a:xfrm>
          <a:off x="12725399" y="2764973"/>
          <a:ext cx="1726028" cy="544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Ápos a Monitoria Anual</a:t>
          </a:r>
          <a:endParaRPr lang="pt-BR"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301087</xdr:colOff>
      <xdr:row>12</xdr:row>
      <xdr:rowOff>316516</xdr:rowOff>
    </xdr:from>
    <xdr:to>
      <xdr:col>13</xdr:col>
      <xdr:colOff>392527</xdr:colOff>
      <xdr:row>13</xdr:row>
      <xdr:rowOff>176893</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8492587" y="2738587"/>
          <a:ext cx="1928404" cy="60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217715</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356505</xdr:colOff>
      <xdr:row>29</xdr:row>
      <xdr:rowOff>29934</xdr:rowOff>
    </xdr:from>
    <xdr:to>
      <xdr:col>20</xdr:col>
      <xdr:colOff>367393</xdr:colOff>
      <xdr:row>42</xdr:row>
      <xdr:rowOff>81643</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17</xdr:col>
      <xdr:colOff>95250</xdr:colOff>
      <xdr:row>12</xdr:row>
      <xdr:rowOff>299358</xdr:rowOff>
    </xdr:from>
    <xdr:to>
      <xdr:col>20</xdr:col>
      <xdr:colOff>186690</xdr:colOff>
      <xdr:row>13</xdr:row>
      <xdr:rowOff>159735</xdr:rowOff>
    </xdr:to>
    <xdr:sp macro="" textlink="">
      <xdr:nvSpPr>
        <xdr:cNvPr id="8" name="CaixaDeTexto 7">
          <a:extLst>
            <a:ext uri="{FF2B5EF4-FFF2-40B4-BE49-F238E27FC236}">
              <a16:creationId xmlns:a16="http://schemas.microsoft.com/office/drawing/2014/main" id="{00000000-0008-0000-0500-000008000000}"/>
            </a:ext>
          </a:extLst>
        </xdr:cNvPr>
        <xdr:cNvSpPr txBox="1"/>
      </xdr:nvSpPr>
      <xdr:spPr>
        <a:xfrm>
          <a:off x="12573000" y="2721429"/>
          <a:ext cx="1928404" cy="60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Ápos a Monitoria Anual</a:t>
          </a:r>
          <a:endParaRPr lang="pt-BR"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287480</xdr:colOff>
      <xdr:row>12</xdr:row>
      <xdr:rowOff>330123</xdr:rowOff>
    </xdr:from>
    <xdr:to>
      <xdr:col>13</xdr:col>
      <xdr:colOff>378920</xdr:colOff>
      <xdr:row>13</xdr:row>
      <xdr:rowOff>81643</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8628659" y="2738587"/>
          <a:ext cx="1928404" cy="499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217716</xdr:rowOff>
    </xdr:from>
    <xdr:to>
      <xdr:col>20</xdr:col>
      <xdr:colOff>290745</xdr:colOff>
      <xdr:row>27</xdr:row>
      <xdr:rowOff>29393</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274863</xdr:colOff>
      <xdr:row>28</xdr:row>
      <xdr:rowOff>43541</xdr:rowOff>
    </xdr:from>
    <xdr:to>
      <xdr:col>20</xdr:col>
      <xdr:colOff>381001</xdr:colOff>
      <xdr:row>37</xdr:row>
      <xdr:rowOff>136072</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231322</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2753672" y="2719025"/>
          <a:ext cx="1928404" cy="669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7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uardo\Downloads\Matriz%20de%20monitoria%202017_PAN%20Arara-azul-de-le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oria Anual - 1"/>
      <sheetName val="Painel de Gestão - 1"/>
      <sheetName val="Monitoria Anual - 2"/>
      <sheetName val="Painel de Gestão - 2"/>
      <sheetName val="Monitoria Anual - 3"/>
      <sheetName val="Painel de Gestão - 3"/>
      <sheetName val="Monitoria Anual - 4"/>
      <sheetName val="Painel de Gestão - 4"/>
      <sheetName val="Monitoria Final"/>
      <sheetName val="Painel de Gestão Final"/>
      <sheetName val="Plan1"/>
    </sheetNames>
    <sheetDataSet>
      <sheetData sheetId="0" refreshError="1">
        <row r="2">
          <cell r="A2" t="str">
            <v>Inserir nome do PAN - completo e resumido, ex: "Plano de Ação Nacional para a Conservação dos Ambientes Coralíneos - PAN Corais"</v>
          </cell>
        </row>
        <row r="4">
          <cell r="B4" t="str">
            <v xml:space="preserve">Manter o crescimento populacional da arara-azul-de-lear até 2017, garantindo e incrementando a qualidade do habitat e envolvendo as comunidades da área de ocorrência da espécie na sua conservação.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zoomScale="80" zoomScaleNormal="80" workbookViewId="0"/>
  </sheetViews>
  <sheetFormatPr defaultColWidth="9.140625" defaultRowHeight="15" x14ac:dyDescent="0.25"/>
  <cols>
    <col min="1" max="16384" width="9.140625" style="4"/>
  </cols>
  <sheetData>
    <row r="1" spans="1:26" s="57" customFormat="1" ht="53.25" customHeight="1" x14ac:dyDescent="0.35">
      <c r="B1" s="58"/>
      <c r="C1" s="58" t="s">
        <v>65</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x14ac:dyDescent="0.25">
      <c r="A2" s="59"/>
      <c r="B2" s="59"/>
      <c r="C2" s="59"/>
      <c r="D2" s="59"/>
      <c r="E2" s="59"/>
      <c r="F2" s="59"/>
      <c r="G2" s="59"/>
      <c r="H2" s="60"/>
      <c r="I2" s="60"/>
      <c r="J2" s="60"/>
      <c r="K2" s="60"/>
      <c r="L2" s="60"/>
      <c r="M2" s="60"/>
      <c r="N2" s="59"/>
      <c r="O2" s="59"/>
      <c r="P2" s="59"/>
    </row>
    <row r="3" spans="1:26" s="61" customFormat="1" ht="12.75" x14ac:dyDescent="0.2"/>
    <row r="4" spans="1:26" s="61" customFormat="1" ht="22.5" customHeight="1" x14ac:dyDescent="0.2"/>
    <row r="5" spans="1:26" s="61" customFormat="1" ht="18.75" x14ac:dyDescent="0.3">
      <c r="A5" s="62" t="s">
        <v>66</v>
      </c>
      <c r="B5" s="62"/>
      <c r="C5" s="62"/>
    </row>
    <row r="6" spans="1:26" s="61" customFormat="1" ht="12.75" x14ac:dyDescent="0.2"/>
    <row r="7" spans="1:26" s="61" customFormat="1" ht="12.75" x14ac:dyDescent="0.2"/>
    <row r="8" spans="1:26" s="61" customFormat="1" ht="12.75" x14ac:dyDescent="0.2"/>
    <row r="9" spans="1:26" s="61" customFormat="1" ht="12.75" x14ac:dyDescent="0.2"/>
    <row r="10" spans="1:26" s="61" customFormat="1" ht="12.75" x14ac:dyDescent="0.2"/>
    <row r="11" spans="1:26" s="61" customFormat="1" ht="12.75" x14ac:dyDescent="0.2"/>
    <row r="12" spans="1:26" s="61" customFormat="1" ht="12.75" x14ac:dyDescent="0.2"/>
    <row r="13" spans="1:26" s="61" customFormat="1" ht="12.75" x14ac:dyDescent="0.2"/>
    <row r="14" spans="1:26" s="61" customFormat="1" ht="12.75" x14ac:dyDescent="0.2"/>
    <row r="15" spans="1:26" s="61" customFormat="1" ht="12.75" x14ac:dyDescent="0.2"/>
    <row r="16" spans="1:26" s="61" customFormat="1" ht="12.75" x14ac:dyDescent="0.2"/>
    <row r="17" spans="11:18" s="61" customFormat="1" ht="12.75" x14ac:dyDescent="0.2"/>
    <row r="18" spans="11:18" s="61" customFormat="1" ht="12.75" x14ac:dyDescent="0.2"/>
    <row r="19" spans="11:18" s="61" customFormat="1" ht="12.75" x14ac:dyDescent="0.2"/>
    <row r="20" spans="11:18" s="61" customFormat="1" ht="12.75" x14ac:dyDescent="0.2"/>
    <row r="21" spans="11:18" s="61" customFormat="1" ht="12.75" x14ac:dyDescent="0.2"/>
    <row r="22" spans="11:18" s="61" customFormat="1" ht="12.75" x14ac:dyDescent="0.2"/>
    <row r="23" spans="11:18" s="61" customFormat="1" ht="12.75" x14ac:dyDescent="0.2"/>
    <row r="24" spans="11:18" s="61" customFormat="1" ht="12.75" x14ac:dyDescent="0.2"/>
    <row r="25" spans="11:18" s="61" customFormat="1" ht="12.75" x14ac:dyDescent="0.2"/>
    <row r="26" spans="11:18" s="61" customFormat="1" ht="12.75" x14ac:dyDescent="0.2">
      <c r="K26" s="63"/>
      <c r="R26" s="63" t="s">
        <v>67</v>
      </c>
    </row>
    <row r="27" spans="11:18" s="61" customFormat="1" ht="12.75" x14ac:dyDescent="0.2"/>
    <row r="28" spans="11:18" s="61" customFormat="1" ht="12.75" x14ac:dyDescent="0.2"/>
    <row r="29" spans="11:18" s="61" customFormat="1" ht="12.75" x14ac:dyDescent="0.2"/>
    <row r="30" spans="11:18" s="61" customFormat="1" ht="12.75" x14ac:dyDescent="0.2"/>
    <row r="31" spans="11:18" s="61" customFormat="1" ht="12.75" x14ac:dyDescent="0.2"/>
    <row r="32" spans="11:18" s="61" customFormat="1" ht="12.75" x14ac:dyDescent="0.2"/>
    <row r="33" s="61" customFormat="1" ht="12.75" x14ac:dyDescent="0.2"/>
  </sheetData>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zoomScale="90" zoomScaleNormal="90" zoomScalePageLayoutView="70" workbookViewId="0">
      <selection activeCell="N39" sqref="N39"/>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421" t="str">
        <f>'Monitoria Anual 1'!A3</f>
        <v>PLANO DE AÇÃO NACIONAL PARA CONSERVAÇÃO DA ARARA-AZUL-DE-LEAR</v>
      </c>
      <c r="B3" s="421"/>
      <c r="C3" s="421"/>
      <c r="D3" s="421"/>
      <c r="E3" s="421"/>
      <c r="F3" s="421"/>
      <c r="G3" s="421"/>
      <c r="H3" s="421"/>
      <c r="I3" s="421"/>
      <c r="J3" s="421"/>
      <c r="K3" s="421"/>
      <c r="L3" s="421"/>
      <c r="M3" s="421"/>
      <c r="N3" s="421"/>
      <c r="O3" s="421"/>
      <c r="P3" s="421"/>
    </row>
    <row r="4" spans="1:19" s="1" customFormat="1" ht="15.75" thickTop="1" x14ac:dyDescent="0.25">
      <c r="H4" s="18"/>
      <c r="I4" s="18"/>
      <c r="J4" s="18"/>
      <c r="K4" s="18"/>
      <c r="L4" s="18"/>
      <c r="M4" s="18"/>
    </row>
    <row r="5" spans="1:19" s="6" customFormat="1" ht="25.9" customHeight="1" thickBot="1" x14ac:dyDescent="0.3">
      <c r="A5" s="7" t="s">
        <v>1</v>
      </c>
      <c r="B5" s="7"/>
      <c r="C5" s="12" t="str">
        <f>'Monitoria Anual 1'!D5</f>
        <v>Manter o crescimento populacional da arara-azul-de-lear até 2017, garantindo e incrementando a qualidade do hábitat e envolvendo as comunidades da área de ocorrência da espécie na sua conservação</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2</v>
      </c>
      <c r="B7" s="7"/>
      <c r="C7" s="9" t="s">
        <v>3</v>
      </c>
      <c r="D7" s="9"/>
      <c r="E7" s="10"/>
      <c r="F7" s="10"/>
      <c r="G7" s="11"/>
      <c r="H7" s="18"/>
      <c r="I7" s="18"/>
      <c r="J7" s="18"/>
      <c r="K7" s="18"/>
      <c r="L7" s="18"/>
      <c r="M7" s="18"/>
    </row>
    <row r="8" spans="1:19" ht="15.75" thickTop="1" x14ac:dyDescent="0.25"/>
    <row r="9" spans="1:19" ht="18.75" x14ac:dyDescent="0.25">
      <c r="A9" s="52" t="s">
        <v>33</v>
      </c>
      <c r="B9" s="52"/>
      <c r="C9" s="52"/>
      <c r="D9" s="52"/>
      <c r="E9" s="52"/>
      <c r="F9" s="52"/>
      <c r="G9" s="52"/>
      <c r="H9" s="52"/>
      <c r="I9" s="52"/>
      <c r="J9" s="52"/>
      <c r="K9" s="52"/>
      <c r="L9" s="52"/>
      <c r="M9" s="52"/>
      <c r="N9" s="52"/>
      <c r="O9" s="52"/>
      <c r="P9" s="52"/>
      <c r="Q9" s="52"/>
      <c r="R9" s="52"/>
      <c r="S9" s="52"/>
    </row>
    <row r="11" spans="1:19" x14ac:dyDescent="0.25">
      <c r="B11" s="29" t="s">
        <v>44</v>
      </c>
      <c r="C11" s="30"/>
      <c r="D11" s="30"/>
    </row>
    <row r="12" spans="1:19" ht="15.75" thickBot="1" x14ac:dyDescent="0.3">
      <c r="E12" s="435" t="s">
        <v>80</v>
      </c>
      <c r="F12" s="436"/>
    </row>
    <row r="13" spans="1:19" ht="57.75" customHeight="1" thickTop="1" thickBot="1" x14ac:dyDescent="0.3">
      <c r="B13" s="423" t="s">
        <v>35</v>
      </c>
      <c r="C13" s="424"/>
      <c r="D13" s="425"/>
      <c r="E13" s="437" t="s">
        <v>79</v>
      </c>
      <c r="F13" s="438"/>
    </row>
    <row r="14" spans="1:19" s="81" customFormat="1" ht="31.9" customHeight="1" thickTop="1" thickBot="1" x14ac:dyDescent="0.3">
      <c r="B14" s="82" t="s">
        <v>41</v>
      </c>
      <c r="C14" s="84" t="s">
        <v>77</v>
      </c>
      <c r="D14" s="83" t="s">
        <v>42</v>
      </c>
      <c r="E14" s="84" t="s">
        <v>72</v>
      </c>
      <c r="F14" s="83" t="s">
        <v>42</v>
      </c>
    </row>
    <row r="15" spans="1:19" ht="16.5" thickTop="1" x14ac:dyDescent="0.25">
      <c r="B15" s="53" t="s">
        <v>36</v>
      </c>
      <c r="C15" s="95"/>
      <c r="D15" s="96"/>
      <c r="E15" s="95">
        <f>COUNTA('Monitoria Anual 4'!N11:N50)</f>
        <v>1</v>
      </c>
      <c r="F15" s="96"/>
    </row>
    <row r="16" spans="1:19" ht="15.75" x14ac:dyDescent="0.25">
      <c r="B16" s="38" t="s">
        <v>48</v>
      </c>
      <c r="C16" s="97">
        <f>COUNTA('Monitoria Anual 4'!I11:I50)</f>
        <v>0</v>
      </c>
      <c r="D16" s="98">
        <f>C16/C22</f>
        <v>0</v>
      </c>
      <c r="E16" s="97">
        <f>C16</f>
        <v>0</v>
      </c>
      <c r="F16" s="98">
        <f>E16/$E$22</f>
        <v>0</v>
      </c>
    </row>
    <row r="17" spans="2:10" ht="15.75" x14ac:dyDescent="0.25">
      <c r="B17" s="31" t="s">
        <v>37</v>
      </c>
      <c r="C17" s="99">
        <f>COUNTA('Monitoria Anual 4'!J11:J50)</f>
        <v>17</v>
      </c>
      <c r="D17" s="100">
        <f>C17/C22</f>
        <v>0.42499999999999999</v>
      </c>
      <c r="E17" s="97">
        <f>C17-1</f>
        <v>16</v>
      </c>
      <c r="F17" s="98">
        <f t="shared" ref="F17:F21" si="0">E17/$E$22</f>
        <v>0.41025641025641024</v>
      </c>
    </row>
    <row r="18" spans="2:10" ht="15.75" x14ac:dyDescent="0.25">
      <c r="B18" s="32" t="s">
        <v>38</v>
      </c>
      <c r="C18" s="99">
        <f>COUNTA('Monitoria Anual 4'!K11:K50)</f>
        <v>3</v>
      </c>
      <c r="D18" s="100">
        <f>C18/C22</f>
        <v>7.4999999999999997E-2</v>
      </c>
      <c r="E18" s="97">
        <f t="shared" ref="E18:E20" si="1">C18</f>
        <v>3</v>
      </c>
      <c r="F18" s="98">
        <f t="shared" si="0"/>
        <v>7.6923076923076927E-2</v>
      </c>
    </row>
    <row r="19" spans="2:10" ht="15.75" x14ac:dyDescent="0.25">
      <c r="B19" s="33" t="s">
        <v>39</v>
      </c>
      <c r="C19" s="99">
        <f>COUNTA('Monitoria Anual 4'!L11:L50)</f>
        <v>12</v>
      </c>
      <c r="D19" s="100">
        <f>C19/C22</f>
        <v>0.3</v>
      </c>
      <c r="E19" s="97">
        <f t="shared" si="1"/>
        <v>12</v>
      </c>
      <c r="F19" s="98">
        <f t="shared" si="0"/>
        <v>0.30769230769230771</v>
      </c>
    </row>
    <row r="20" spans="2:10" ht="16.5" thickBot="1" x14ac:dyDescent="0.3">
      <c r="B20" s="34" t="s">
        <v>40</v>
      </c>
      <c r="C20" s="99">
        <f>COUNTA('Monitoria Anual 4'!M11:M50)</f>
        <v>8</v>
      </c>
      <c r="D20" s="100">
        <f>C20/C22</f>
        <v>0.2</v>
      </c>
      <c r="E20" s="97">
        <f t="shared" si="1"/>
        <v>8</v>
      </c>
      <c r="F20" s="98">
        <f t="shared" si="0"/>
        <v>0.20512820512820512</v>
      </c>
    </row>
    <row r="21" spans="2:10" ht="17.25" thickTop="1" thickBot="1" x14ac:dyDescent="0.3">
      <c r="B21" s="92" t="s">
        <v>63</v>
      </c>
      <c r="C21" s="99"/>
      <c r="D21" s="100"/>
      <c r="E21" s="99">
        <f>'Monitoria Anual 4'!B55</f>
        <v>0</v>
      </c>
      <c r="F21" s="98">
        <f t="shared" si="0"/>
        <v>0</v>
      </c>
    </row>
    <row r="22" spans="2:10" ht="16.5" thickTop="1" thickBot="1" x14ac:dyDescent="0.3">
      <c r="B22" s="102" t="s">
        <v>43</v>
      </c>
      <c r="C22" s="103">
        <f>C16+C17+C18+C19+C20</f>
        <v>40</v>
      </c>
      <c r="D22" s="104">
        <f>SUM(D15:D21)</f>
        <v>1</v>
      </c>
      <c r="E22" s="103">
        <f>SUM(E16:E21)</f>
        <v>39</v>
      </c>
      <c r="F22" s="101">
        <f>SUM(F16:F21)</f>
        <v>1</v>
      </c>
    </row>
    <row r="23" spans="2:10" ht="16.5" thickTop="1" thickBot="1" x14ac:dyDescent="0.3">
      <c r="B23" s="422" t="s">
        <v>76</v>
      </c>
      <c r="C23" s="422"/>
      <c r="D23" s="422"/>
      <c r="E23" s="107">
        <f>COUNTIF('Monitoria Anual 4'!N11:N50,'Monitoria Anual 4'!AF7)</f>
        <v>0</v>
      </c>
      <c r="F23" s="105"/>
    </row>
    <row r="24" spans="2:10" ht="16.5" thickTop="1" thickBot="1" x14ac:dyDescent="0.3">
      <c r="B24" s="422" t="s">
        <v>75</v>
      </c>
      <c r="C24" s="422"/>
      <c r="D24" s="422"/>
      <c r="E24" s="107">
        <f>COUNTIF('Monitoria Anual 4'!N11:N50,'Monitoria Anual 4'!AF8)</f>
        <v>1</v>
      </c>
      <c r="F24" s="106"/>
    </row>
    <row r="25" spans="2:10" ht="15.75" thickTop="1" x14ac:dyDescent="0.25"/>
    <row r="26" spans="2:10" x14ac:dyDescent="0.25">
      <c r="B26" s="29" t="s">
        <v>45</v>
      </c>
      <c r="C26" s="30"/>
      <c r="D26" s="30"/>
    </row>
    <row r="27" spans="2:10" ht="3" customHeight="1" x14ac:dyDescent="0.25"/>
    <row r="28" spans="2:10" ht="36" customHeight="1" x14ac:dyDescent="0.25">
      <c r="B28" s="51" t="s">
        <v>34</v>
      </c>
      <c r="C28" s="37">
        <f>COUNTA('Monitoria Anual 4'!A11:A50)</f>
        <v>5</v>
      </c>
    </row>
    <row r="29" spans="2:10" ht="6.6" customHeight="1" thickBot="1" x14ac:dyDescent="0.3"/>
    <row r="30" spans="2:10" ht="16.5" thickTop="1" thickBot="1" x14ac:dyDescent="0.3">
      <c r="B30" s="35" t="s">
        <v>46</v>
      </c>
      <c r="C30" s="90" t="s">
        <v>47</v>
      </c>
      <c r="D30" s="39"/>
      <c r="E30" s="40"/>
      <c r="F30" s="41"/>
      <c r="G30" s="42"/>
      <c r="H30" s="43"/>
      <c r="I30" s="44"/>
    </row>
    <row r="31" spans="2:10" ht="16.5" thickTop="1" thickBot="1" x14ac:dyDescent="0.3">
      <c r="B31" s="45" t="s">
        <v>49</v>
      </c>
      <c r="C31" s="47">
        <f>COUNTA('Monitoria Anual 4'!B11:B15)</f>
        <v>5</v>
      </c>
      <c r="D31" s="50">
        <f>COUNTA('Monitoria Anual 4'!N11:N15)</f>
        <v>0</v>
      </c>
      <c r="E31" s="50">
        <f>COUNTA('Monitoria Anual 4'!I11:I15)</f>
        <v>0</v>
      </c>
      <c r="F31" s="50">
        <f>COUNTA('Monitoria Anual 4'!J11:J15)</f>
        <v>4</v>
      </c>
      <c r="G31" s="50">
        <f>COUNTA('Monitoria Anual 4'!K11:K15)</f>
        <v>0</v>
      </c>
      <c r="H31" s="50">
        <f>COUNTA('Monitoria Anual 4'!L11:L15)</f>
        <v>0</v>
      </c>
      <c r="I31" s="247">
        <f>COUNTA('Monitoria Anual 4'!M11:M15)</f>
        <v>1</v>
      </c>
      <c r="J31" s="106"/>
    </row>
    <row r="32" spans="2:10" ht="15.75" thickTop="1" x14ac:dyDescent="0.25">
      <c r="B32" s="46" t="s">
        <v>50</v>
      </c>
      <c r="C32" s="48">
        <f>COUNTA('Monitoria Anual 4'!B16:B31)</f>
        <v>16</v>
      </c>
      <c r="D32" s="48">
        <f>COUNTA('Monitoria Anual 4'!N16:N31)</f>
        <v>0</v>
      </c>
      <c r="E32" s="48">
        <f>COUNTA('Monitoria Anual 4'!I16:I31)</f>
        <v>0</v>
      </c>
      <c r="F32" s="48">
        <f>COUNTA('Monitoria Anual 4'!J16:J31)</f>
        <v>7</v>
      </c>
      <c r="G32" s="48">
        <f>COUNTA('Monitoria Anual 4'!K16:K31)</f>
        <v>3</v>
      </c>
      <c r="H32" s="48">
        <f>COUNTA('Monitoria Anual 4'!L16:L31)</f>
        <v>4</v>
      </c>
      <c r="I32" s="171">
        <f>COUNTA('Monitoria Anual 4'!M16:M31)</f>
        <v>2</v>
      </c>
    </row>
    <row r="33" spans="2:9" x14ac:dyDescent="0.25">
      <c r="B33" s="46" t="s">
        <v>51</v>
      </c>
      <c r="C33" s="48">
        <f>COUNTA('Monitoria Anual 4'!B32:B43)</f>
        <v>12</v>
      </c>
      <c r="D33" s="48">
        <f>COUNTA('Monitoria Anual 4'!N32:N43)</f>
        <v>1</v>
      </c>
      <c r="E33" s="48">
        <f>COUNTA('Monitoria Anual 4'!I32:I43)</f>
        <v>0</v>
      </c>
      <c r="F33" s="48">
        <f>COUNTA('Monitoria Anual 4'!J32:J43)</f>
        <v>4</v>
      </c>
      <c r="G33" s="48">
        <f>COUNTA('Monitoria Anual 4'!K32:K43)</f>
        <v>0</v>
      </c>
      <c r="H33" s="48">
        <f>COUNTA('Monitoria Anual 4'!L32:L43)</f>
        <v>5</v>
      </c>
      <c r="I33" s="48">
        <f>COUNTA('Monitoria Anual 4'!M32:M43)</f>
        <v>3</v>
      </c>
    </row>
    <row r="34" spans="2:9" x14ac:dyDescent="0.25">
      <c r="B34" s="46" t="s">
        <v>52</v>
      </c>
      <c r="C34" s="48">
        <f>COUNTA('Monitoria Anual 4'!B44:B44)</f>
        <v>1</v>
      </c>
      <c r="D34" s="48">
        <f>COUNTA('Monitoria Anual 4'!N44:N44)</f>
        <v>0</v>
      </c>
      <c r="E34" s="48">
        <f>COUNTA('Monitoria Anual 4'!I44:I44)</f>
        <v>0</v>
      </c>
      <c r="F34" s="48">
        <f>COUNTA('Monitoria Anual 4'!J44:J44)</f>
        <v>0</v>
      </c>
      <c r="G34" s="48">
        <f>COUNTA('Monitoria Anual 4'!K44:K44)</f>
        <v>0</v>
      </c>
      <c r="H34" s="48">
        <f>COUNTA('Monitoria Anual 4'!L44:L44)</f>
        <v>1</v>
      </c>
      <c r="I34" s="48">
        <f>COUNTA('Monitoria Anual 4'!M44:M44)</f>
        <v>0</v>
      </c>
    </row>
    <row r="35" spans="2:9" x14ac:dyDescent="0.25">
      <c r="B35" s="46" t="s">
        <v>53</v>
      </c>
      <c r="C35" s="48">
        <f>COUNTA('Monitoria Anual 4'!B45:B50)</f>
        <v>6</v>
      </c>
      <c r="D35" s="48">
        <f>COUNTA('Monitoria Anual 4'!N45:N50)</f>
        <v>0</v>
      </c>
      <c r="E35" s="48">
        <f>COUNTA('Monitoria Anual 4'!I45:I50)</f>
        <v>0</v>
      </c>
      <c r="F35" s="48">
        <f>COUNTA('Monitoria Anual 4'!J45:J50)</f>
        <v>2</v>
      </c>
      <c r="G35" s="48">
        <f>COUNTA('Monitoria Anual 4'!K45:K50)</f>
        <v>0</v>
      </c>
      <c r="H35" s="48">
        <f>COUNTA('Monitoria Anual 4'!L45:L50)</f>
        <v>2</v>
      </c>
      <c r="I35" s="48">
        <f>COUNTA('Monitoria Anual 4'!M45:M50)</f>
        <v>2</v>
      </c>
    </row>
  </sheetData>
  <mergeCells count="6">
    <mergeCell ref="A3:P3"/>
    <mergeCell ref="B13:D13"/>
    <mergeCell ref="B23:D23"/>
    <mergeCell ref="B24:D24"/>
    <mergeCell ref="E12:F12"/>
    <mergeCell ref="E13:F13"/>
  </mergeCells>
  <conditionalFormatting sqref="D31:I35">
    <cfRule type="cellIs" dxfId="22" priority="12" stopIfTrue="1" operator="equal">
      <formula>0</formula>
    </cfRule>
  </conditionalFormatting>
  <conditionalFormatting sqref="F31">
    <cfRule type="cellIs" dxfId="21" priority="11" operator="equal">
      <formula>0</formula>
    </cfRule>
  </conditionalFormatting>
  <conditionalFormatting sqref="G31">
    <cfRule type="cellIs" dxfId="20" priority="10" operator="equal">
      <formula>0</formula>
    </cfRule>
  </conditionalFormatting>
  <conditionalFormatting sqref="H31">
    <cfRule type="cellIs" dxfId="19" priority="9" operator="equal">
      <formula>0</formula>
    </cfRule>
  </conditionalFormatting>
  <conditionalFormatting sqref="I31">
    <cfRule type="cellIs" dxfId="18" priority="8" operator="equal">
      <formula>0</formula>
    </cfRule>
  </conditionalFormatting>
  <conditionalFormatting sqref="D31:E31 E32:E35 F31:I35">
    <cfRule type="cellIs" dxfId="17" priority="7" stopIfTrue="1" operator="equal">
      <formula>0</formula>
    </cfRule>
  </conditionalFormatting>
  <conditionalFormatting sqref="F31">
    <cfRule type="cellIs" dxfId="16" priority="6" operator="equal">
      <formula>0</formula>
    </cfRule>
  </conditionalFormatting>
  <conditionalFormatting sqref="G31">
    <cfRule type="cellIs" dxfId="15" priority="5" operator="equal">
      <formula>0</formula>
    </cfRule>
  </conditionalFormatting>
  <conditionalFormatting sqref="H31">
    <cfRule type="cellIs" dxfId="14" priority="4" operator="equal">
      <formula>0</formula>
    </cfRule>
  </conditionalFormatting>
  <conditionalFormatting sqref="I31">
    <cfRule type="cellIs" dxfId="13" priority="3" operator="equal">
      <formula>0</formula>
    </cfRule>
  </conditionalFormatting>
  <conditionalFormatting sqref="I31">
    <cfRule type="cellIs" dxfId="12" priority="2" operator="equal">
      <formula>0</formula>
    </cfRule>
  </conditionalFormatting>
  <conditionalFormatting sqref="I31">
    <cfRule type="cellIs" dxfId="11"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3"/>
  <sheetViews>
    <sheetView showGridLines="0" tabSelected="1" zoomScale="70" zoomScaleNormal="70" workbookViewId="0">
      <pane ySplit="9" topLeftCell="A10" activePane="bottomLeft" state="frozen"/>
      <selection activeCell="U49" sqref="U49"/>
      <selection pane="bottomLeft" activeCell="D6" sqref="D6"/>
    </sheetView>
  </sheetViews>
  <sheetFormatPr defaultColWidth="8.85546875" defaultRowHeight="15" x14ac:dyDescent="0.25"/>
  <cols>
    <col min="1" max="1" width="38.7109375" style="316" customWidth="1"/>
    <col min="2" max="2" width="7.28515625" style="316" customWidth="1"/>
    <col min="3" max="3" width="73.5703125" style="316" customWidth="1"/>
    <col min="4" max="4" width="31" style="316" customWidth="1"/>
    <col min="5" max="5" width="19.42578125" style="316" hidden="1" customWidth="1"/>
    <col min="6" max="6" width="21.140625" style="316" customWidth="1"/>
    <col min="7" max="7" width="21.85546875" style="316" customWidth="1"/>
    <col min="8" max="9" width="25.140625" style="316" customWidth="1"/>
    <col min="10" max="10" width="84.85546875" style="316" customWidth="1"/>
    <col min="11" max="12" width="25.140625" style="316" hidden="1" customWidth="1"/>
    <col min="13" max="13" width="27.7109375" style="316" bestFit="1" customWidth="1"/>
    <col min="14" max="16" width="26.7109375" style="322" customWidth="1"/>
    <col min="17" max="17" width="51.5703125" style="322" customWidth="1"/>
    <col min="18" max="18" width="28.7109375" style="322" customWidth="1"/>
    <col min="19" max="19" width="75.5703125" style="322" customWidth="1"/>
    <col min="20" max="20" width="26.7109375" style="322" customWidth="1"/>
    <col min="21" max="21" width="88.5703125" style="322" customWidth="1"/>
    <col min="22" max="22" width="2.7109375" style="316" customWidth="1"/>
    <col min="23" max="25" width="8.85546875" style="316"/>
    <col min="26" max="26" width="8.85546875" style="316" hidden="1" customWidth="1"/>
    <col min="27" max="16384" width="8.85546875" style="316"/>
  </cols>
  <sheetData>
    <row r="1" spans="1:26" ht="21" x14ac:dyDescent="0.25">
      <c r="A1" s="462" t="s">
        <v>773</v>
      </c>
      <c r="B1" s="462"/>
      <c r="C1" s="462"/>
      <c r="D1" s="462"/>
      <c r="E1" s="462"/>
      <c r="F1" s="462"/>
      <c r="G1" s="462"/>
      <c r="H1" s="462"/>
      <c r="I1" s="462"/>
      <c r="J1" s="462"/>
      <c r="K1" s="462"/>
      <c r="L1" s="462"/>
      <c r="M1" s="462"/>
      <c r="N1" s="314"/>
      <c r="O1" s="314"/>
      <c r="P1" s="314"/>
      <c r="Q1" s="314"/>
      <c r="R1" s="314"/>
      <c r="S1" s="314"/>
      <c r="T1" s="314"/>
      <c r="U1" s="314"/>
      <c r="V1" s="315"/>
      <c r="W1" s="315"/>
    </row>
    <row r="2" spans="1:26" s="320" customFormat="1" ht="21.75" thickBot="1" x14ac:dyDescent="0.3">
      <c r="A2" s="463" t="s">
        <v>774</v>
      </c>
      <c r="B2" s="463"/>
      <c r="C2" s="463"/>
      <c r="D2" s="463"/>
      <c r="E2" s="463"/>
      <c r="F2" s="463"/>
      <c r="G2" s="463"/>
      <c r="H2" s="463"/>
      <c r="I2" s="463"/>
      <c r="J2" s="463"/>
      <c r="K2" s="463"/>
      <c r="L2" s="463"/>
      <c r="M2" s="463"/>
      <c r="N2" s="317"/>
      <c r="O2" s="317"/>
      <c r="P2" s="317"/>
      <c r="Q2" s="318"/>
      <c r="R2" s="318"/>
      <c r="S2" s="318"/>
      <c r="T2" s="319"/>
      <c r="U2" s="319"/>
      <c r="W2" s="321"/>
    </row>
    <row r="3" spans="1:26" ht="21" customHeight="1" thickTop="1" x14ac:dyDescent="0.25">
      <c r="W3" s="315"/>
    </row>
    <row r="4" spans="1:26" ht="45" customHeight="1" x14ac:dyDescent="0.25">
      <c r="A4" s="323" t="s">
        <v>775</v>
      </c>
      <c r="B4" s="464" t="s">
        <v>776</v>
      </c>
      <c r="C4" s="465"/>
      <c r="D4" s="465"/>
      <c r="E4" s="465"/>
      <c r="F4" s="465"/>
      <c r="G4" s="465"/>
      <c r="H4" s="465"/>
      <c r="I4" s="465"/>
      <c r="J4" s="466"/>
      <c r="K4" s="324"/>
      <c r="L4" s="324"/>
      <c r="M4" s="324"/>
      <c r="N4" s="324"/>
      <c r="O4" s="324"/>
      <c r="P4" s="324"/>
      <c r="W4" s="315"/>
    </row>
    <row r="5" spans="1:26" x14ac:dyDescent="0.25">
      <c r="A5" s="320"/>
      <c r="B5" s="320"/>
      <c r="C5" s="320"/>
      <c r="D5" s="320"/>
      <c r="E5" s="320"/>
      <c r="F5" s="320"/>
      <c r="G5" s="320"/>
      <c r="H5" s="320"/>
      <c r="I5" s="320"/>
      <c r="W5" s="315"/>
    </row>
    <row r="6" spans="1:26" ht="27" customHeight="1" x14ac:dyDescent="0.25">
      <c r="A6" s="325" t="s">
        <v>777</v>
      </c>
      <c r="B6" s="467" t="s">
        <v>778</v>
      </c>
      <c r="C6" s="468"/>
      <c r="D6" s="320"/>
      <c r="E6" s="320"/>
      <c r="F6" s="320"/>
      <c r="G6" s="320"/>
      <c r="H6" s="320"/>
      <c r="I6" s="320"/>
      <c r="J6" s="320"/>
      <c r="K6" s="320"/>
      <c r="L6" s="320"/>
      <c r="M6" s="322"/>
      <c r="W6" s="315"/>
      <c r="Z6" s="316" t="s">
        <v>779</v>
      </c>
    </row>
    <row r="7" spans="1:26" ht="15.75" thickBot="1" x14ac:dyDescent="0.3">
      <c r="W7" s="315"/>
      <c r="Z7" s="326" t="s">
        <v>74</v>
      </c>
    </row>
    <row r="8" spans="1:26" ht="27" customHeight="1" thickBot="1" x14ac:dyDescent="0.3">
      <c r="A8" s="469" t="s">
        <v>12</v>
      </c>
      <c r="B8" s="470"/>
      <c r="C8" s="470"/>
      <c r="D8" s="470"/>
      <c r="E8" s="470"/>
      <c r="F8" s="470"/>
      <c r="G8" s="470"/>
      <c r="H8" s="470"/>
      <c r="I8" s="470"/>
      <c r="J8" s="470"/>
      <c r="K8" s="470"/>
      <c r="L8" s="470"/>
      <c r="M8" s="471"/>
      <c r="N8" s="459" t="s">
        <v>68</v>
      </c>
      <c r="O8" s="460"/>
      <c r="P8" s="460"/>
      <c r="Q8" s="460"/>
      <c r="R8" s="460"/>
      <c r="S8" s="460"/>
      <c r="T8" s="460"/>
      <c r="U8" s="461"/>
      <c r="W8" s="315"/>
    </row>
    <row r="9" spans="1:26" ht="64.5" customHeight="1" x14ac:dyDescent="0.25">
      <c r="A9" s="455" t="s">
        <v>4</v>
      </c>
      <c r="B9" s="449" t="s">
        <v>780</v>
      </c>
      <c r="C9" s="449" t="s">
        <v>781</v>
      </c>
      <c r="D9" s="449" t="s">
        <v>782</v>
      </c>
      <c r="E9" s="457" t="s">
        <v>783</v>
      </c>
      <c r="F9" s="449" t="s">
        <v>784</v>
      </c>
      <c r="G9" s="449"/>
      <c r="H9" s="449" t="s">
        <v>785</v>
      </c>
      <c r="I9" s="449" t="s">
        <v>786</v>
      </c>
      <c r="J9" s="449" t="s">
        <v>787</v>
      </c>
      <c r="K9" s="451" t="s">
        <v>788</v>
      </c>
      <c r="L9" s="452"/>
      <c r="M9" s="449" t="s">
        <v>789</v>
      </c>
      <c r="N9" s="453" t="s">
        <v>790</v>
      </c>
      <c r="O9" s="445" t="s">
        <v>791</v>
      </c>
      <c r="P9" s="447" t="s">
        <v>17</v>
      </c>
      <c r="Q9" s="439" t="s">
        <v>19</v>
      </c>
      <c r="R9" s="439" t="s">
        <v>20</v>
      </c>
      <c r="S9" s="439" t="s">
        <v>21</v>
      </c>
      <c r="T9" s="439" t="s">
        <v>22</v>
      </c>
      <c r="U9" s="439" t="s">
        <v>69</v>
      </c>
      <c r="W9" s="315"/>
    </row>
    <row r="10" spans="1:26" ht="45.75" customHeight="1" thickBot="1" x14ac:dyDescent="0.3">
      <c r="A10" s="456"/>
      <c r="B10" s="450"/>
      <c r="C10" s="450"/>
      <c r="D10" s="450"/>
      <c r="E10" s="458"/>
      <c r="F10" s="327" t="s">
        <v>792</v>
      </c>
      <c r="G10" s="327" t="s">
        <v>793</v>
      </c>
      <c r="H10" s="450"/>
      <c r="I10" s="450"/>
      <c r="J10" s="450"/>
      <c r="K10" s="328" t="s">
        <v>788</v>
      </c>
      <c r="L10" s="328" t="s">
        <v>794</v>
      </c>
      <c r="M10" s="450"/>
      <c r="N10" s="454"/>
      <c r="O10" s="446"/>
      <c r="P10" s="448"/>
      <c r="Q10" s="440"/>
      <c r="R10" s="440"/>
      <c r="S10" s="440"/>
      <c r="T10" s="440"/>
      <c r="U10" s="440"/>
      <c r="W10" s="315"/>
    </row>
    <row r="11" spans="1:26" ht="307.5" customHeight="1" thickTop="1" x14ac:dyDescent="0.25">
      <c r="A11" s="441" t="s">
        <v>84</v>
      </c>
      <c r="B11" s="329" t="s">
        <v>795</v>
      </c>
      <c r="C11" s="330" t="s">
        <v>444</v>
      </c>
      <c r="D11" s="331" t="s">
        <v>92</v>
      </c>
      <c r="F11" s="332">
        <v>41426</v>
      </c>
      <c r="G11" s="332">
        <v>42339</v>
      </c>
      <c r="H11" s="333" t="s">
        <v>445</v>
      </c>
      <c r="I11" s="334" t="s">
        <v>107</v>
      </c>
      <c r="J11" s="335" t="s">
        <v>663</v>
      </c>
      <c r="L11" s="336"/>
      <c r="M11" s="336"/>
      <c r="N11" s="337"/>
      <c r="O11" s="338" t="s">
        <v>70</v>
      </c>
      <c r="P11" s="338"/>
      <c r="Q11" s="401" t="s">
        <v>916</v>
      </c>
      <c r="R11" s="401" t="s">
        <v>880</v>
      </c>
      <c r="S11" s="401" t="s">
        <v>915</v>
      </c>
      <c r="T11" s="401" t="s">
        <v>883</v>
      </c>
      <c r="U11" s="401" t="s">
        <v>796</v>
      </c>
      <c r="W11" s="315"/>
    </row>
    <row r="12" spans="1:26" ht="191.25" customHeight="1" x14ac:dyDescent="0.25">
      <c r="A12" s="442"/>
      <c r="B12" s="339" t="s">
        <v>797</v>
      </c>
      <c r="C12" s="331" t="s">
        <v>447</v>
      </c>
      <c r="D12" s="331" t="s">
        <v>103</v>
      </c>
      <c r="E12" s="340"/>
      <c r="F12" s="341">
        <v>40940</v>
      </c>
      <c r="G12" s="341">
        <v>41091</v>
      </c>
      <c r="H12" s="333" t="s">
        <v>274</v>
      </c>
      <c r="I12" s="334">
        <v>10525.38</v>
      </c>
      <c r="J12" s="342" t="s">
        <v>664</v>
      </c>
      <c r="K12" s="340"/>
      <c r="L12" s="340"/>
      <c r="M12" s="340"/>
      <c r="N12" s="338"/>
      <c r="O12" s="338"/>
      <c r="P12" s="336" t="s">
        <v>70</v>
      </c>
      <c r="Q12" s="343" t="s">
        <v>767</v>
      </c>
      <c r="R12" s="402"/>
      <c r="S12" s="402"/>
      <c r="T12" s="402"/>
      <c r="U12" s="402"/>
      <c r="W12" s="315"/>
    </row>
    <row r="13" spans="1:26" ht="210" x14ac:dyDescent="0.25">
      <c r="A13" s="442"/>
      <c r="B13" s="339" t="s">
        <v>798</v>
      </c>
      <c r="C13" s="331" t="s">
        <v>693</v>
      </c>
      <c r="D13" s="331" t="s">
        <v>411</v>
      </c>
      <c r="E13" s="340"/>
      <c r="F13" s="332">
        <v>41426</v>
      </c>
      <c r="G13" s="332">
        <v>42767</v>
      </c>
      <c r="H13" s="345" t="s">
        <v>608</v>
      </c>
      <c r="I13" s="334" t="s">
        <v>107</v>
      </c>
      <c r="J13" s="333" t="s">
        <v>694</v>
      </c>
      <c r="K13" s="340"/>
      <c r="L13" s="340"/>
      <c r="M13" s="340"/>
      <c r="N13" s="338"/>
      <c r="O13" s="338" t="s">
        <v>70</v>
      </c>
      <c r="P13" s="336"/>
      <c r="Q13" s="402" t="s">
        <v>881</v>
      </c>
      <c r="R13" s="402" t="s">
        <v>917</v>
      </c>
      <c r="S13" s="402" t="s">
        <v>799</v>
      </c>
      <c r="T13" s="402" t="s">
        <v>884</v>
      </c>
      <c r="U13" s="402" t="s">
        <v>866</v>
      </c>
      <c r="W13" s="315"/>
    </row>
    <row r="14" spans="1:26" ht="270" x14ac:dyDescent="0.25">
      <c r="A14" s="442"/>
      <c r="B14" s="339" t="s">
        <v>800</v>
      </c>
      <c r="C14" s="331" t="s">
        <v>450</v>
      </c>
      <c r="D14" s="331" t="s">
        <v>130</v>
      </c>
      <c r="E14" s="340"/>
      <c r="F14" s="332">
        <v>41487</v>
      </c>
      <c r="G14" s="332">
        <v>42767</v>
      </c>
      <c r="H14" s="346" t="s">
        <v>656</v>
      </c>
      <c r="I14" s="334">
        <v>10000</v>
      </c>
      <c r="J14" s="333" t="s">
        <v>127</v>
      </c>
      <c r="K14" s="340"/>
      <c r="L14" s="340"/>
      <c r="M14" s="340"/>
      <c r="N14" s="338" t="s">
        <v>70</v>
      </c>
      <c r="O14" s="338"/>
      <c r="P14" s="336"/>
      <c r="Q14" s="402" t="s">
        <v>882</v>
      </c>
      <c r="R14" s="402" t="s">
        <v>919</v>
      </c>
      <c r="S14" s="402" t="s">
        <v>918</v>
      </c>
      <c r="T14" s="402" t="s">
        <v>885</v>
      </c>
      <c r="U14" s="402" t="s">
        <v>867</v>
      </c>
      <c r="W14" s="315"/>
    </row>
    <row r="15" spans="1:26" ht="45" customHeight="1" x14ac:dyDescent="0.25">
      <c r="A15" s="443"/>
      <c r="B15" s="339" t="s">
        <v>801</v>
      </c>
      <c r="C15" s="343" t="s">
        <v>647</v>
      </c>
      <c r="D15" s="331" t="s">
        <v>605</v>
      </c>
      <c r="E15" s="340"/>
      <c r="F15" s="332">
        <v>42278</v>
      </c>
      <c r="G15" s="332">
        <v>42705</v>
      </c>
      <c r="H15" s="346" t="s">
        <v>141</v>
      </c>
      <c r="I15" s="334">
        <v>70000</v>
      </c>
      <c r="J15" s="333" t="s">
        <v>651</v>
      </c>
      <c r="K15" s="340"/>
      <c r="L15" s="340"/>
      <c r="M15" s="340"/>
      <c r="N15" s="338" t="s">
        <v>70</v>
      </c>
      <c r="O15" s="338"/>
      <c r="P15" s="336"/>
      <c r="Q15" s="402" t="s">
        <v>886</v>
      </c>
      <c r="R15" s="402" t="s">
        <v>919</v>
      </c>
      <c r="S15" s="402" t="s">
        <v>887</v>
      </c>
      <c r="T15" s="402" t="s">
        <v>883</v>
      </c>
      <c r="U15" s="344" t="s">
        <v>888</v>
      </c>
      <c r="W15" s="315"/>
    </row>
    <row r="16" spans="1:26" ht="315" x14ac:dyDescent="0.25">
      <c r="A16" s="444" t="s">
        <v>653</v>
      </c>
      <c r="B16" s="339" t="s">
        <v>802</v>
      </c>
      <c r="C16" s="331" t="s">
        <v>452</v>
      </c>
      <c r="D16" s="331" t="s">
        <v>136</v>
      </c>
      <c r="E16" s="340"/>
      <c r="F16" s="332">
        <v>41426</v>
      </c>
      <c r="G16" s="332">
        <v>42705</v>
      </c>
      <c r="H16" s="346" t="s">
        <v>141</v>
      </c>
      <c r="I16" s="334">
        <v>50000</v>
      </c>
      <c r="J16" s="333" t="s">
        <v>696</v>
      </c>
      <c r="K16" s="340"/>
      <c r="L16" s="340"/>
      <c r="M16" s="340"/>
      <c r="N16" s="338"/>
      <c r="O16" s="338" t="s">
        <v>70</v>
      </c>
      <c r="P16" s="336"/>
      <c r="Q16" s="402" t="s">
        <v>889</v>
      </c>
      <c r="R16" s="322" t="s">
        <v>920</v>
      </c>
      <c r="S16" s="402" t="s">
        <v>921</v>
      </c>
      <c r="T16" s="402" t="s">
        <v>890</v>
      </c>
      <c r="U16" s="402" t="s">
        <v>891</v>
      </c>
      <c r="W16" s="315"/>
    </row>
    <row r="17" spans="1:23" ht="105" x14ac:dyDescent="0.25">
      <c r="A17" s="442"/>
      <c r="B17" s="339" t="s">
        <v>803</v>
      </c>
      <c r="C17" s="347" t="s">
        <v>460</v>
      </c>
      <c r="D17" s="331" t="s">
        <v>156</v>
      </c>
      <c r="E17" s="340"/>
      <c r="F17" s="332">
        <v>41487</v>
      </c>
      <c r="G17" s="332">
        <v>42705</v>
      </c>
      <c r="H17" s="346" t="s">
        <v>141</v>
      </c>
      <c r="I17" s="334" t="s">
        <v>107</v>
      </c>
      <c r="J17" s="333" t="s">
        <v>659</v>
      </c>
      <c r="K17" s="340"/>
      <c r="L17" s="340"/>
      <c r="M17" s="340"/>
      <c r="N17" s="338" t="s">
        <v>70</v>
      </c>
      <c r="O17" s="338"/>
      <c r="P17" s="336"/>
      <c r="Q17" s="402" t="s">
        <v>804</v>
      </c>
      <c r="R17" s="402" t="s">
        <v>922</v>
      </c>
      <c r="S17" s="402"/>
      <c r="T17" s="402" t="s">
        <v>883</v>
      </c>
      <c r="U17" s="402" t="s">
        <v>805</v>
      </c>
      <c r="W17" s="315"/>
    </row>
    <row r="18" spans="1:23" ht="270" x14ac:dyDescent="0.25">
      <c r="A18" s="442"/>
      <c r="B18" s="339" t="s">
        <v>806</v>
      </c>
      <c r="C18" s="347" t="s">
        <v>461</v>
      </c>
      <c r="D18" s="331" t="s">
        <v>172</v>
      </c>
      <c r="E18" s="338"/>
      <c r="F18" s="332">
        <v>41426</v>
      </c>
      <c r="G18" s="332">
        <v>42767</v>
      </c>
      <c r="H18" s="346" t="s">
        <v>614</v>
      </c>
      <c r="I18" s="334" t="s">
        <v>107</v>
      </c>
      <c r="J18" s="333" t="s">
        <v>167</v>
      </c>
      <c r="K18" s="338"/>
      <c r="L18" s="338"/>
      <c r="M18" s="338"/>
      <c r="N18" s="338" t="s">
        <v>70</v>
      </c>
      <c r="O18" s="338"/>
      <c r="P18" s="336"/>
      <c r="Q18" s="347" t="s">
        <v>923</v>
      </c>
      <c r="R18" s="349" t="s">
        <v>868</v>
      </c>
      <c r="S18" s="347" t="s">
        <v>869</v>
      </c>
      <c r="T18" s="347" t="s">
        <v>892</v>
      </c>
      <c r="U18" s="331" t="s">
        <v>870</v>
      </c>
      <c r="W18" s="315"/>
    </row>
    <row r="19" spans="1:23" ht="195" x14ac:dyDescent="0.25">
      <c r="A19" s="442"/>
      <c r="B19" s="339" t="s">
        <v>807</v>
      </c>
      <c r="C19" s="347" t="s">
        <v>463</v>
      </c>
      <c r="D19" s="331" t="s">
        <v>182</v>
      </c>
      <c r="E19" s="338"/>
      <c r="F19" s="332">
        <v>41395</v>
      </c>
      <c r="G19" s="332">
        <v>42248</v>
      </c>
      <c r="H19" s="346" t="s">
        <v>608</v>
      </c>
      <c r="I19" s="334" t="s">
        <v>107</v>
      </c>
      <c r="J19" s="348" t="s">
        <v>666</v>
      </c>
      <c r="K19" s="338"/>
      <c r="L19" s="338"/>
      <c r="M19" s="338"/>
      <c r="N19" s="338"/>
      <c r="O19" s="338" t="s">
        <v>70</v>
      </c>
      <c r="P19" s="336"/>
      <c r="Q19" s="402" t="s">
        <v>893</v>
      </c>
      <c r="R19" s="402" t="s">
        <v>894</v>
      </c>
      <c r="S19" s="402" t="s">
        <v>895</v>
      </c>
      <c r="T19" s="402" t="s">
        <v>896</v>
      </c>
      <c r="U19" s="402"/>
      <c r="W19" s="315"/>
    </row>
    <row r="20" spans="1:23" ht="47.25" customHeight="1" x14ac:dyDescent="0.25">
      <c r="A20" s="442"/>
      <c r="B20" s="339" t="s">
        <v>808</v>
      </c>
      <c r="C20" s="331" t="s">
        <v>464</v>
      </c>
      <c r="D20" s="331" t="s">
        <v>190</v>
      </c>
      <c r="E20" s="338"/>
      <c r="F20" s="332">
        <v>41426</v>
      </c>
      <c r="G20" s="332">
        <v>42705</v>
      </c>
      <c r="H20" s="346" t="s">
        <v>141</v>
      </c>
      <c r="I20" s="334">
        <v>500000</v>
      </c>
      <c r="J20" s="348" t="s">
        <v>654</v>
      </c>
      <c r="K20" s="338"/>
      <c r="L20" s="338"/>
      <c r="M20" s="338"/>
      <c r="N20" s="338" t="s">
        <v>70</v>
      </c>
      <c r="O20" s="338"/>
      <c r="P20" s="336"/>
      <c r="Q20" s="402" t="s">
        <v>753</v>
      </c>
      <c r="R20" s="402" t="s">
        <v>922</v>
      </c>
      <c r="S20" s="402" t="s">
        <v>924</v>
      </c>
      <c r="T20" s="402" t="s">
        <v>925</v>
      </c>
      <c r="U20" s="402" t="s">
        <v>871</v>
      </c>
      <c r="W20" s="315"/>
    </row>
    <row r="21" spans="1:23" ht="180" x14ac:dyDescent="0.25">
      <c r="A21" s="442"/>
      <c r="B21" s="339" t="s">
        <v>809</v>
      </c>
      <c r="C21" s="347" t="s">
        <v>466</v>
      </c>
      <c r="D21" s="331" t="s">
        <v>235</v>
      </c>
      <c r="E21" s="338"/>
      <c r="F21" s="332">
        <v>41640</v>
      </c>
      <c r="G21" s="332">
        <v>42767</v>
      </c>
      <c r="H21" s="346" t="s">
        <v>141</v>
      </c>
      <c r="I21" s="334">
        <v>525000</v>
      </c>
      <c r="J21" s="333" t="s">
        <v>655</v>
      </c>
      <c r="K21" s="338"/>
      <c r="L21" s="338"/>
      <c r="M21" s="338"/>
      <c r="N21" s="338"/>
      <c r="O21" s="338" t="s">
        <v>70</v>
      </c>
      <c r="P21" s="336"/>
      <c r="Q21" s="402" t="s">
        <v>926</v>
      </c>
      <c r="R21" s="399" t="s">
        <v>948</v>
      </c>
      <c r="S21" s="402" t="s">
        <v>927</v>
      </c>
      <c r="T21" s="402" t="s">
        <v>928</v>
      </c>
      <c r="U21" s="402"/>
      <c r="W21" s="315"/>
    </row>
    <row r="22" spans="1:23" ht="135" x14ac:dyDescent="0.25">
      <c r="A22" s="442"/>
      <c r="B22" s="339" t="s">
        <v>810</v>
      </c>
      <c r="C22" s="331" t="s">
        <v>467</v>
      </c>
      <c r="D22" s="331" t="s">
        <v>241</v>
      </c>
      <c r="E22" s="338"/>
      <c r="F22" s="332">
        <v>41395</v>
      </c>
      <c r="G22" s="332">
        <v>42217</v>
      </c>
      <c r="H22" s="346" t="s">
        <v>658</v>
      </c>
      <c r="I22" s="334">
        <v>10000</v>
      </c>
      <c r="J22" s="333" t="s">
        <v>657</v>
      </c>
      <c r="K22" s="338"/>
      <c r="L22" s="338"/>
      <c r="M22" s="338"/>
      <c r="N22" s="338"/>
      <c r="O22" s="338"/>
      <c r="P22" s="336" t="s">
        <v>70</v>
      </c>
      <c r="Q22" s="402" t="s">
        <v>897</v>
      </c>
      <c r="R22" s="402" t="s">
        <v>898</v>
      </c>
      <c r="S22" s="402"/>
      <c r="T22" s="402" t="s">
        <v>899</v>
      </c>
      <c r="U22" s="402" t="s">
        <v>929</v>
      </c>
      <c r="W22" s="315"/>
    </row>
    <row r="23" spans="1:23" ht="60" x14ac:dyDescent="0.25">
      <c r="A23" s="442"/>
      <c r="B23" s="339" t="s">
        <v>811</v>
      </c>
      <c r="C23" s="331" t="s">
        <v>468</v>
      </c>
      <c r="D23" s="331" t="s">
        <v>206</v>
      </c>
      <c r="E23" s="338"/>
      <c r="F23" s="332">
        <v>40940</v>
      </c>
      <c r="G23" s="332">
        <v>41518</v>
      </c>
      <c r="H23" s="346" t="s">
        <v>141</v>
      </c>
      <c r="I23" s="334" t="s">
        <v>107</v>
      </c>
      <c r="J23" s="333" t="s">
        <v>145</v>
      </c>
      <c r="K23" s="338"/>
      <c r="L23" s="338"/>
      <c r="M23" s="338"/>
      <c r="N23" s="338" t="s">
        <v>70</v>
      </c>
      <c r="O23" s="338"/>
      <c r="P23" s="336"/>
      <c r="Q23" s="402" t="s">
        <v>753</v>
      </c>
      <c r="R23" s="402" t="s">
        <v>922</v>
      </c>
      <c r="S23" s="402" t="s">
        <v>900</v>
      </c>
      <c r="T23" s="402" t="s">
        <v>883</v>
      </c>
      <c r="U23" s="402"/>
    </row>
    <row r="24" spans="1:23" ht="409.5" x14ac:dyDescent="0.25">
      <c r="A24" s="442"/>
      <c r="B24" s="339" t="s">
        <v>812</v>
      </c>
      <c r="C24" s="347" t="s">
        <v>469</v>
      </c>
      <c r="D24" s="331" t="s">
        <v>249</v>
      </c>
      <c r="E24" s="338"/>
      <c r="F24" s="332">
        <v>40940</v>
      </c>
      <c r="G24" s="332">
        <v>42767</v>
      </c>
      <c r="H24" s="346" t="s">
        <v>667</v>
      </c>
      <c r="I24" s="334">
        <v>600</v>
      </c>
      <c r="J24" s="333" t="s">
        <v>145</v>
      </c>
      <c r="K24" s="338"/>
      <c r="L24" s="338"/>
      <c r="M24" s="338"/>
      <c r="N24" s="338" t="s">
        <v>70</v>
      </c>
      <c r="O24" s="338"/>
      <c r="P24" s="336"/>
      <c r="Q24" s="402" t="s">
        <v>873</v>
      </c>
      <c r="R24" s="402" t="s">
        <v>872</v>
      </c>
      <c r="S24" s="402" t="s">
        <v>901</v>
      </c>
      <c r="T24" s="399" t="s">
        <v>902</v>
      </c>
      <c r="U24" s="399" t="s">
        <v>903</v>
      </c>
      <c r="W24" s="315"/>
    </row>
    <row r="25" spans="1:23" ht="30" customHeight="1" x14ac:dyDescent="0.25">
      <c r="A25" s="442"/>
      <c r="B25" s="339" t="s">
        <v>814</v>
      </c>
      <c r="C25" s="331" t="s">
        <v>470</v>
      </c>
      <c r="D25" s="331" t="s">
        <v>214</v>
      </c>
      <c r="E25" s="338"/>
      <c r="F25" s="332">
        <v>41122</v>
      </c>
      <c r="G25" s="332">
        <v>41609</v>
      </c>
      <c r="H25" s="346" t="s">
        <v>215</v>
      </c>
      <c r="I25" s="334">
        <v>30000</v>
      </c>
      <c r="J25" s="333" t="s">
        <v>216</v>
      </c>
      <c r="K25" s="338"/>
      <c r="L25" s="338"/>
      <c r="M25" s="338"/>
      <c r="N25" s="338"/>
      <c r="O25" s="338"/>
      <c r="P25" s="336" t="s">
        <v>70</v>
      </c>
      <c r="Q25" s="399" t="s">
        <v>815</v>
      </c>
      <c r="R25" s="331" t="s">
        <v>816</v>
      </c>
      <c r="S25" s="399"/>
      <c r="T25" s="399" t="s">
        <v>817</v>
      </c>
      <c r="U25" s="399"/>
      <c r="W25" s="315"/>
    </row>
    <row r="26" spans="1:23" ht="30" customHeight="1" x14ac:dyDescent="0.25">
      <c r="A26" s="442"/>
      <c r="B26" s="339" t="s">
        <v>818</v>
      </c>
      <c r="C26" s="347" t="s">
        <v>471</v>
      </c>
      <c r="D26" s="331" t="s">
        <v>256</v>
      </c>
      <c r="E26" s="338"/>
      <c r="F26" s="332">
        <v>40940</v>
      </c>
      <c r="G26" s="332">
        <v>42767</v>
      </c>
      <c r="H26" s="346" t="s">
        <v>667</v>
      </c>
      <c r="I26" s="334">
        <v>600</v>
      </c>
      <c r="J26" s="333" t="s">
        <v>222</v>
      </c>
      <c r="K26" s="338"/>
      <c r="L26" s="338"/>
      <c r="M26" s="338"/>
      <c r="N26" s="338" t="s">
        <v>70</v>
      </c>
      <c r="O26" s="338"/>
      <c r="P26" s="336"/>
      <c r="Q26" s="402" t="s">
        <v>819</v>
      </c>
      <c r="R26" s="402" t="s">
        <v>922</v>
      </c>
      <c r="S26" s="399"/>
      <c r="T26" s="399" t="s">
        <v>813</v>
      </c>
      <c r="U26" s="399" t="s">
        <v>904</v>
      </c>
      <c r="W26" s="315"/>
    </row>
    <row r="27" spans="1:23" ht="409.5" x14ac:dyDescent="0.25">
      <c r="A27" s="442"/>
      <c r="B27" s="339" t="s">
        <v>820</v>
      </c>
      <c r="C27" s="347" t="s">
        <v>699</v>
      </c>
      <c r="D27" s="331" t="s">
        <v>264</v>
      </c>
      <c r="E27" s="338"/>
      <c r="F27" s="332">
        <v>41395</v>
      </c>
      <c r="G27" s="332">
        <v>42767</v>
      </c>
      <c r="H27" s="346" t="s">
        <v>141</v>
      </c>
      <c r="I27" s="334">
        <v>174717.8</v>
      </c>
      <c r="J27" s="348" t="s">
        <v>677</v>
      </c>
      <c r="K27" s="338"/>
      <c r="L27" s="338"/>
      <c r="M27" s="338"/>
      <c r="N27" s="338" t="s">
        <v>70</v>
      </c>
      <c r="O27" s="338"/>
      <c r="P27" s="336"/>
      <c r="Q27" s="402" t="s">
        <v>930</v>
      </c>
      <c r="R27" s="402" t="s">
        <v>874</v>
      </c>
      <c r="S27" s="402"/>
      <c r="T27" s="399" t="s">
        <v>931</v>
      </c>
      <c r="U27" s="399" t="s">
        <v>905</v>
      </c>
      <c r="W27" s="315"/>
    </row>
    <row r="28" spans="1:23" ht="52.5" customHeight="1" x14ac:dyDescent="0.25">
      <c r="A28" s="442"/>
      <c r="B28" s="339" t="s">
        <v>821</v>
      </c>
      <c r="C28" s="331" t="s">
        <v>473</v>
      </c>
      <c r="D28" s="331" t="s">
        <v>416</v>
      </c>
      <c r="E28" s="338"/>
      <c r="F28" s="332">
        <v>41640</v>
      </c>
      <c r="G28" s="332">
        <v>41974</v>
      </c>
      <c r="H28" s="346" t="s">
        <v>274</v>
      </c>
      <c r="I28" s="334">
        <v>3000000</v>
      </c>
      <c r="J28" s="333" t="s">
        <v>659</v>
      </c>
      <c r="K28" s="338"/>
      <c r="L28" s="338"/>
      <c r="M28" s="338"/>
      <c r="N28" s="338" t="s">
        <v>70</v>
      </c>
      <c r="O28" s="338"/>
      <c r="P28" s="336"/>
      <c r="Q28" s="401" t="s">
        <v>875</v>
      </c>
      <c r="R28" s="402" t="s">
        <v>922</v>
      </c>
      <c r="S28" s="401"/>
      <c r="T28" s="401"/>
      <c r="U28" s="401"/>
      <c r="W28" s="315"/>
    </row>
    <row r="29" spans="1:23" ht="67.5" customHeight="1" x14ac:dyDescent="0.25">
      <c r="A29" s="442"/>
      <c r="B29" s="339" t="s">
        <v>822</v>
      </c>
      <c r="C29" s="331" t="s">
        <v>682</v>
      </c>
      <c r="D29" s="331" t="s">
        <v>697</v>
      </c>
      <c r="E29" s="338"/>
      <c r="F29" s="332">
        <v>41395</v>
      </c>
      <c r="G29" s="332">
        <v>41426</v>
      </c>
      <c r="H29" s="346" t="s">
        <v>274</v>
      </c>
      <c r="I29" s="334" t="s">
        <v>419</v>
      </c>
      <c r="J29" s="333" t="s">
        <v>141</v>
      </c>
      <c r="K29" s="338"/>
      <c r="L29" s="338"/>
      <c r="M29" s="338"/>
      <c r="N29" s="338"/>
      <c r="O29" s="338"/>
      <c r="P29" s="336" t="s">
        <v>70</v>
      </c>
      <c r="Q29" s="398" t="s">
        <v>768</v>
      </c>
      <c r="R29" s="401"/>
      <c r="S29" s="401" t="s">
        <v>932</v>
      </c>
      <c r="T29" s="401"/>
      <c r="U29" s="401" t="s">
        <v>876</v>
      </c>
      <c r="W29" s="315"/>
    </row>
    <row r="30" spans="1:23" ht="56.25" customHeight="1" x14ac:dyDescent="0.25">
      <c r="A30" s="442"/>
      <c r="B30" s="339" t="s">
        <v>823</v>
      </c>
      <c r="C30" s="331" t="s">
        <v>626</v>
      </c>
      <c r="D30" s="331" t="s">
        <v>363</v>
      </c>
      <c r="E30" s="338"/>
      <c r="F30" s="332">
        <v>42248</v>
      </c>
      <c r="G30" s="332">
        <v>42339</v>
      </c>
      <c r="H30" s="346" t="s">
        <v>141</v>
      </c>
      <c r="I30" s="334" t="s">
        <v>107</v>
      </c>
      <c r="J30" s="333" t="s">
        <v>627</v>
      </c>
      <c r="K30" s="338"/>
      <c r="L30" s="338"/>
      <c r="M30" s="338"/>
      <c r="N30" s="338" t="s">
        <v>70</v>
      </c>
      <c r="O30" s="338"/>
      <c r="P30" s="336"/>
      <c r="Q30" s="401" t="s">
        <v>877</v>
      </c>
      <c r="R30" s="402" t="s">
        <v>922</v>
      </c>
      <c r="S30" s="401"/>
      <c r="T30" s="401"/>
      <c r="U30" s="401"/>
      <c r="W30" s="315"/>
    </row>
    <row r="31" spans="1:23" ht="57.75" customHeight="1" x14ac:dyDescent="0.25">
      <c r="A31" s="443"/>
      <c r="B31" s="339" t="s">
        <v>824</v>
      </c>
      <c r="C31" s="331" t="s">
        <v>476</v>
      </c>
      <c r="D31" s="331" t="s">
        <v>425</v>
      </c>
      <c r="E31" s="338"/>
      <c r="F31" s="332">
        <v>41640</v>
      </c>
      <c r="G31" s="332">
        <v>42767</v>
      </c>
      <c r="H31" s="346" t="s">
        <v>658</v>
      </c>
      <c r="I31" s="334">
        <v>334744.34999999998</v>
      </c>
      <c r="J31" s="334" t="s">
        <v>698</v>
      </c>
      <c r="K31" s="338"/>
      <c r="L31" s="338"/>
      <c r="M31" s="338"/>
      <c r="N31" s="338"/>
      <c r="O31" s="338" t="s">
        <v>70</v>
      </c>
      <c r="P31" s="336"/>
      <c r="Q31" s="401" t="s">
        <v>933</v>
      </c>
      <c r="R31" s="401" t="s">
        <v>906</v>
      </c>
      <c r="S31" s="401"/>
      <c r="T31" s="401"/>
      <c r="U31" s="401"/>
      <c r="W31" s="315"/>
    </row>
    <row r="32" spans="1:23" ht="300" x14ac:dyDescent="0.25">
      <c r="A32" s="444" t="s">
        <v>503</v>
      </c>
      <c r="B32" s="339" t="s">
        <v>825</v>
      </c>
      <c r="C32" s="331" t="s">
        <v>506</v>
      </c>
      <c r="D32" s="331" t="s">
        <v>318</v>
      </c>
      <c r="E32" s="340"/>
      <c r="F32" s="332">
        <v>40909</v>
      </c>
      <c r="G32" s="332">
        <v>42705</v>
      </c>
      <c r="H32" s="333" t="s">
        <v>274</v>
      </c>
      <c r="I32" s="334">
        <v>142425.38</v>
      </c>
      <c r="J32" s="334" t="s">
        <v>566</v>
      </c>
      <c r="K32" s="340"/>
      <c r="L32" s="340"/>
      <c r="M32" s="340"/>
      <c r="N32" s="338"/>
      <c r="O32" s="338"/>
      <c r="P32" s="336" t="s">
        <v>70</v>
      </c>
      <c r="Q32" s="347" t="s">
        <v>826</v>
      </c>
      <c r="R32" s="400" t="s">
        <v>934</v>
      </c>
      <c r="S32" s="400" t="s">
        <v>907</v>
      </c>
      <c r="T32" s="400" t="s">
        <v>940</v>
      </c>
      <c r="U32" s="400" t="s">
        <v>908</v>
      </c>
      <c r="W32" s="315"/>
    </row>
    <row r="33" spans="1:23" ht="409.5" x14ac:dyDescent="0.25">
      <c r="A33" s="442"/>
      <c r="B33" s="403" t="s">
        <v>827</v>
      </c>
      <c r="C33" s="331" t="s">
        <v>507</v>
      </c>
      <c r="D33" s="331" t="s">
        <v>280</v>
      </c>
      <c r="E33" s="340"/>
      <c r="F33" s="332">
        <v>41699</v>
      </c>
      <c r="G33" s="332">
        <v>42767</v>
      </c>
      <c r="H33" s="333" t="s">
        <v>274</v>
      </c>
      <c r="I33" s="334">
        <v>184503.45</v>
      </c>
      <c r="J33" s="334" t="s">
        <v>701</v>
      </c>
      <c r="K33" s="340"/>
      <c r="L33" s="340"/>
      <c r="M33" s="340"/>
      <c r="N33" s="338"/>
      <c r="O33" s="338"/>
      <c r="P33" s="336" t="s">
        <v>70</v>
      </c>
      <c r="Q33" s="331" t="s">
        <v>935</v>
      </c>
      <c r="R33" s="331" t="s">
        <v>936</v>
      </c>
      <c r="S33" s="400"/>
      <c r="T33" s="400" t="s">
        <v>941</v>
      </c>
      <c r="U33" s="400" t="s">
        <v>828</v>
      </c>
      <c r="W33" s="315"/>
    </row>
    <row r="34" spans="1:23" ht="409.5" x14ac:dyDescent="0.25">
      <c r="A34" s="442"/>
      <c r="B34" s="403" t="s">
        <v>829</v>
      </c>
      <c r="C34" s="331" t="s">
        <v>509</v>
      </c>
      <c r="D34" s="331" t="s">
        <v>687</v>
      </c>
      <c r="E34" s="340"/>
      <c r="F34" s="332">
        <v>41153</v>
      </c>
      <c r="G34" s="332">
        <v>42705</v>
      </c>
      <c r="H34" s="333" t="s">
        <v>274</v>
      </c>
      <c r="I34" s="334">
        <v>30000</v>
      </c>
      <c r="J34" s="334" t="s">
        <v>702</v>
      </c>
      <c r="K34" s="340"/>
      <c r="L34" s="340"/>
      <c r="M34" s="340"/>
      <c r="N34" s="338"/>
      <c r="O34" s="338"/>
      <c r="P34" s="336" t="s">
        <v>70</v>
      </c>
      <c r="Q34" s="347" t="s">
        <v>909</v>
      </c>
      <c r="R34" s="347" t="s">
        <v>685</v>
      </c>
      <c r="S34" s="347"/>
      <c r="T34" s="400" t="s">
        <v>941</v>
      </c>
      <c r="U34" s="400" t="s">
        <v>830</v>
      </c>
      <c r="W34" s="315"/>
    </row>
    <row r="35" spans="1:23" ht="141" customHeight="1" x14ac:dyDescent="0.25">
      <c r="A35" s="442"/>
      <c r="B35" s="403" t="s">
        <v>831</v>
      </c>
      <c r="C35" s="331" t="s">
        <v>515</v>
      </c>
      <c r="D35" s="331" t="s">
        <v>280</v>
      </c>
      <c r="E35" s="338"/>
      <c r="F35" s="350">
        <v>41974</v>
      </c>
      <c r="G35" s="332">
        <v>43070</v>
      </c>
      <c r="H35" s="351" t="s">
        <v>286</v>
      </c>
      <c r="I35" s="334">
        <v>100000</v>
      </c>
      <c r="J35" s="334" t="s">
        <v>703</v>
      </c>
      <c r="K35" s="338"/>
      <c r="L35" s="338"/>
      <c r="M35" s="338"/>
      <c r="N35" s="338"/>
      <c r="O35" s="338" t="s">
        <v>70</v>
      </c>
      <c r="P35" s="336"/>
      <c r="Q35" s="347" t="s">
        <v>937</v>
      </c>
      <c r="R35" s="347" t="s">
        <v>910</v>
      </c>
      <c r="S35" s="347" t="s">
        <v>911</v>
      </c>
      <c r="T35" s="400" t="s">
        <v>941</v>
      </c>
      <c r="U35" s="400" t="s">
        <v>832</v>
      </c>
      <c r="W35" s="315"/>
    </row>
    <row r="36" spans="1:23" ht="58.5" customHeight="1" x14ac:dyDescent="0.25">
      <c r="A36" s="442"/>
      <c r="B36" s="339" t="s">
        <v>833</v>
      </c>
      <c r="C36" s="347" t="s">
        <v>517</v>
      </c>
      <c r="D36" s="347" t="s">
        <v>332</v>
      </c>
      <c r="E36" s="338"/>
      <c r="F36" s="350">
        <v>41640</v>
      </c>
      <c r="G36" s="350">
        <v>42767</v>
      </c>
      <c r="H36" s="348" t="s">
        <v>518</v>
      </c>
      <c r="I36" s="334">
        <v>200000</v>
      </c>
      <c r="J36" s="334" t="s">
        <v>704</v>
      </c>
      <c r="K36" s="338"/>
      <c r="L36" s="338"/>
      <c r="M36" s="338"/>
      <c r="N36" s="338"/>
      <c r="O36" s="338" t="s">
        <v>70</v>
      </c>
      <c r="P36" s="336"/>
      <c r="Q36" s="400" t="s">
        <v>878</v>
      </c>
      <c r="R36" s="401" t="s">
        <v>879</v>
      </c>
      <c r="S36" s="401"/>
      <c r="T36" s="401"/>
      <c r="U36" s="401"/>
      <c r="W36" s="315"/>
    </row>
    <row r="37" spans="1:23" ht="54.75" customHeight="1" x14ac:dyDescent="0.25">
      <c r="A37" s="442"/>
      <c r="B37" s="403" t="s">
        <v>834</v>
      </c>
      <c r="C37" s="331" t="s">
        <v>520</v>
      </c>
      <c r="D37" s="331" t="s">
        <v>280</v>
      </c>
      <c r="E37" s="338"/>
      <c r="F37" s="332">
        <v>41699</v>
      </c>
      <c r="G37" s="332">
        <v>42767</v>
      </c>
      <c r="H37" s="333" t="s">
        <v>497</v>
      </c>
      <c r="I37" s="334">
        <v>40000</v>
      </c>
      <c r="J37" s="334" t="s">
        <v>705</v>
      </c>
      <c r="K37" s="338"/>
      <c r="L37" s="338"/>
      <c r="M37" s="338"/>
      <c r="N37" s="338"/>
      <c r="O37" s="338" t="s">
        <v>70</v>
      </c>
      <c r="P37" s="336"/>
      <c r="Q37" s="347" t="s">
        <v>835</v>
      </c>
      <c r="R37" s="347" t="s">
        <v>836</v>
      </c>
      <c r="S37" s="347" t="s">
        <v>837</v>
      </c>
      <c r="T37" s="400" t="s">
        <v>941</v>
      </c>
      <c r="U37" s="348" t="s">
        <v>912</v>
      </c>
      <c r="W37" s="315"/>
    </row>
    <row r="38" spans="1:23" ht="50.25" customHeight="1" x14ac:dyDescent="0.25">
      <c r="A38" s="442"/>
      <c r="B38" s="403" t="s">
        <v>839</v>
      </c>
      <c r="C38" s="331" t="s">
        <v>522</v>
      </c>
      <c r="D38" s="331" t="s">
        <v>280</v>
      </c>
      <c r="E38" s="338"/>
      <c r="F38" s="332">
        <v>41244</v>
      </c>
      <c r="G38" s="350">
        <v>42767</v>
      </c>
      <c r="H38" s="333" t="s">
        <v>302</v>
      </c>
      <c r="I38" s="334">
        <v>40000</v>
      </c>
      <c r="J38" s="334" t="s">
        <v>706</v>
      </c>
      <c r="K38" s="338"/>
      <c r="L38" s="338"/>
      <c r="M38" s="338"/>
      <c r="N38" s="338"/>
      <c r="O38" s="338" t="s">
        <v>70</v>
      </c>
      <c r="P38" s="336"/>
      <c r="Q38" s="347" t="s">
        <v>938</v>
      </c>
      <c r="R38" s="400" t="s">
        <v>840</v>
      </c>
      <c r="S38" s="400" t="s">
        <v>939</v>
      </c>
      <c r="T38" s="347" t="s">
        <v>838</v>
      </c>
      <c r="U38" s="400" t="s">
        <v>841</v>
      </c>
      <c r="W38" s="315"/>
    </row>
    <row r="39" spans="1:23" ht="102.75" customHeight="1" x14ac:dyDescent="0.25">
      <c r="A39" s="442"/>
      <c r="B39" s="403" t="s">
        <v>842</v>
      </c>
      <c r="C39" s="347" t="s">
        <v>529</v>
      </c>
      <c r="D39" s="347" t="s">
        <v>340</v>
      </c>
      <c r="E39" s="338"/>
      <c r="F39" s="350">
        <v>41760</v>
      </c>
      <c r="G39" s="350">
        <v>42005</v>
      </c>
      <c r="H39" s="333" t="s">
        <v>497</v>
      </c>
      <c r="I39" s="334">
        <v>100000</v>
      </c>
      <c r="J39" s="334" t="s">
        <v>707</v>
      </c>
      <c r="K39" s="338"/>
      <c r="L39" s="338"/>
      <c r="M39" s="338"/>
      <c r="N39" s="338"/>
      <c r="O39" s="338"/>
      <c r="P39" s="336" t="s">
        <v>70</v>
      </c>
      <c r="Q39" s="347" t="s">
        <v>843</v>
      </c>
      <c r="R39" s="347" t="s">
        <v>733</v>
      </c>
      <c r="S39" s="347"/>
      <c r="T39" s="347" t="s">
        <v>614</v>
      </c>
      <c r="U39" s="349"/>
      <c r="W39" s="315"/>
    </row>
    <row r="40" spans="1:23" ht="109.5" customHeight="1" x14ac:dyDescent="0.25">
      <c r="A40" s="442"/>
      <c r="B40" s="339" t="s">
        <v>844</v>
      </c>
      <c r="C40" s="331" t="s">
        <v>530</v>
      </c>
      <c r="D40" s="331" t="s">
        <v>311</v>
      </c>
      <c r="E40" s="338"/>
      <c r="F40" s="350">
        <v>41395</v>
      </c>
      <c r="G40" s="350">
        <v>41456</v>
      </c>
      <c r="H40" s="348" t="s">
        <v>497</v>
      </c>
      <c r="I40" s="334" t="s">
        <v>107</v>
      </c>
      <c r="J40" s="334" t="s">
        <v>708</v>
      </c>
      <c r="K40" s="338"/>
      <c r="L40" s="338"/>
      <c r="M40" s="338"/>
      <c r="N40" s="338"/>
      <c r="O40" s="338"/>
      <c r="P40" s="336" t="s">
        <v>70</v>
      </c>
      <c r="Q40" s="347" t="s">
        <v>769</v>
      </c>
      <c r="R40" s="343"/>
      <c r="S40" s="343"/>
      <c r="T40" s="343"/>
      <c r="U40" s="343"/>
      <c r="W40" s="315"/>
    </row>
    <row r="41" spans="1:23" ht="132.75" customHeight="1" x14ac:dyDescent="0.25">
      <c r="A41" s="442"/>
      <c r="B41" s="339" t="s">
        <v>845</v>
      </c>
      <c r="C41" s="331" t="s">
        <v>691</v>
      </c>
      <c r="D41" s="331" t="s">
        <v>692</v>
      </c>
      <c r="E41" s="338"/>
      <c r="F41" s="350">
        <v>42370</v>
      </c>
      <c r="G41" s="350">
        <v>42767</v>
      </c>
      <c r="H41" s="348" t="s">
        <v>632</v>
      </c>
      <c r="I41" s="334">
        <v>50000</v>
      </c>
      <c r="J41" s="334" t="s">
        <v>633</v>
      </c>
      <c r="K41" s="338"/>
      <c r="L41" s="338"/>
      <c r="M41" s="338"/>
      <c r="N41" s="338" t="s">
        <v>70</v>
      </c>
      <c r="O41" s="338"/>
      <c r="P41" s="336"/>
      <c r="Q41" s="347" t="s">
        <v>753</v>
      </c>
      <c r="R41" s="402" t="s">
        <v>922</v>
      </c>
      <c r="S41" s="347" t="s">
        <v>913</v>
      </c>
      <c r="T41" s="331" t="s">
        <v>720</v>
      </c>
      <c r="U41" s="347" t="s">
        <v>846</v>
      </c>
      <c r="W41" s="315"/>
    </row>
    <row r="42" spans="1:23" ht="43.5" customHeight="1" x14ac:dyDescent="0.25">
      <c r="A42" s="443"/>
      <c r="B42" s="339" t="s">
        <v>847</v>
      </c>
      <c r="C42" s="331" t="s">
        <v>709</v>
      </c>
      <c r="D42" s="331" t="s">
        <v>635</v>
      </c>
      <c r="E42" s="338"/>
      <c r="F42" s="350">
        <v>42370</v>
      </c>
      <c r="G42" s="350">
        <v>42767</v>
      </c>
      <c r="H42" s="348" t="s">
        <v>141</v>
      </c>
      <c r="I42" s="334">
        <v>50000</v>
      </c>
      <c r="J42" s="334" t="s">
        <v>636</v>
      </c>
      <c r="K42" s="338"/>
      <c r="L42" s="338"/>
      <c r="M42" s="338"/>
      <c r="N42" s="338" t="s">
        <v>70</v>
      </c>
      <c r="O42" s="338"/>
      <c r="P42" s="336"/>
      <c r="Q42" s="347" t="s">
        <v>753</v>
      </c>
      <c r="R42" s="402" t="s">
        <v>922</v>
      </c>
      <c r="S42" s="402"/>
      <c r="T42" s="402"/>
      <c r="U42" s="402" t="s">
        <v>848</v>
      </c>
      <c r="W42" s="315"/>
    </row>
    <row r="43" spans="1:23" ht="86.25" customHeight="1" x14ac:dyDescent="0.25">
      <c r="A43" s="352" t="s">
        <v>534</v>
      </c>
      <c r="B43" s="339" t="s">
        <v>849</v>
      </c>
      <c r="C43" s="331" t="s">
        <v>535</v>
      </c>
      <c r="D43" s="331" t="s">
        <v>678</v>
      </c>
      <c r="E43" s="340"/>
      <c r="F43" s="332">
        <v>40940</v>
      </c>
      <c r="G43" s="332">
        <v>42767</v>
      </c>
      <c r="H43" s="333" t="s">
        <v>141</v>
      </c>
      <c r="I43" s="334">
        <v>167324.97</v>
      </c>
      <c r="J43" s="333" t="s">
        <v>349</v>
      </c>
      <c r="K43" s="340"/>
      <c r="L43" s="340"/>
      <c r="M43" s="340"/>
      <c r="N43" s="338"/>
      <c r="O43" s="338"/>
      <c r="P43" s="336" t="s">
        <v>70</v>
      </c>
      <c r="Q43" s="401" t="s">
        <v>850</v>
      </c>
      <c r="R43" s="401" t="s">
        <v>942</v>
      </c>
      <c r="S43" s="401"/>
      <c r="T43" s="401"/>
      <c r="U43" s="401"/>
      <c r="W43" s="315"/>
    </row>
    <row r="44" spans="1:23" ht="112.5" customHeight="1" x14ac:dyDescent="0.25">
      <c r="A44" s="444" t="s">
        <v>541</v>
      </c>
      <c r="B44" s="339" t="s">
        <v>392</v>
      </c>
      <c r="C44" s="353" t="s">
        <v>542</v>
      </c>
      <c r="D44" s="331" t="s">
        <v>368</v>
      </c>
      <c r="E44" s="340"/>
      <c r="F44" s="332">
        <v>41548</v>
      </c>
      <c r="G44" s="332">
        <v>42339</v>
      </c>
      <c r="H44" s="333" t="s">
        <v>141</v>
      </c>
      <c r="I44" s="334">
        <v>5000</v>
      </c>
      <c r="J44" s="333" t="s">
        <v>370</v>
      </c>
      <c r="K44" s="340"/>
      <c r="L44" s="340"/>
      <c r="M44" s="340"/>
      <c r="N44" s="338"/>
      <c r="O44" s="338" t="s">
        <v>70</v>
      </c>
      <c r="P44" s="336"/>
      <c r="Q44" s="401" t="s">
        <v>943</v>
      </c>
      <c r="R44" s="401" t="s">
        <v>697</v>
      </c>
      <c r="S44" s="401"/>
      <c r="T44" s="401"/>
      <c r="U44" s="401" t="s">
        <v>851</v>
      </c>
      <c r="W44" s="315"/>
    </row>
    <row r="45" spans="1:23" ht="70.5" customHeight="1" x14ac:dyDescent="0.25">
      <c r="A45" s="442"/>
      <c r="B45" s="339" t="s">
        <v>852</v>
      </c>
      <c r="C45" s="353" t="s">
        <v>543</v>
      </c>
      <c r="D45" s="331" t="s">
        <v>396</v>
      </c>
      <c r="E45" s="340"/>
      <c r="F45" s="332">
        <v>41456</v>
      </c>
      <c r="G45" s="332">
        <v>42340</v>
      </c>
      <c r="H45" s="333" t="s">
        <v>369</v>
      </c>
      <c r="I45" s="334">
        <v>40000</v>
      </c>
      <c r="J45" s="333" t="s">
        <v>668</v>
      </c>
      <c r="K45" s="340"/>
      <c r="L45" s="340"/>
      <c r="M45" s="340"/>
      <c r="N45" s="338"/>
      <c r="O45" s="338" t="s">
        <v>70</v>
      </c>
      <c r="P45" s="336"/>
      <c r="Q45" s="401" t="s">
        <v>914</v>
      </c>
      <c r="R45" s="401" t="s">
        <v>944</v>
      </c>
      <c r="S45" s="401"/>
      <c r="T45" s="401"/>
      <c r="U45" s="401" t="s">
        <v>945</v>
      </c>
      <c r="W45" s="315"/>
    </row>
    <row r="46" spans="1:23" ht="106.5" customHeight="1" x14ac:dyDescent="0.25">
      <c r="A46" s="442"/>
      <c r="B46" s="339" t="s">
        <v>853</v>
      </c>
      <c r="C46" s="353" t="s">
        <v>544</v>
      </c>
      <c r="D46" s="331" t="s">
        <v>375</v>
      </c>
      <c r="E46" s="340"/>
      <c r="F46" s="332">
        <v>41426</v>
      </c>
      <c r="G46" s="332">
        <v>41609</v>
      </c>
      <c r="H46" s="335" t="s">
        <v>141</v>
      </c>
      <c r="I46" s="334" t="s">
        <v>107</v>
      </c>
      <c r="J46" s="333" t="s">
        <v>669</v>
      </c>
      <c r="K46" s="340"/>
      <c r="L46" s="340"/>
      <c r="M46" s="340"/>
      <c r="N46" s="338"/>
      <c r="O46" s="338"/>
      <c r="P46" s="336" t="s">
        <v>70</v>
      </c>
      <c r="Q46" s="343" t="s">
        <v>770</v>
      </c>
      <c r="R46" s="401"/>
      <c r="S46" s="401"/>
      <c r="T46" s="401"/>
      <c r="U46" s="401"/>
      <c r="W46" s="315"/>
    </row>
    <row r="47" spans="1:23" ht="135" customHeight="1" x14ac:dyDescent="0.25">
      <c r="A47" s="442"/>
      <c r="B47" s="339" t="s">
        <v>409</v>
      </c>
      <c r="C47" s="353" t="s">
        <v>550</v>
      </c>
      <c r="D47" s="330" t="s">
        <v>407</v>
      </c>
      <c r="E47" s="340"/>
      <c r="F47" s="332">
        <v>40940</v>
      </c>
      <c r="G47" s="333" t="s">
        <v>385</v>
      </c>
      <c r="H47" s="333" t="s">
        <v>386</v>
      </c>
      <c r="I47" s="334" t="s">
        <v>388</v>
      </c>
      <c r="J47" s="333" t="s">
        <v>387</v>
      </c>
      <c r="K47" s="340"/>
      <c r="L47" s="340"/>
      <c r="M47" s="340"/>
      <c r="N47" s="338"/>
      <c r="O47" s="338"/>
      <c r="P47" s="336" t="s">
        <v>70</v>
      </c>
      <c r="Q47" s="343" t="s">
        <v>767</v>
      </c>
      <c r="R47" s="401"/>
      <c r="S47" s="401"/>
      <c r="T47" s="401"/>
      <c r="U47" s="401" t="s">
        <v>854</v>
      </c>
      <c r="W47" s="315"/>
    </row>
    <row r="48" spans="1:23" ht="100.5" customHeight="1" x14ac:dyDescent="0.25">
      <c r="A48" s="442"/>
      <c r="B48" s="339" t="s">
        <v>855</v>
      </c>
      <c r="C48" s="343" t="s">
        <v>642</v>
      </c>
      <c r="D48" s="343" t="s">
        <v>679</v>
      </c>
      <c r="E48" s="340"/>
      <c r="F48" s="332">
        <v>41395</v>
      </c>
      <c r="G48" s="332">
        <v>42767</v>
      </c>
      <c r="H48" s="333" t="s">
        <v>434</v>
      </c>
      <c r="I48" s="334" t="s">
        <v>552</v>
      </c>
      <c r="J48" s="333" t="s">
        <v>373</v>
      </c>
      <c r="K48" s="340"/>
      <c r="L48" s="340"/>
      <c r="M48" s="340"/>
      <c r="N48" s="338"/>
      <c r="O48" s="338"/>
      <c r="P48" s="336" t="s">
        <v>70</v>
      </c>
      <c r="Q48" s="401" t="s">
        <v>856</v>
      </c>
      <c r="R48" s="401"/>
      <c r="S48" s="401"/>
      <c r="T48" s="401"/>
      <c r="U48" s="401" t="s">
        <v>857</v>
      </c>
      <c r="W48" s="315"/>
    </row>
    <row r="49" spans="1:23" ht="162" customHeight="1" x14ac:dyDescent="0.25">
      <c r="A49" s="443"/>
      <c r="B49" s="339" t="s">
        <v>858</v>
      </c>
      <c r="C49" s="343" t="s">
        <v>643</v>
      </c>
      <c r="D49" s="331" t="s">
        <v>436</v>
      </c>
      <c r="E49" s="340"/>
      <c r="F49" s="332">
        <v>41395</v>
      </c>
      <c r="G49" s="332">
        <v>42767</v>
      </c>
      <c r="H49" s="333" t="s">
        <v>434</v>
      </c>
      <c r="I49" s="334" t="s">
        <v>552</v>
      </c>
      <c r="J49" s="333" t="s">
        <v>373</v>
      </c>
      <c r="K49" s="340"/>
      <c r="L49" s="340"/>
      <c r="M49" s="340"/>
      <c r="N49" s="338"/>
      <c r="O49" s="338"/>
      <c r="P49" s="336" t="s">
        <v>70</v>
      </c>
      <c r="Q49" s="400" t="s">
        <v>946</v>
      </c>
      <c r="R49" s="400" t="s">
        <v>947</v>
      </c>
      <c r="S49" s="401"/>
      <c r="T49" s="401"/>
      <c r="U49" s="401" t="s">
        <v>859</v>
      </c>
      <c r="W49" s="315"/>
    </row>
    <row r="50" spans="1:23" x14ac:dyDescent="0.25">
      <c r="O50" s="338"/>
      <c r="W50" s="315"/>
    </row>
    <row r="51" spans="1:23" x14ac:dyDescent="0.25">
      <c r="A51" s="315"/>
      <c r="B51" s="315"/>
      <c r="C51" s="315"/>
      <c r="D51" s="315"/>
      <c r="E51" s="315"/>
      <c r="F51" s="315"/>
      <c r="G51" s="315"/>
      <c r="H51" s="315"/>
      <c r="I51" s="315"/>
      <c r="J51" s="315"/>
      <c r="K51" s="315"/>
      <c r="L51" s="315"/>
      <c r="M51" s="315"/>
      <c r="N51" s="314"/>
      <c r="O51" s="314"/>
      <c r="P51" s="314"/>
      <c r="Q51" s="314"/>
      <c r="R51" s="314"/>
      <c r="S51" s="314"/>
      <c r="T51" s="314"/>
      <c r="U51" s="314"/>
      <c r="V51" s="315"/>
      <c r="W51" s="315"/>
    </row>
    <row r="52" spans="1:23" x14ac:dyDescent="0.25">
      <c r="A52" s="314"/>
      <c r="B52" s="314"/>
      <c r="C52" s="314"/>
      <c r="D52" s="315"/>
      <c r="E52" s="315"/>
      <c r="F52" s="315"/>
      <c r="G52" s="315"/>
      <c r="H52" s="315"/>
      <c r="I52" s="315"/>
      <c r="J52" s="315"/>
      <c r="K52" s="315"/>
      <c r="L52" s="315"/>
      <c r="M52" s="315"/>
      <c r="N52" s="315"/>
      <c r="O52" s="315"/>
      <c r="P52" s="315"/>
      <c r="Q52" s="314"/>
      <c r="R52" s="314"/>
      <c r="S52" s="314"/>
      <c r="T52" s="314"/>
      <c r="U52" s="314"/>
      <c r="V52" s="315"/>
      <c r="W52" s="315"/>
    </row>
    <row r="53" spans="1:23" x14ac:dyDescent="0.25">
      <c r="A53" s="322"/>
      <c r="B53" s="322"/>
      <c r="C53" s="322"/>
      <c r="N53" s="316"/>
      <c r="O53" s="316"/>
      <c r="P53" s="316"/>
    </row>
    <row r="54" spans="1:23" ht="26.25" customHeight="1" x14ac:dyDescent="0.25">
      <c r="A54" s="322"/>
      <c r="B54" s="322"/>
      <c r="C54" s="322"/>
      <c r="N54" s="316"/>
      <c r="O54" s="316"/>
      <c r="P54" s="316"/>
    </row>
    <row r="55" spans="1:23" ht="26.25" customHeight="1" x14ac:dyDescent="0.25">
      <c r="A55" s="322"/>
      <c r="B55" s="322"/>
      <c r="C55" s="322"/>
      <c r="N55" s="316"/>
      <c r="O55" s="316"/>
      <c r="P55" s="316"/>
    </row>
    <row r="56" spans="1:23" ht="43.5" customHeight="1" x14ac:dyDescent="0.25">
      <c r="A56" s="322"/>
      <c r="B56" s="322"/>
      <c r="C56" s="322"/>
      <c r="N56" s="316"/>
      <c r="O56" s="316"/>
      <c r="P56" s="316"/>
    </row>
    <row r="57" spans="1:23" x14ac:dyDescent="0.25">
      <c r="A57" s="322"/>
      <c r="B57" s="322"/>
      <c r="C57" s="322"/>
      <c r="N57" s="316"/>
      <c r="O57" s="316"/>
      <c r="P57" s="316"/>
    </row>
    <row r="58" spans="1:23" ht="15.75" customHeight="1" x14ac:dyDescent="0.25">
      <c r="A58" s="322"/>
      <c r="B58" s="322"/>
      <c r="C58" s="322"/>
      <c r="N58" s="316"/>
      <c r="O58" s="316"/>
      <c r="P58" s="316"/>
    </row>
    <row r="59" spans="1:23" x14ac:dyDescent="0.25">
      <c r="A59" s="322"/>
      <c r="B59" s="322"/>
      <c r="C59" s="322"/>
      <c r="N59" s="316"/>
      <c r="O59" s="316"/>
      <c r="P59" s="316"/>
    </row>
    <row r="60" spans="1:23" x14ac:dyDescent="0.25">
      <c r="A60" s="322"/>
      <c r="B60" s="322"/>
      <c r="C60" s="322"/>
      <c r="N60" s="316"/>
      <c r="O60" s="316"/>
      <c r="P60" s="316"/>
    </row>
    <row r="61" spans="1:23" x14ac:dyDescent="0.25">
      <c r="A61" s="322"/>
      <c r="B61" s="322"/>
      <c r="C61" s="322"/>
      <c r="N61" s="316"/>
      <c r="O61" s="316"/>
      <c r="P61" s="316"/>
    </row>
    <row r="62" spans="1:23" x14ac:dyDescent="0.25">
      <c r="A62" s="322"/>
      <c r="B62" s="322"/>
      <c r="C62" s="322"/>
      <c r="N62" s="316"/>
      <c r="O62" s="316"/>
      <c r="P62" s="316"/>
    </row>
    <row r="63" spans="1:23" x14ac:dyDescent="0.25">
      <c r="A63" s="322"/>
      <c r="B63" s="322"/>
      <c r="C63" s="322"/>
      <c r="N63" s="316"/>
      <c r="O63" s="316"/>
      <c r="P63" s="316"/>
    </row>
    <row r="64" spans="1:23" x14ac:dyDescent="0.25">
      <c r="A64" s="322"/>
      <c r="B64" s="322"/>
      <c r="C64" s="322"/>
      <c r="N64" s="316"/>
      <c r="O64" s="316"/>
      <c r="P64" s="316"/>
    </row>
    <row r="65" spans="1:21" x14ac:dyDescent="0.25">
      <c r="A65" s="322"/>
      <c r="B65" s="322"/>
      <c r="C65" s="322"/>
      <c r="N65" s="316"/>
      <c r="O65" s="316"/>
      <c r="P65" s="316"/>
    </row>
    <row r="66" spans="1:21" x14ac:dyDescent="0.25">
      <c r="A66" s="322"/>
      <c r="B66" s="322"/>
      <c r="C66" s="322"/>
      <c r="N66" s="316"/>
      <c r="O66" s="316"/>
      <c r="P66" s="316"/>
    </row>
    <row r="67" spans="1:21" x14ac:dyDescent="0.25">
      <c r="A67" s="322"/>
      <c r="B67" s="322"/>
      <c r="C67" s="322"/>
      <c r="N67" s="316"/>
      <c r="O67" s="316"/>
      <c r="P67" s="316"/>
    </row>
    <row r="68" spans="1:21" x14ac:dyDescent="0.25">
      <c r="A68" s="322"/>
      <c r="B68" s="322"/>
      <c r="C68" s="322"/>
      <c r="N68" s="316"/>
      <c r="O68" s="316"/>
      <c r="P68" s="316"/>
    </row>
    <row r="69" spans="1:21" s="320" customFormat="1" x14ac:dyDescent="0.25">
      <c r="A69" s="354"/>
      <c r="B69" s="354"/>
      <c r="C69" s="354"/>
      <c r="Q69" s="354"/>
      <c r="R69" s="354"/>
      <c r="S69" s="354"/>
      <c r="T69" s="354"/>
      <c r="U69" s="354"/>
    </row>
    <row r="70" spans="1:21" ht="15.75" customHeight="1" x14ac:dyDescent="0.25">
      <c r="A70" s="322"/>
      <c r="B70" s="322"/>
      <c r="C70" s="322"/>
      <c r="N70" s="316"/>
      <c r="O70" s="316"/>
      <c r="P70" s="316"/>
    </row>
    <row r="71" spans="1:21" ht="15" customHeight="1" x14ac:dyDescent="0.25">
      <c r="A71" s="322"/>
      <c r="B71" s="322"/>
      <c r="C71" s="322"/>
      <c r="N71" s="316"/>
      <c r="O71" s="316"/>
      <c r="P71" s="316"/>
    </row>
    <row r="72" spans="1:21" x14ac:dyDescent="0.25">
      <c r="A72" s="322"/>
      <c r="B72" s="322"/>
      <c r="C72" s="322"/>
      <c r="N72" s="316"/>
      <c r="O72" s="316"/>
      <c r="P72" s="316"/>
    </row>
    <row r="73" spans="1:21" x14ac:dyDescent="0.25">
      <c r="A73" s="322"/>
      <c r="B73" s="322"/>
      <c r="C73" s="322"/>
      <c r="N73" s="316"/>
      <c r="O73" s="316"/>
      <c r="P73" s="316"/>
    </row>
    <row r="74" spans="1:21" x14ac:dyDescent="0.25">
      <c r="A74" s="322"/>
      <c r="B74" s="322"/>
      <c r="C74" s="322"/>
      <c r="N74" s="316"/>
      <c r="O74" s="316"/>
      <c r="P74" s="316"/>
    </row>
    <row r="75" spans="1:21" x14ac:dyDescent="0.25">
      <c r="A75" s="322"/>
      <c r="B75" s="322"/>
      <c r="C75" s="322"/>
      <c r="N75" s="316"/>
      <c r="O75" s="316"/>
      <c r="P75" s="316"/>
    </row>
    <row r="76" spans="1:21" x14ac:dyDescent="0.25">
      <c r="A76" s="322"/>
      <c r="B76" s="322"/>
      <c r="C76" s="322"/>
      <c r="N76" s="316"/>
      <c r="O76" s="316"/>
      <c r="P76" s="316"/>
    </row>
    <row r="77" spans="1:21" x14ac:dyDescent="0.25">
      <c r="A77" s="322"/>
      <c r="B77" s="322"/>
      <c r="C77" s="322"/>
      <c r="N77" s="316"/>
      <c r="O77" s="316"/>
      <c r="P77" s="316"/>
    </row>
    <row r="78" spans="1:21" x14ac:dyDescent="0.25">
      <c r="A78" s="322"/>
      <c r="B78" s="322"/>
      <c r="C78" s="322"/>
      <c r="N78" s="316"/>
      <c r="O78" s="316"/>
      <c r="P78" s="316"/>
    </row>
    <row r="79" spans="1:21" x14ac:dyDescent="0.25">
      <c r="A79" s="322"/>
      <c r="B79" s="322"/>
      <c r="C79" s="322"/>
      <c r="N79" s="316"/>
      <c r="O79" s="316"/>
      <c r="P79" s="316"/>
    </row>
    <row r="80" spans="1:21" x14ac:dyDescent="0.25">
      <c r="A80" s="322"/>
      <c r="B80" s="322"/>
      <c r="C80" s="322"/>
      <c r="N80" s="316"/>
      <c r="O80" s="316"/>
      <c r="P80" s="316"/>
    </row>
    <row r="81" spans="1:21" x14ac:dyDescent="0.25">
      <c r="A81" s="322"/>
      <c r="B81" s="322"/>
      <c r="C81" s="322"/>
      <c r="N81" s="316"/>
      <c r="O81" s="316"/>
      <c r="P81" s="316"/>
    </row>
    <row r="82" spans="1:21" ht="15.75" customHeight="1" x14ac:dyDescent="0.25">
      <c r="A82" s="322"/>
      <c r="B82" s="322"/>
      <c r="C82" s="322"/>
      <c r="N82" s="316"/>
      <c r="O82" s="316"/>
      <c r="P82" s="316"/>
    </row>
    <row r="83" spans="1:21" ht="15" customHeight="1" x14ac:dyDescent="0.25">
      <c r="A83" s="322"/>
      <c r="B83" s="322"/>
      <c r="C83" s="322"/>
      <c r="N83" s="316"/>
      <c r="O83" s="316"/>
      <c r="P83" s="316"/>
    </row>
    <row r="84" spans="1:21" x14ac:dyDescent="0.25">
      <c r="A84" s="322"/>
      <c r="B84" s="322"/>
      <c r="C84" s="322"/>
      <c r="N84" s="316"/>
      <c r="O84" s="316"/>
      <c r="P84" s="316"/>
    </row>
    <row r="85" spans="1:21" x14ac:dyDescent="0.25">
      <c r="A85" s="322"/>
      <c r="B85" s="322"/>
      <c r="C85" s="322"/>
      <c r="N85" s="316"/>
      <c r="O85" s="316"/>
      <c r="P85" s="316"/>
    </row>
    <row r="86" spans="1:21" x14ac:dyDescent="0.25">
      <c r="A86" s="322"/>
      <c r="B86" s="322"/>
      <c r="C86" s="322"/>
      <c r="N86" s="316"/>
      <c r="O86" s="316"/>
      <c r="P86" s="316"/>
    </row>
    <row r="87" spans="1:21" x14ac:dyDescent="0.25">
      <c r="A87" s="322"/>
      <c r="B87" s="322"/>
      <c r="C87" s="322"/>
      <c r="N87" s="316"/>
      <c r="O87" s="316"/>
      <c r="P87" s="316"/>
    </row>
    <row r="88" spans="1:21" x14ac:dyDescent="0.25">
      <c r="A88" s="322"/>
      <c r="B88" s="322"/>
      <c r="C88" s="322"/>
      <c r="N88" s="316"/>
      <c r="O88" s="316"/>
      <c r="P88" s="316"/>
    </row>
    <row r="89" spans="1:21" x14ac:dyDescent="0.25">
      <c r="A89" s="322"/>
      <c r="B89" s="322"/>
      <c r="C89" s="322"/>
      <c r="N89" s="316"/>
      <c r="O89" s="316"/>
      <c r="P89" s="316"/>
    </row>
    <row r="90" spans="1:21" x14ac:dyDescent="0.25">
      <c r="A90" s="322"/>
      <c r="B90" s="322"/>
      <c r="C90" s="322"/>
      <c r="N90" s="316"/>
      <c r="O90" s="316"/>
      <c r="P90" s="316"/>
    </row>
    <row r="91" spans="1:21" x14ac:dyDescent="0.25">
      <c r="A91" s="322"/>
      <c r="B91" s="322"/>
      <c r="C91" s="322"/>
      <c r="N91" s="316"/>
      <c r="O91" s="316"/>
      <c r="P91" s="316"/>
    </row>
    <row r="92" spans="1:21" x14ac:dyDescent="0.25">
      <c r="A92" s="322"/>
      <c r="B92" s="322"/>
      <c r="C92" s="322"/>
      <c r="N92" s="316"/>
      <c r="O92" s="316"/>
      <c r="P92" s="316"/>
    </row>
    <row r="93" spans="1:21" s="320" customFormat="1" x14ac:dyDescent="0.25">
      <c r="A93" s="354"/>
      <c r="B93" s="354"/>
      <c r="C93" s="354"/>
      <c r="Q93" s="354"/>
      <c r="R93" s="354"/>
      <c r="S93" s="354"/>
      <c r="T93" s="354"/>
      <c r="U93" s="354"/>
    </row>
    <row r="94" spans="1:21" ht="15.75" customHeight="1" x14ac:dyDescent="0.25">
      <c r="A94" s="322"/>
      <c r="B94" s="322"/>
      <c r="C94" s="322"/>
      <c r="N94" s="316"/>
      <c r="O94" s="316"/>
      <c r="P94" s="316"/>
    </row>
    <row r="95" spans="1:21" x14ac:dyDescent="0.25">
      <c r="A95" s="322"/>
      <c r="B95" s="322"/>
      <c r="C95" s="322"/>
      <c r="N95" s="316"/>
      <c r="O95" s="316"/>
      <c r="P95" s="316"/>
    </row>
    <row r="96" spans="1:21" x14ac:dyDescent="0.25">
      <c r="A96" s="322"/>
      <c r="B96" s="322"/>
      <c r="C96" s="322"/>
      <c r="N96" s="316"/>
      <c r="O96" s="316"/>
      <c r="P96" s="316"/>
    </row>
    <row r="97" spans="1:16" x14ac:dyDescent="0.25">
      <c r="A97" s="322"/>
      <c r="B97" s="322"/>
      <c r="C97" s="322"/>
      <c r="N97" s="316"/>
      <c r="O97" s="316"/>
      <c r="P97" s="316"/>
    </row>
    <row r="98" spans="1:16" x14ac:dyDescent="0.25">
      <c r="A98" s="322"/>
      <c r="B98" s="322"/>
      <c r="C98" s="322"/>
      <c r="N98" s="316"/>
      <c r="O98" s="316"/>
      <c r="P98" s="316"/>
    </row>
    <row r="99" spans="1:16" x14ac:dyDescent="0.25">
      <c r="A99" s="322"/>
      <c r="B99" s="322"/>
      <c r="C99" s="322"/>
      <c r="N99" s="316"/>
      <c r="O99" s="316"/>
      <c r="P99" s="316"/>
    </row>
    <row r="100" spans="1:16" x14ac:dyDescent="0.25">
      <c r="A100" s="322"/>
      <c r="B100" s="322"/>
      <c r="C100" s="322"/>
      <c r="N100" s="316"/>
      <c r="O100" s="316"/>
      <c r="P100" s="316"/>
    </row>
    <row r="101" spans="1:16" x14ac:dyDescent="0.25">
      <c r="A101" s="322"/>
      <c r="B101" s="322"/>
      <c r="C101" s="322"/>
      <c r="N101" s="316"/>
      <c r="O101" s="316"/>
      <c r="P101" s="316"/>
    </row>
    <row r="102" spans="1:16" x14ac:dyDescent="0.25">
      <c r="A102" s="322"/>
      <c r="B102" s="322"/>
      <c r="C102" s="322"/>
      <c r="N102" s="316"/>
      <c r="O102" s="316"/>
      <c r="P102" s="316"/>
    </row>
    <row r="103" spans="1:16" x14ac:dyDescent="0.25">
      <c r="A103" s="322"/>
      <c r="B103" s="322"/>
      <c r="C103" s="322"/>
      <c r="N103" s="316"/>
      <c r="O103" s="316"/>
      <c r="P103" s="316"/>
    </row>
    <row r="104" spans="1:16" x14ac:dyDescent="0.25">
      <c r="A104" s="322"/>
      <c r="B104" s="322"/>
      <c r="C104" s="322"/>
      <c r="N104" s="316"/>
      <c r="O104" s="316"/>
      <c r="P104" s="316"/>
    </row>
    <row r="105" spans="1:16" x14ac:dyDescent="0.25">
      <c r="A105" s="322"/>
      <c r="B105" s="322"/>
      <c r="C105" s="322"/>
      <c r="N105" s="316"/>
      <c r="O105" s="316"/>
      <c r="P105" s="316"/>
    </row>
    <row r="106" spans="1:16" x14ac:dyDescent="0.25">
      <c r="A106" s="322"/>
      <c r="B106" s="322"/>
      <c r="C106" s="322"/>
      <c r="N106" s="316"/>
      <c r="O106" s="316"/>
      <c r="P106" s="316"/>
    </row>
    <row r="107" spans="1:16" x14ac:dyDescent="0.25">
      <c r="A107" s="322"/>
      <c r="B107" s="322"/>
      <c r="C107" s="322"/>
      <c r="N107" s="316"/>
      <c r="O107" s="316"/>
      <c r="P107" s="316"/>
    </row>
    <row r="108" spans="1:16" x14ac:dyDescent="0.25">
      <c r="A108" s="322"/>
      <c r="B108" s="322"/>
      <c r="C108" s="322"/>
      <c r="N108" s="316"/>
      <c r="O108" s="316"/>
      <c r="P108" s="316"/>
    </row>
    <row r="109" spans="1:16" x14ac:dyDescent="0.25">
      <c r="A109" s="322"/>
      <c r="B109" s="322"/>
      <c r="C109" s="322"/>
      <c r="N109" s="316"/>
      <c r="O109" s="316"/>
      <c r="P109" s="316"/>
    </row>
    <row r="110" spans="1:16" x14ac:dyDescent="0.25">
      <c r="A110" s="322"/>
      <c r="B110" s="322"/>
      <c r="C110" s="322"/>
      <c r="N110" s="316"/>
      <c r="O110" s="316"/>
      <c r="P110" s="316"/>
    </row>
    <row r="111" spans="1:16" x14ac:dyDescent="0.25">
      <c r="A111" s="322"/>
      <c r="B111" s="322"/>
      <c r="C111" s="322"/>
      <c r="N111" s="316"/>
      <c r="O111" s="316"/>
      <c r="P111" s="316"/>
    </row>
    <row r="112" spans="1:16" x14ac:dyDescent="0.25">
      <c r="A112" s="322"/>
      <c r="B112" s="322"/>
      <c r="C112" s="322"/>
      <c r="N112" s="316"/>
      <c r="O112" s="316"/>
      <c r="P112" s="316"/>
    </row>
    <row r="113" spans="1:16" x14ac:dyDescent="0.25">
      <c r="A113" s="322"/>
      <c r="B113" s="322"/>
      <c r="C113" s="322"/>
      <c r="N113" s="316"/>
      <c r="O113" s="316"/>
      <c r="P113" s="316"/>
    </row>
    <row r="114" spans="1:16" x14ac:dyDescent="0.25">
      <c r="A114" s="322"/>
      <c r="B114" s="322"/>
      <c r="C114" s="322"/>
      <c r="N114" s="316"/>
      <c r="O114" s="316"/>
      <c r="P114" s="316"/>
    </row>
    <row r="115" spans="1:16" x14ac:dyDescent="0.25">
      <c r="A115" s="322"/>
      <c r="B115" s="322"/>
      <c r="C115" s="322"/>
      <c r="N115" s="316"/>
      <c r="O115" s="316"/>
      <c r="P115" s="316"/>
    </row>
    <row r="116" spans="1:16" x14ac:dyDescent="0.25">
      <c r="A116" s="322"/>
      <c r="B116" s="322"/>
      <c r="C116" s="322"/>
      <c r="N116" s="316"/>
      <c r="O116" s="316"/>
      <c r="P116" s="316"/>
    </row>
    <row r="117" spans="1:16" x14ac:dyDescent="0.25">
      <c r="A117" s="322"/>
      <c r="B117" s="322"/>
      <c r="C117" s="322"/>
      <c r="N117" s="316"/>
      <c r="O117" s="316"/>
      <c r="P117" s="316"/>
    </row>
    <row r="118" spans="1:16" x14ac:dyDescent="0.25">
      <c r="A118" s="322"/>
      <c r="B118" s="322"/>
      <c r="C118" s="322"/>
      <c r="N118" s="316"/>
      <c r="O118" s="316"/>
      <c r="P118" s="316"/>
    </row>
    <row r="119" spans="1:16" x14ac:dyDescent="0.25">
      <c r="A119" s="322"/>
      <c r="B119" s="322"/>
      <c r="C119" s="322"/>
      <c r="N119" s="316"/>
      <c r="O119" s="316"/>
      <c r="P119" s="316"/>
    </row>
    <row r="120" spans="1:16" x14ac:dyDescent="0.25">
      <c r="A120" s="322"/>
      <c r="B120" s="322"/>
      <c r="C120" s="322"/>
      <c r="N120" s="316"/>
      <c r="O120" s="316"/>
      <c r="P120" s="316"/>
    </row>
    <row r="121" spans="1:16" x14ac:dyDescent="0.25">
      <c r="A121" s="322"/>
      <c r="B121" s="322"/>
      <c r="C121" s="322"/>
      <c r="N121" s="316"/>
      <c r="O121" s="316"/>
      <c r="P121" s="316"/>
    </row>
    <row r="122" spans="1:16" x14ac:dyDescent="0.25">
      <c r="A122" s="322"/>
      <c r="B122" s="322"/>
      <c r="C122" s="322"/>
      <c r="N122" s="316"/>
      <c r="O122" s="316"/>
      <c r="P122" s="316"/>
    </row>
    <row r="123" spans="1:16" x14ac:dyDescent="0.25">
      <c r="A123" s="322"/>
      <c r="B123" s="322"/>
      <c r="C123" s="322"/>
      <c r="N123" s="316"/>
      <c r="O123" s="316"/>
      <c r="P123" s="316"/>
    </row>
    <row r="124" spans="1:16" x14ac:dyDescent="0.25">
      <c r="A124" s="322"/>
      <c r="B124" s="322"/>
      <c r="C124" s="322"/>
      <c r="N124" s="316"/>
      <c r="O124" s="316"/>
      <c r="P124" s="316"/>
    </row>
    <row r="125" spans="1:16" x14ac:dyDescent="0.25">
      <c r="A125" s="322"/>
      <c r="B125" s="322"/>
      <c r="C125" s="322"/>
      <c r="N125" s="316"/>
      <c r="O125" s="316"/>
      <c r="P125" s="316"/>
    </row>
    <row r="126" spans="1:16" x14ac:dyDescent="0.25">
      <c r="A126" s="322"/>
      <c r="B126" s="322"/>
      <c r="C126" s="322"/>
      <c r="N126" s="316"/>
      <c r="O126" s="316"/>
      <c r="P126" s="316"/>
    </row>
    <row r="127" spans="1:16" x14ac:dyDescent="0.25">
      <c r="A127" s="322"/>
      <c r="B127" s="322"/>
      <c r="C127" s="322"/>
      <c r="N127" s="316"/>
      <c r="O127" s="316"/>
      <c r="P127" s="316"/>
    </row>
    <row r="128" spans="1:16" x14ac:dyDescent="0.25">
      <c r="A128" s="322"/>
      <c r="B128" s="322"/>
      <c r="C128" s="322"/>
      <c r="N128" s="316"/>
      <c r="O128" s="316"/>
      <c r="P128" s="316"/>
    </row>
    <row r="129" spans="1:16" x14ac:dyDescent="0.25">
      <c r="A129" s="322"/>
      <c r="B129" s="322"/>
      <c r="C129" s="322"/>
      <c r="N129" s="316"/>
      <c r="O129" s="316"/>
      <c r="P129" s="316"/>
    </row>
    <row r="130" spans="1:16" x14ac:dyDescent="0.25">
      <c r="A130" s="322"/>
      <c r="B130" s="322"/>
      <c r="C130" s="322"/>
      <c r="N130" s="316"/>
      <c r="O130" s="316"/>
      <c r="P130" s="316"/>
    </row>
    <row r="131" spans="1:16" x14ac:dyDescent="0.25">
      <c r="A131" s="322"/>
      <c r="B131" s="322"/>
      <c r="C131" s="322"/>
      <c r="N131" s="316"/>
      <c r="O131" s="316"/>
      <c r="P131" s="316"/>
    </row>
    <row r="132" spans="1:16" x14ac:dyDescent="0.25">
      <c r="A132" s="322"/>
      <c r="B132" s="322"/>
      <c r="C132" s="322"/>
      <c r="N132" s="316"/>
      <c r="O132" s="316"/>
      <c r="P132" s="316"/>
    </row>
    <row r="133" spans="1:16" x14ac:dyDescent="0.25">
      <c r="A133" s="322"/>
      <c r="B133" s="322"/>
      <c r="C133" s="322"/>
      <c r="N133" s="316"/>
      <c r="O133" s="316"/>
      <c r="P133" s="316"/>
    </row>
    <row r="134" spans="1:16" x14ac:dyDescent="0.25">
      <c r="A134" s="322"/>
      <c r="B134" s="322"/>
      <c r="C134" s="322"/>
      <c r="N134" s="316"/>
      <c r="O134" s="316"/>
      <c r="P134" s="316"/>
    </row>
    <row r="135" spans="1:16" x14ac:dyDescent="0.25">
      <c r="A135" s="322"/>
      <c r="B135" s="322"/>
      <c r="C135" s="322"/>
      <c r="N135" s="316"/>
      <c r="O135" s="316"/>
      <c r="P135" s="316"/>
    </row>
    <row r="136" spans="1:16" x14ac:dyDescent="0.25">
      <c r="A136" s="322"/>
      <c r="B136" s="322"/>
      <c r="C136" s="322"/>
      <c r="N136" s="316"/>
      <c r="O136" s="316"/>
      <c r="P136" s="316"/>
    </row>
    <row r="137" spans="1:16" x14ac:dyDescent="0.25">
      <c r="A137" s="322"/>
      <c r="B137" s="322"/>
      <c r="C137" s="322"/>
      <c r="N137" s="316"/>
      <c r="O137" s="316"/>
      <c r="P137" s="316"/>
    </row>
    <row r="138" spans="1:16" x14ac:dyDescent="0.25">
      <c r="A138" s="322"/>
      <c r="B138" s="322"/>
      <c r="C138" s="322"/>
      <c r="N138" s="316"/>
      <c r="O138" s="316"/>
      <c r="P138" s="316"/>
    </row>
    <row r="139" spans="1:16" x14ac:dyDescent="0.25">
      <c r="A139" s="322"/>
      <c r="B139" s="322"/>
      <c r="C139" s="322"/>
      <c r="N139" s="316"/>
      <c r="O139" s="316"/>
      <c r="P139" s="316"/>
    </row>
    <row r="140" spans="1:16" x14ac:dyDescent="0.25">
      <c r="A140" s="322"/>
      <c r="B140" s="322"/>
      <c r="C140" s="322"/>
      <c r="N140" s="316"/>
      <c r="O140" s="316"/>
      <c r="P140" s="316"/>
    </row>
    <row r="141" spans="1:16" x14ac:dyDescent="0.25">
      <c r="A141" s="322"/>
      <c r="B141" s="322"/>
      <c r="C141" s="322"/>
      <c r="N141" s="316"/>
      <c r="O141" s="316"/>
      <c r="P141" s="316"/>
    </row>
    <row r="142" spans="1:16" x14ac:dyDescent="0.25">
      <c r="A142" s="322"/>
      <c r="B142" s="322"/>
      <c r="C142" s="322"/>
      <c r="N142" s="316"/>
      <c r="O142" s="316"/>
      <c r="P142" s="316"/>
    </row>
    <row r="143" spans="1:16" x14ac:dyDescent="0.25">
      <c r="A143" s="322"/>
      <c r="B143" s="322"/>
      <c r="C143" s="322"/>
      <c r="N143" s="316"/>
      <c r="O143" s="316"/>
      <c r="P143" s="316"/>
    </row>
    <row r="144" spans="1:16" x14ac:dyDescent="0.25">
      <c r="A144" s="322"/>
      <c r="B144" s="322"/>
      <c r="C144" s="322"/>
      <c r="N144" s="316"/>
      <c r="O144" s="316"/>
      <c r="P144" s="316"/>
    </row>
    <row r="145" spans="1:16" x14ac:dyDescent="0.25">
      <c r="A145" s="322"/>
      <c r="B145" s="322"/>
      <c r="C145" s="322"/>
      <c r="N145" s="316"/>
      <c r="O145" s="316"/>
      <c r="P145" s="316"/>
    </row>
    <row r="146" spans="1:16" x14ac:dyDescent="0.25">
      <c r="A146" s="322"/>
      <c r="B146" s="322"/>
      <c r="C146" s="322"/>
      <c r="N146" s="316"/>
      <c r="O146" s="316"/>
      <c r="P146" s="316"/>
    </row>
    <row r="147" spans="1:16" x14ac:dyDescent="0.25">
      <c r="A147" s="322"/>
      <c r="B147" s="322"/>
      <c r="C147" s="322"/>
      <c r="N147" s="316"/>
      <c r="O147" s="316"/>
      <c r="P147" s="316"/>
    </row>
    <row r="148" spans="1:16" x14ac:dyDescent="0.25">
      <c r="A148" s="322"/>
      <c r="B148" s="322"/>
      <c r="C148" s="322"/>
      <c r="N148" s="316"/>
      <c r="O148" s="316"/>
      <c r="P148" s="316"/>
    </row>
    <row r="149" spans="1:16" x14ac:dyDescent="0.25">
      <c r="A149" s="322"/>
      <c r="B149" s="322"/>
      <c r="C149" s="322"/>
      <c r="N149" s="316"/>
      <c r="O149" s="316"/>
      <c r="P149" s="316"/>
    </row>
    <row r="150" spans="1:16" x14ac:dyDescent="0.25">
      <c r="A150" s="322"/>
      <c r="B150" s="322"/>
      <c r="C150" s="322"/>
      <c r="N150" s="316"/>
      <c r="O150" s="316"/>
      <c r="P150" s="316"/>
    </row>
    <row r="151" spans="1:16" x14ac:dyDescent="0.25">
      <c r="A151" s="322"/>
      <c r="B151" s="322"/>
      <c r="C151" s="322"/>
      <c r="N151" s="316"/>
      <c r="O151" s="316"/>
      <c r="P151" s="316"/>
    </row>
    <row r="152" spans="1:16" x14ac:dyDescent="0.25">
      <c r="A152" s="322"/>
      <c r="B152" s="322"/>
      <c r="C152" s="322"/>
      <c r="N152" s="316"/>
      <c r="O152" s="316"/>
      <c r="P152" s="316"/>
    </row>
    <row r="153" spans="1:16" x14ac:dyDescent="0.25">
      <c r="A153" s="322"/>
      <c r="B153" s="322"/>
      <c r="C153" s="322"/>
      <c r="N153" s="316"/>
      <c r="O153" s="316"/>
      <c r="P153" s="316"/>
    </row>
    <row r="154" spans="1:16" x14ac:dyDescent="0.25">
      <c r="A154" s="322"/>
      <c r="B154" s="322"/>
      <c r="C154" s="322"/>
      <c r="N154" s="316"/>
      <c r="O154" s="316"/>
      <c r="P154" s="316"/>
    </row>
    <row r="155" spans="1:16" x14ac:dyDescent="0.25">
      <c r="A155" s="322"/>
      <c r="B155" s="322"/>
      <c r="C155" s="322"/>
      <c r="N155" s="316"/>
      <c r="O155" s="316"/>
      <c r="P155" s="316"/>
    </row>
    <row r="156" spans="1:16" x14ac:dyDescent="0.25">
      <c r="A156" s="322"/>
      <c r="B156" s="322"/>
      <c r="C156" s="322"/>
      <c r="N156" s="316"/>
      <c r="O156" s="316"/>
      <c r="P156" s="316"/>
    </row>
    <row r="157" spans="1:16" x14ac:dyDescent="0.25">
      <c r="A157" s="322"/>
      <c r="B157" s="322"/>
      <c r="C157" s="322"/>
      <c r="N157" s="316"/>
      <c r="O157" s="316"/>
      <c r="P157" s="316"/>
    </row>
    <row r="158" spans="1:16" x14ac:dyDescent="0.25">
      <c r="A158" s="322"/>
      <c r="B158" s="322"/>
      <c r="C158" s="322"/>
      <c r="N158" s="316"/>
      <c r="O158" s="316"/>
      <c r="P158" s="316"/>
    </row>
    <row r="159" spans="1:16" x14ac:dyDescent="0.25">
      <c r="A159" s="322"/>
      <c r="B159" s="322"/>
      <c r="C159" s="322"/>
      <c r="N159" s="316"/>
      <c r="O159" s="316"/>
      <c r="P159" s="316"/>
    </row>
    <row r="160" spans="1:16" x14ac:dyDescent="0.25">
      <c r="A160" s="322"/>
      <c r="B160" s="322"/>
      <c r="C160" s="322"/>
      <c r="N160" s="316"/>
      <c r="O160" s="316"/>
      <c r="P160" s="316"/>
    </row>
    <row r="161" spans="1:16" x14ac:dyDescent="0.25">
      <c r="A161" s="322"/>
      <c r="B161" s="322"/>
      <c r="C161" s="322"/>
      <c r="N161" s="316"/>
      <c r="O161" s="316"/>
      <c r="P161" s="316"/>
    </row>
    <row r="162" spans="1:16" x14ac:dyDescent="0.25">
      <c r="A162" s="322"/>
      <c r="B162" s="322"/>
      <c r="C162" s="322"/>
      <c r="N162" s="316"/>
      <c r="O162" s="316"/>
      <c r="P162" s="316"/>
    </row>
    <row r="163" spans="1:16" x14ac:dyDescent="0.25">
      <c r="A163" s="322"/>
      <c r="B163" s="322"/>
      <c r="C163" s="322"/>
      <c r="N163" s="316"/>
      <c r="O163" s="316"/>
      <c r="P163" s="316"/>
    </row>
    <row r="164" spans="1:16" x14ac:dyDescent="0.25">
      <c r="A164" s="322"/>
      <c r="B164" s="322"/>
      <c r="C164" s="322"/>
      <c r="N164" s="316"/>
      <c r="O164" s="316"/>
      <c r="P164" s="316"/>
    </row>
    <row r="165" spans="1:16" x14ac:dyDescent="0.25">
      <c r="A165" s="322"/>
      <c r="B165" s="322"/>
      <c r="C165" s="322"/>
      <c r="N165" s="316"/>
      <c r="O165" s="316"/>
      <c r="P165" s="316"/>
    </row>
    <row r="166" spans="1:16" x14ac:dyDescent="0.25">
      <c r="A166" s="322"/>
      <c r="B166" s="322"/>
      <c r="C166" s="322"/>
      <c r="N166" s="316"/>
      <c r="O166" s="316"/>
      <c r="P166" s="316"/>
    </row>
    <row r="167" spans="1:16" x14ac:dyDescent="0.25">
      <c r="A167" s="322"/>
      <c r="B167" s="322"/>
      <c r="C167" s="322"/>
      <c r="N167" s="316"/>
      <c r="O167" s="316"/>
      <c r="P167" s="316"/>
    </row>
    <row r="168" spans="1:16" x14ac:dyDescent="0.25">
      <c r="A168" s="322"/>
      <c r="B168" s="322"/>
      <c r="C168" s="322"/>
      <c r="N168" s="316"/>
      <c r="O168" s="316"/>
      <c r="P168" s="316"/>
    </row>
    <row r="169" spans="1:16" x14ac:dyDescent="0.25">
      <c r="A169" s="322"/>
      <c r="B169" s="322"/>
      <c r="C169" s="322"/>
      <c r="N169" s="316"/>
      <c r="O169" s="316"/>
      <c r="P169" s="316"/>
    </row>
    <row r="170" spans="1:16" x14ac:dyDescent="0.25">
      <c r="A170" s="322"/>
      <c r="B170" s="322"/>
      <c r="C170" s="322"/>
      <c r="N170" s="316"/>
      <c r="O170" s="316"/>
      <c r="P170" s="316"/>
    </row>
    <row r="171" spans="1:16" x14ac:dyDescent="0.25">
      <c r="A171" s="322"/>
      <c r="B171" s="322"/>
      <c r="C171" s="322"/>
      <c r="N171" s="316"/>
      <c r="O171" s="316"/>
      <c r="P171" s="316"/>
    </row>
    <row r="172" spans="1:16" x14ac:dyDescent="0.25">
      <c r="A172" s="322"/>
      <c r="B172" s="322"/>
      <c r="C172" s="322"/>
      <c r="N172" s="316"/>
      <c r="O172" s="316"/>
      <c r="P172" s="316"/>
    </row>
    <row r="173" spans="1:16" x14ac:dyDescent="0.25">
      <c r="A173" s="322"/>
      <c r="B173" s="322"/>
      <c r="C173" s="322"/>
      <c r="N173" s="316"/>
      <c r="O173" s="316"/>
      <c r="P173" s="316"/>
    </row>
    <row r="174" spans="1:16" x14ac:dyDescent="0.25">
      <c r="A174" s="322"/>
      <c r="B174" s="322"/>
      <c r="C174" s="322"/>
      <c r="N174" s="316"/>
      <c r="O174" s="316"/>
      <c r="P174" s="316"/>
    </row>
    <row r="175" spans="1:16" x14ac:dyDescent="0.25">
      <c r="A175" s="322"/>
      <c r="B175" s="322"/>
      <c r="C175" s="322"/>
      <c r="N175" s="316"/>
      <c r="O175" s="316"/>
      <c r="P175" s="316"/>
    </row>
    <row r="176" spans="1:16" x14ac:dyDescent="0.25">
      <c r="A176" s="322"/>
      <c r="B176" s="322"/>
      <c r="C176" s="322"/>
      <c r="N176" s="316"/>
      <c r="O176" s="316"/>
      <c r="P176" s="316"/>
    </row>
    <row r="177" spans="1:16" x14ac:dyDescent="0.25">
      <c r="A177" s="322"/>
      <c r="B177" s="322"/>
      <c r="C177" s="322"/>
      <c r="N177" s="316"/>
      <c r="O177" s="316"/>
      <c r="P177" s="316"/>
    </row>
    <row r="178" spans="1:16" x14ac:dyDescent="0.25">
      <c r="A178" s="322"/>
      <c r="B178" s="322"/>
      <c r="C178" s="322"/>
      <c r="N178" s="316"/>
      <c r="O178" s="316"/>
      <c r="P178" s="316"/>
    </row>
    <row r="179" spans="1:16" x14ac:dyDescent="0.25">
      <c r="A179" s="322"/>
      <c r="B179" s="322"/>
      <c r="C179" s="322"/>
      <c r="N179" s="316"/>
      <c r="O179" s="316"/>
      <c r="P179" s="316"/>
    </row>
    <row r="180" spans="1:16" x14ac:dyDescent="0.25">
      <c r="A180" s="322"/>
      <c r="B180" s="322"/>
      <c r="C180" s="322"/>
      <c r="N180" s="316"/>
      <c r="O180" s="316"/>
      <c r="P180" s="316"/>
    </row>
    <row r="181" spans="1:16" x14ac:dyDescent="0.25">
      <c r="A181" s="322"/>
      <c r="B181" s="322"/>
      <c r="C181" s="322"/>
      <c r="N181" s="316"/>
      <c r="O181" s="316"/>
      <c r="P181" s="316"/>
    </row>
    <row r="182" spans="1:16" x14ac:dyDescent="0.25">
      <c r="A182" s="322"/>
      <c r="B182" s="322"/>
      <c r="C182" s="322"/>
      <c r="N182" s="316"/>
      <c r="O182" s="316"/>
      <c r="P182" s="316"/>
    </row>
    <row r="183" spans="1:16" x14ac:dyDescent="0.25">
      <c r="A183" s="322"/>
      <c r="B183" s="322"/>
      <c r="C183" s="322"/>
      <c r="N183" s="316"/>
      <c r="O183" s="316"/>
      <c r="P183" s="316"/>
    </row>
    <row r="184" spans="1:16" x14ac:dyDescent="0.25">
      <c r="A184" s="322"/>
      <c r="B184" s="322"/>
      <c r="C184" s="322"/>
      <c r="N184" s="316"/>
      <c r="O184" s="316"/>
      <c r="P184" s="316"/>
    </row>
    <row r="185" spans="1:16" x14ac:dyDescent="0.25">
      <c r="A185" s="322"/>
      <c r="B185" s="322"/>
      <c r="C185" s="322"/>
      <c r="N185" s="316"/>
      <c r="O185" s="316"/>
      <c r="P185" s="316"/>
    </row>
    <row r="186" spans="1:16" x14ac:dyDescent="0.25">
      <c r="A186" s="322"/>
      <c r="B186" s="322"/>
      <c r="C186" s="322"/>
      <c r="N186" s="316"/>
      <c r="O186" s="316"/>
      <c r="P186" s="316"/>
    </row>
    <row r="187" spans="1:16" x14ac:dyDescent="0.25">
      <c r="A187" s="322"/>
      <c r="B187" s="322"/>
      <c r="C187" s="322"/>
      <c r="N187" s="316"/>
      <c r="O187" s="316"/>
      <c r="P187" s="316"/>
    </row>
    <row r="188" spans="1:16" x14ac:dyDescent="0.25">
      <c r="A188" s="322"/>
      <c r="B188" s="322"/>
      <c r="C188" s="322"/>
      <c r="N188" s="316"/>
      <c r="O188" s="316"/>
      <c r="P188" s="316"/>
    </row>
    <row r="189" spans="1:16" x14ac:dyDescent="0.25">
      <c r="A189" s="322"/>
      <c r="B189" s="322"/>
      <c r="C189" s="322"/>
      <c r="N189" s="316"/>
      <c r="O189" s="316"/>
      <c r="P189" s="316"/>
    </row>
    <row r="190" spans="1:16" x14ac:dyDescent="0.25">
      <c r="A190" s="322"/>
      <c r="B190" s="322"/>
      <c r="C190" s="322"/>
      <c r="N190" s="316"/>
      <c r="O190" s="316"/>
      <c r="P190" s="316"/>
    </row>
    <row r="191" spans="1:16" x14ac:dyDescent="0.25">
      <c r="A191" s="322"/>
      <c r="B191" s="322"/>
      <c r="C191" s="322"/>
      <c r="N191" s="316"/>
      <c r="O191" s="316"/>
      <c r="P191" s="316"/>
    </row>
    <row r="192" spans="1:16" x14ac:dyDescent="0.25">
      <c r="A192" s="322"/>
      <c r="B192" s="322"/>
      <c r="C192" s="322"/>
      <c r="N192" s="316"/>
      <c r="O192" s="316"/>
      <c r="P192" s="316"/>
    </row>
    <row r="193" spans="1:16" x14ac:dyDescent="0.25">
      <c r="A193" s="322"/>
      <c r="B193" s="322"/>
      <c r="C193" s="322"/>
      <c r="N193" s="316"/>
      <c r="O193" s="316"/>
      <c r="P193" s="316"/>
    </row>
    <row r="194" spans="1:16" x14ac:dyDescent="0.25">
      <c r="A194" s="322"/>
      <c r="B194" s="322"/>
      <c r="C194" s="322"/>
      <c r="N194" s="316"/>
      <c r="O194" s="316"/>
      <c r="P194" s="316"/>
    </row>
    <row r="195" spans="1:16" x14ac:dyDescent="0.25">
      <c r="A195" s="322"/>
      <c r="B195" s="322"/>
      <c r="C195" s="322"/>
      <c r="N195" s="316"/>
      <c r="O195" s="316"/>
      <c r="P195" s="316"/>
    </row>
    <row r="196" spans="1:16" x14ac:dyDescent="0.25">
      <c r="A196" s="322"/>
      <c r="B196" s="322"/>
      <c r="C196" s="322"/>
      <c r="N196" s="316"/>
      <c r="O196" s="316"/>
      <c r="P196" s="316"/>
    </row>
    <row r="197" spans="1:16" x14ac:dyDescent="0.25">
      <c r="A197" s="322"/>
      <c r="B197" s="322"/>
      <c r="C197" s="322"/>
      <c r="N197" s="316"/>
      <c r="O197" s="316"/>
      <c r="P197" s="316"/>
    </row>
    <row r="198" spans="1:16" x14ac:dyDescent="0.25">
      <c r="A198" s="322"/>
      <c r="B198" s="322"/>
      <c r="C198" s="322"/>
      <c r="N198" s="316"/>
      <c r="O198" s="316"/>
      <c r="P198" s="316"/>
    </row>
    <row r="199" spans="1:16" x14ac:dyDescent="0.25">
      <c r="A199" s="322"/>
      <c r="B199" s="322"/>
      <c r="C199" s="322"/>
      <c r="N199" s="316"/>
      <c r="O199" s="316"/>
      <c r="P199" s="316"/>
    </row>
    <row r="200" spans="1:16" x14ac:dyDescent="0.25">
      <c r="A200" s="322"/>
      <c r="B200" s="322"/>
      <c r="C200" s="322"/>
      <c r="N200" s="316"/>
      <c r="O200" s="316"/>
      <c r="P200" s="316"/>
    </row>
    <row r="201" spans="1:16" x14ac:dyDescent="0.25">
      <c r="A201" s="322"/>
      <c r="B201" s="322"/>
      <c r="C201" s="322"/>
      <c r="N201" s="316"/>
      <c r="O201" s="316"/>
      <c r="P201" s="316"/>
    </row>
    <row r="202" spans="1:16" x14ac:dyDescent="0.25">
      <c r="A202" s="322"/>
      <c r="B202" s="322"/>
      <c r="C202" s="322"/>
      <c r="N202" s="316"/>
      <c r="O202" s="316"/>
      <c r="P202" s="316"/>
    </row>
    <row r="203" spans="1:16" x14ac:dyDescent="0.25">
      <c r="A203" s="322"/>
      <c r="B203" s="322"/>
      <c r="C203" s="322"/>
      <c r="N203" s="316"/>
      <c r="O203" s="316"/>
      <c r="P203" s="316"/>
    </row>
    <row r="204" spans="1:16" x14ac:dyDescent="0.25">
      <c r="A204" s="322"/>
      <c r="B204" s="322"/>
      <c r="C204" s="322"/>
      <c r="N204" s="316"/>
      <c r="O204" s="316"/>
      <c r="P204" s="316"/>
    </row>
    <row r="205" spans="1:16" x14ac:dyDescent="0.25">
      <c r="A205" s="322"/>
      <c r="B205" s="322"/>
      <c r="C205" s="322"/>
      <c r="N205" s="316"/>
      <c r="O205" s="316"/>
      <c r="P205" s="316"/>
    </row>
    <row r="206" spans="1:16" x14ac:dyDescent="0.25">
      <c r="A206" s="322"/>
      <c r="B206" s="322"/>
      <c r="C206" s="322"/>
      <c r="N206" s="316"/>
      <c r="O206" s="316"/>
      <c r="P206" s="316"/>
    </row>
    <row r="207" spans="1:16" x14ac:dyDescent="0.25">
      <c r="A207" s="322"/>
      <c r="B207" s="322"/>
      <c r="C207" s="322"/>
      <c r="N207" s="316"/>
      <c r="O207" s="316"/>
      <c r="P207" s="316"/>
    </row>
    <row r="208" spans="1:16" x14ac:dyDescent="0.25">
      <c r="A208" s="322"/>
      <c r="B208" s="322"/>
      <c r="C208" s="322"/>
      <c r="N208" s="316"/>
      <c r="O208" s="316"/>
      <c r="P208" s="316"/>
    </row>
    <row r="209" spans="1:16" x14ac:dyDescent="0.25">
      <c r="A209" s="322"/>
      <c r="B209" s="322"/>
      <c r="C209" s="322"/>
      <c r="N209" s="316"/>
      <c r="O209" s="316"/>
      <c r="P209" s="316"/>
    </row>
    <row r="210" spans="1:16" x14ac:dyDescent="0.25">
      <c r="A210" s="322"/>
      <c r="B210" s="322"/>
      <c r="C210" s="322"/>
      <c r="N210" s="316"/>
      <c r="O210" s="316"/>
      <c r="P210" s="316"/>
    </row>
    <row r="211" spans="1:16" x14ac:dyDescent="0.25">
      <c r="A211" s="322"/>
      <c r="B211" s="322"/>
      <c r="C211" s="322"/>
      <c r="N211" s="316"/>
      <c r="O211" s="316"/>
      <c r="P211" s="316"/>
    </row>
    <row r="212" spans="1:16" x14ac:dyDescent="0.25">
      <c r="A212" s="322"/>
      <c r="B212" s="322"/>
      <c r="C212" s="322"/>
      <c r="N212" s="316"/>
      <c r="O212" s="316"/>
      <c r="P212" s="316"/>
    </row>
    <row r="213" spans="1:16" x14ac:dyDescent="0.25">
      <c r="A213" s="322"/>
      <c r="B213" s="322"/>
      <c r="C213" s="322"/>
      <c r="N213" s="316"/>
      <c r="O213" s="316"/>
      <c r="P213" s="316"/>
    </row>
  </sheetData>
  <sheetProtection algorithmName="SHA-512" hashValue="LDwmWLlP2d+n6CSTrRIE2KBYZ+VObxmSwMCUb3VxBYfJuAZ/9LigbVY8/jyrDgqQoq2tGb6Yj4zQFSR2vmX0KA==" saltValue="UWxV70CAppK3Lvdzquf+lg==" spinCount="100000" sheet="1" objects="1" scenarios="1" selectLockedCells="1" selectUnlockedCells="1"/>
  <autoFilter ref="N1:N213"/>
  <mergeCells count="29">
    <mergeCell ref="N8:U8"/>
    <mergeCell ref="A1:M1"/>
    <mergeCell ref="A2:M2"/>
    <mergeCell ref="B4:J4"/>
    <mergeCell ref="B6:C6"/>
    <mergeCell ref="A8:M8"/>
    <mergeCell ref="N9:N10"/>
    <mergeCell ref="A9:A10"/>
    <mergeCell ref="B9:B10"/>
    <mergeCell ref="C9:C10"/>
    <mergeCell ref="D9:D10"/>
    <mergeCell ref="E9:E10"/>
    <mergeCell ref="F9:G9"/>
    <mergeCell ref="U9:U10"/>
    <mergeCell ref="A11:A15"/>
    <mergeCell ref="A16:A31"/>
    <mergeCell ref="A32:A42"/>
    <mergeCell ref="A44:A49"/>
    <mergeCell ref="O9:O10"/>
    <mergeCell ref="P9:P10"/>
    <mergeCell ref="Q9:Q10"/>
    <mergeCell ref="R9:R10"/>
    <mergeCell ref="S9:S10"/>
    <mergeCell ref="T9:T10"/>
    <mergeCell ref="H9:H10"/>
    <mergeCell ref="I9:I10"/>
    <mergeCell ref="J9:J10"/>
    <mergeCell ref="K9:L9"/>
    <mergeCell ref="M9:M10"/>
  </mergeCells>
  <conditionalFormatting sqref="Z6:Z7">
    <cfRule type="cellIs" dxfId="10" priority="10" stopIfTrue="1" operator="equal">
      <formula>$Z$6</formula>
    </cfRule>
  </conditionalFormatting>
  <conditionalFormatting sqref="N12:N49">
    <cfRule type="cellIs" dxfId="9" priority="9" operator="equal">
      <formula>"x"</formula>
    </cfRule>
  </conditionalFormatting>
  <conditionalFormatting sqref="O12:O50">
    <cfRule type="cellIs" dxfId="8" priority="8" operator="equal">
      <formula>"x"</formula>
    </cfRule>
  </conditionalFormatting>
  <conditionalFormatting sqref="L11">
    <cfRule type="cellIs" dxfId="7" priority="7" operator="equal">
      <formula>"x"</formula>
    </cfRule>
  </conditionalFormatting>
  <conditionalFormatting sqref="M11">
    <cfRule type="cellIs" dxfId="6" priority="6" stopIfTrue="1" operator="equal">
      <formula>"x"</formula>
    </cfRule>
  </conditionalFormatting>
  <conditionalFormatting sqref="P12:P47">
    <cfRule type="cellIs" dxfId="5" priority="5" operator="equal">
      <formula>"x"</formula>
    </cfRule>
  </conditionalFormatting>
  <conditionalFormatting sqref="P48:P49">
    <cfRule type="cellIs" dxfId="4" priority="4" operator="equal">
      <formula>"x"</formula>
    </cfRule>
  </conditionalFormatting>
  <conditionalFormatting sqref="N11">
    <cfRule type="cellIs" dxfId="3" priority="3" operator="equal">
      <formula>"x"</formula>
    </cfRule>
  </conditionalFormatting>
  <conditionalFormatting sqref="P11">
    <cfRule type="cellIs" dxfId="2" priority="2" operator="equal">
      <formula>"x"</formula>
    </cfRule>
  </conditionalFormatting>
  <conditionalFormatting sqref="O11">
    <cfRule type="cellIs" dxfId="1" priority="1" operator="equal">
      <formula>"x"</formula>
    </cfRule>
  </conditionalFormatting>
  <pageMargins left="0.511811024" right="0.511811024" top="0.78740157499999996" bottom="0.78740157499999996" header="0.31496062000000002" footer="0.3149606200000000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showGridLines="0" zoomScale="90" zoomScaleNormal="90" zoomScalePageLayoutView="70" workbookViewId="0">
      <selection activeCell="G18" sqref="G18"/>
    </sheetView>
  </sheetViews>
  <sheetFormatPr defaultRowHeight="15" x14ac:dyDescent="0.25"/>
  <cols>
    <col min="1" max="1" width="2.85546875" customWidth="1"/>
    <col min="2" max="2" width="3.85546875" customWidth="1"/>
    <col min="3" max="3" width="49.5703125" bestFit="1" customWidth="1"/>
    <col min="4" max="4" width="14.28515625" customWidth="1"/>
    <col min="5" max="5" width="9.5703125" customWidth="1"/>
    <col min="6" max="6" width="9.42578125" customWidth="1"/>
    <col min="7" max="7" width="9.5703125" customWidth="1"/>
    <col min="18" max="18" width="2.85546875" customWidth="1"/>
  </cols>
  <sheetData>
    <row r="1" spans="1:18" x14ac:dyDescent="0.25">
      <c r="A1" s="355"/>
      <c r="B1" s="355"/>
      <c r="C1" s="355"/>
      <c r="D1" s="355"/>
      <c r="E1" s="355"/>
      <c r="F1" s="355"/>
      <c r="G1" s="355"/>
      <c r="H1" s="355"/>
      <c r="I1" s="355"/>
      <c r="J1" s="355"/>
      <c r="K1" s="355"/>
      <c r="L1" s="355"/>
      <c r="M1" s="355"/>
      <c r="N1" s="355"/>
      <c r="O1" s="355"/>
      <c r="P1" s="355"/>
      <c r="Q1" s="355"/>
      <c r="R1" s="355"/>
    </row>
    <row r="2" spans="1:18" s="357" customFormat="1" ht="33.75" customHeight="1" x14ac:dyDescent="0.25">
      <c r="A2" s="356"/>
      <c r="B2" s="478" t="s">
        <v>773</v>
      </c>
      <c r="C2" s="478"/>
      <c r="D2" s="478"/>
      <c r="E2" s="478"/>
      <c r="F2" s="478"/>
      <c r="G2" s="478"/>
      <c r="H2" s="478"/>
      <c r="I2" s="478"/>
      <c r="J2" s="478"/>
      <c r="K2" s="478"/>
      <c r="L2" s="478"/>
      <c r="M2" s="478"/>
      <c r="N2" s="478"/>
      <c r="O2" s="478"/>
      <c r="P2" s="478"/>
      <c r="Q2" s="478"/>
      <c r="R2" s="356"/>
    </row>
    <row r="3" spans="1:18" s="359" customFormat="1" ht="33.75" customHeight="1" x14ac:dyDescent="0.35">
      <c r="A3" s="358"/>
      <c r="B3" s="479" t="str">
        <f>'Monitoria Anual 1'!A3</f>
        <v>PLANO DE AÇÃO NACIONAL PARA CONSERVAÇÃO DA ARARA-AZUL-DE-LEAR</v>
      </c>
      <c r="C3" s="479"/>
      <c r="D3" s="479"/>
      <c r="E3" s="479"/>
      <c r="F3" s="479"/>
      <c r="G3" s="479"/>
      <c r="H3" s="479"/>
      <c r="I3" s="479"/>
      <c r="J3" s="479"/>
      <c r="K3" s="479"/>
      <c r="L3" s="479"/>
      <c r="M3" s="479"/>
      <c r="N3" s="479"/>
      <c r="O3" s="479"/>
      <c r="P3" s="479"/>
      <c r="Q3" s="479"/>
      <c r="R3" s="358"/>
    </row>
    <row r="4" spans="1:18" s="360" customFormat="1" x14ac:dyDescent="0.25">
      <c r="A4" s="355"/>
      <c r="H4" s="361"/>
      <c r="I4" s="361"/>
      <c r="J4" s="361"/>
      <c r="K4" s="361"/>
      <c r="R4" s="355"/>
    </row>
    <row r="5" spans="1:18" s="316" customFormat="1" ht="45" customHeight="1" x14ac:dyDescent="0.25">
      <c r="A5" s="315"/>
      <c r="B5" s="480" t="s">
        <v>1</v>
      </c>
      <c r="C5" s="480"/>
      <c r="D5" s="481" t="str">
        <f>'[1]Monitoria Anual - 1'!B4</f>
        <v xml:space="preserve">Manter o crescimento populacional da arara-azul-de-lear até 2017, garantindo e incrementando a qualidade do habitat e envolvendo as comunidades da área de ocorrência da espécie na sua conservação.
</v>
      </c>
      <c r="E5" s="481"/>
      <c r="F5" s="481"/>
      <c r="G5" s="481"/>
      <c r="H5" s="481"/>
      <c r="I5" s="481"/>
      <c r="J5" s="481"/>
      <c r="K5" s="481"/>
      <c r="L5" s="481"/>
      <c r="M5" s="481"/>
      <c r="N5" s="481"/>
      <c r="O5" s="481"/>
      <c r="P5" s="481"/>
      <c r="Q5" s="481"/>
      <c r="R5" s="315"/>
    </row>
    <row r="6" spans="1:18" s="360" customFormat="1" x14ac:dyDescent="0.25">
      <c r="A6" s="355"/>
      <c r="H6" s="361"/>
      <c r="I6" s="361"/>
      <c r="J6" s="361"/>
      <c r="K6" s="361"/>
      <c r="R6" s="355"/>
    </row>
    <row r="7" spans="1:18" s="360" customFormat="1" ht="26.25" customHeight="1" x14ac:dyDescent="0.25">
      <c r="A7" s="355"/>
      <c r="B7" s="480" t="s">
        <v>777</v>
      </c>
      <c r="C7" s="480"/>
      <c r="D7" s="482" t="s">
        <v>865</v>
      </c>
      <c r="E7" s="482"/>
      <c r="F7" s="482"/>
      <c r="G7" s="482"/>
      <c r="H7" s="482"/>
      <c r="I7" s="483"/>
      <c r="J7" s="362"/>
      <c r="K7" s="362"/>
      <c r="L7" s="362"/>
      <c r="M7" s="362"/>
      <c r="N7" s="362"/>
      <c r="O7" s="362"/>
      <c r="P7" s="362"/>
      <c r="Q7" s="362"/>
      <c r="R7" s="355"/>
    </row>
    <row r="8" spans="1:18" x14ac:dyDescent="0.25">
      <c r="A8" s="355"/>
      <c r="R8" s="355"/>
    </row>
    <row r="9" spans="1:18" ht="31.5" customHeight="1" x14ac:dyDescent="0.25">
      <c r="A9" s="355"/>
      <c r="B9" s="472" t="s">
        <v>33</v>
      </c>
      <c r="C9" s="472"/>
      <c r="D9" s="472"/>
      <c r="E9" s="472"/>
      <c r="F9" s="472"/>
      <c r="G9" s="472"/>
      <c r="H9" s="472"/>
      <c r="I9" s="472"/>
      <c r="J9" s="472"/>
      <c r="K9" s="472"/>
      <c r="L9" s="472"/>
      <c r="M9" s="472"/>
      <c r="N9" s="472"/>
      <c r="O9" s="472"/>
      <c r="P9" s="472"/>
      <c r="Q9" s="472"/>
      <c r="R9" s="355"/>
    </row>
    <row r="10" spans="1:18" x14ac:dyDescent="0.25">
      <c r="A10" s="355"/>
      <c r="F10" s="363"/>
      <c r="G10" s="363"/>
      <c r="R10" s="355"/>
    </row>
    <row r="11" spans="1:18" ht="18" customHeight="1" x14ac:dyDescent="0.25">
      <c r="A11" s="355"/>
      <c r="B11" s="473" t="s">
        <v>860</v>
      </c>
      <c r="C11" s="474"/>
      <c r="D11" s="362"/>
      <c r="E11" s="362"/>
      <c r="F11" s="362"/>
      <c r="G11" s="362"/>
      <c r="H11" s="362"/>
      <c r="I11" s="362"/>
      <c r="J11" s="362"/>
      <c r="K11" s="362"/>
      <c r="L11" s="362"/>
      <c r="M11" s="362"/>
      <c r="N11" s="362"/>
      <c r="O11" s="362"/>
      <c r="P11" s="362"/>
      <c r="Q11" s="362"/>
      <c r="R11" s="355"/>
    </row>
    <row r="12" spans="1:18" ht="15.75" thickBot="1" x14ac:dyDescent="0.3">
      <c r="A12" s="355"/>
      <c r="E12" s="172"/>
      <c r="F12" s="364"/>
      <c r="R12" s="355"/>
    </row>
    <row r="13" spans="1:18" ht="60.75" customHeight="1" thickBot="1" x14ac:dyDescent="0.3">
      <c r="A13" s="355"/>
      <c r="C13" s="475" t="s">
        <v>861</v>
      </c>
      <c r="D13" s="476"/>
      <c r="E13" s="477"/>
      <c r="F13" s="365"/>
      <c r="R13" s="355"/>
    </row>
    <row r="14" spans="1:18" s="81" customFormat="1" ht="31.9" customHeight="1" thickBot="1" x14ac:dyDescent="0.3">
      <c r="A14" s="315"/>
      <c r="C14" s="366" t="s">
        <v>862</v>
      </c>
      <c r="D14" s="367" t="s">
        <v>77</v>
      </c>
      <c r="E14" s="368" t="s">
        <v>42</v>
      </c>
      <c r="F14" s="369"/>
      <c r="R14" s="315"/>
    </row>
    <row r="15" spans="1:18" ht="15.75" x14ac:dyDescent="0.25">
      <c r="A15" s="355"/>
      <c r="C15" s="370" t="s">
        <v>863</v>
      </c>
      <c r="D15" s="371">
        <f>COUNTA('Monitoria Final'!N12:N49)</f>
        <v>13</v>
      </c>
      <c r="E15" s="372">
        <f>D15/$D$18</f>
        <v>0.34210526315789475</v>
      </c>
      <c r="F15" s="373"/>
      <c r="R15" s="355"/>
    </row>
    <row r="16" spans="1:18" ht="15.75" x14ac:dyDescent="0.25">
      <c r="A16" s="355"/>
      <c r="C16" s="374" t="s">
        <v>864</v>
      </c>
      <c r="D16" s="371">
        <f>COUNTA('Monitoria Final'!O12:O49)</f>
        <v>11</v>
      </c>
      <c r="E16" s="372">
        <f>D16/$D$18</f>
        <v>0.28947368421052633</v>
      </c>
      <c r="F16" s="373"/>
      <c r="R16" s="355"/>
    </row>
    <row r="17" spans="1:18" ht="16.5" thickBot="1" x14ac:dyDescent="0.3">
      <c r="A17" s="355"/>
      <c r="C17" s="375" t="s">
        <v>40</v>
      </c>
      <c r="D17" s="371">
        <f>COUNTA('Monitoria Final'!P12:P49)</f>
        <v>14</v>
      </c>
      <c r="E17" s="372">
        <f>D17/$D$18</f>
        <v>0.36842105263157893</v>
      </c>
      <c r="F17" s="373"/>
      <c r="R17" s="355"/>
    </row>
    <row r="18" spans="1:18" ht="15.75" thickBot="1" x14ac:dyDescent="0.3">
      <c r="A18" s="355"/>
      <c r="C18" s="376" t="s">
        <v>43</v>
      </c>
      <c r="D18" s="377">
        <f>SUM(D15:D17)</f>
        <v>38</v>
      </c>
      <c r="E18" s="378">
        <f>SUM(E15:E17)</f>
        <v>1</v>
      </c>
      <c r="F18" s="379"/>
      <c r="R18" s="355"/>
    </row>
    <row r="19" spans="1:18" x14ac:dyDescent="0.25">
      <c r="A19" s="355"/>
      <c r="R19" s="355"/>
    </row>
    <row r="20" spans="1:18" ht="15.75" x14ac:dyDescent="0.25">
      <c r="A20" s="355"/>
      <c r="B20" s="380" t="s">
        <v>45</v>
      </c>
      <c r="C20" s="381"/>
      <c r="D20" s="382"/>
      <c r="E20" s="382"/>
      <c r="F20" s="382"/>
      <c r="G20" s="382"/>
      <c r="H20" s="382"/>
      <c r="I20" s="382"/>
      <c r="J20" s="382"/>
      <c r="K20" s="382"/>
      <c r="L20" s="382"/>
      <c r="M20" s="382"/>
      <c r="N20" s="382"/>
      <c r="O20" s="382"/>
      <c r="P20" s="382"/>
      <c r="Q20" s="382"/>
      <c r="R20" s="355"/>
    </row>
    <row r="21" spans="1:18" s="360" customFormat="1" ht="16.5" thickBot="1" x14ac:dyDescent="0.3">
      <c r="A21" s="355"/>
      <c r="B21" s="383"/>
      <c r="C21" s="383"/>
      <c r="D21" s="383"/>
      <c r="E21" s="383"/>
      <c r="F21" s="383"/>
      <c r="G21" s="383"/>
      <c r="H21" s="383"/>
      <c r="I21" s="383"/>
      <c r="J21" s="383"/>
      <c r="K21" s="383"/>
      <c r="L21" s="383"/>
      <c r="M21" s="383"/>
      <c r="N21" s="383"/>
      <c r="O21" s="383"/>
      <c r="P21" s="383"/>
      <c r="Q21" s="383"/>
      <c r="R21" s="355"/>
    </row>
    <row r="22" spans="1:18" ht="36" customHeight="1" thickBot="1" x14ac:dyDescent="0.3">
      <c r="A22" s="355"/>
      <c r="C22" s="384" t="s">
        <v>34</v>
      </c>
      <c r="D22" s="385">
        <f>COUNTA('Monitoria Final'!A11:A49)</f>
        <v>5</v>
      </c>
      <c r="R22" s="355"/>
    </row>
    <row r="23" spans="1:18" ht="15.75" thickBot="1" x14ac:dyDescent="0.3">
      <c r="A23" s="355"/>
      <c r="R23" s="355"/>
    </row>
    <row r="24" spans="1:18" ht="15.75" thickBot="1" x14ac:dyDescent="0.3">
      <c r="A24" s="355"/>
      <c r="C24" s="386" t="s">
        <v>46</v>
      </c>
      <c r="D24" s="384" t="s">
        <v>47</v>
      </c>
      <c r="E24" s="387"/>
      <c r="F24" s="388"/>
      <c r="G24" s="389"/>
      <c r="R24" s="355"/>
    </row>
    <row r="25" spans="1:18" x14ac:dyDescent="0.25">
      <c r="A25" s="355"/>
      <c r="C25" s="390" t="s">
        <v>49</v>
      </c>
      <c r="D25" s="391">
        <f>COUNTA('Monitoria Final'!C11:C25)</f>
        <v>15</v>
      </c>
      <c r="E25" s="392">
        <f>COUNTA('Monitoria Final'!N12:N15)</f>
        <v>2</v>
      </c>
      <c r="F25" s="392">
        <f>COUNTA('Monitoria Final'!O12:O15)</f>
        <v>1</v>
      </c>
      <c r="G25" s="393">
        <f>COUNTA('Monitoria Final'!P12:P15)</f>
        <v>1</v>
      </c>
      <c r="R25" s="355"/>
    </row>
    <row r="26" spans="1:18" x14ac:dyDescent="0.25">
      <c r="A26" s="355"/>
      <c r="C26" s="394" t="s">
        <v>50</v>
      </c>
      <c r="D26" s="395">
        <f>COUNTA('Monitoria Final'!C22:C31)</f>
        <v>10</v>
      </c>
      <c r="E26" s="396">
        <f>COUNTA('Monitoria Final'!N16:N31)</f>
        <v>9</v>
      </c>
      <c r="F26" s="396">
        <f>COUNTA('Monitoria Final'!O16:O31)</f>
        <v>4</v>
      </c>
      <c r="G26" s="397">
        <f>COUNTA('Monitoria Final'!P16:P31)</f>
        <v>3</v>
      </c>
      <c r="R26" s="355"/>
    </row>
    <row r="27" spans="1:18" x14ac:dyDescent="0.25">
      <c r="A27" s="355"/>
      <c r="C27" s="394" t="s">
        <v>51</v>
      </c>
      <c r="D27" s="395">
        <f>COUNTA('Monitoria Final'!C33:C42)</f>
        <v>10</v>
      </c>
      <c r="E27" s="396">
        <f>COUNTA('Monitoria Final'!N32:N42)</f>
        <v>2</v>
      </c>
      <c r="F27" s="396">
        <f>COUNTA('Monitoria Final'!O32:O42)</f>
        <v>4</v>
      </c>
      <c r="G27" s="397">
        <f>COUNTA('Monitoria Final'!P32:P42)</f>
        <v>5</v>
      </c>
      <c r="R27" s="355"/>
    </row>
    <row r="28" spans="1:18" x14ac:dyDescent="0.25">
      <c r="A28" s="355"/>
      <c r="C28" s="394" t="s">
        <v>52</v>
      </c>
      <c r="D28" s="395">
        <f>COUNTA('Monitoria Final'!C43:C43)</f>
        <v>1</v>
      </c>
      <c r="E28" s="396">
        <f>COUNTA('Monitoria Final'!N43:N43)</f>
        <v>0</v>
      </c>
      <c r="F28" s="396">
        <f>COUNTA('Monitoria Final'!O43:O43)</f>
        <v>0</v>
      </c>
      <c r="G28" s="397">
        <f>COUNTA('Monitoria Final'!P43:P43)</f>
        <v>1</v>
      </c>
      <c r="R28" s="355"/>
    </row>
    <row r="29" spans="1:18" x14ac:dyDescent="0.25">
      <c r="A29" s="355"/>
      <c r="C29" s="394" t="s">
        <v>53</v>
      </c>
      <c r="D29" s="395">
        <f>COUNTA('Monitoria Final'!C44:C49)</f>
        <v>6</v>
      </c>
      <c r="E29" s="396">
        <f>COUNTA('Monitoria Final'!N44:N49)</f>
        <v>0</v>
      </c>
      <c r="F29" s="396">
        <f>COUNTA('Monitoria Final'!O44:O49)</f>
        <v>2</v>
      </c>
      <c r="G29" s="397">
        <f>COUNTA('Monitoria Final'!P44:P49)</f>
        <v>4</v>
      </c>
      <c r="R29" s="355"/>
    </row>
    <row r="30" spans="1:18" x14ac:dyDescent="0.25">
      <c r="A30" s="355"/>
      <c r="R30" s="355"/>
    </row>
    <row r="31" spans="1:18" x14ac:dyDescent="0.25">
      <c r="A31" s="355"/>
      <c r="B31" s="355"/>
      <c r="C31" s="355"/>
      <c r="D31" s="355"/>
      <c r="E31" s="355"/>
      <c r="F31" s="355"/>
      <c r="G31" s="355"/>
      <c r="H31" s="355"/>
      <c r="I31" s="355"/>
      <c r="J31" s="355"/>
      <c r="K31" s="355"/>
      <c r="L31" s="355"/>
      <c r="M31" s="355"/>
      <c r="N31" s="355"/>
      <c r="O31" s="355"/>
      <c r="P31" s="355"/>
      <c r="Q31" s="355"/>
      <c r="R31" s="355"/>
    </row>
  </sheetData>
  <mergeCells count="9">
    <mergeCell ref="B9:Q9"/>
    <mergeCell ref="B11:C11"/>
    <mergeCell ref="C13:E13"/>
    <mergeCell ref="B2:Q2"/>
    <mergeCell ref="B3:Q3"/>
    <mergeCell ref="B5:C5"/>
    <mergeCell ref="D5:Q5"/>
    <mergeCell ref="B7:C7"/>
    <mergeCell ref="D7:I7"/>
  </mergeCells>
  <conditionalFormatting sqref="F25:G29 E25">
    <cfRule type="cellIs" dxfId="0" priority="1" stopIfTrue="1" operator="equal">
      <formula>0</formula>
    </cfRule>
  </conditionalFormatting>
  <pageMargins left="0.25" right="0.25" top="0.75" bottom="0.75" header="0.3" footer="0.3"/>
  <pageSetup paperSize="9" scale="52" fitToHeight="0"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zoomScale="85" zoomScaleNormal="85" workbookViewId="0"/>
  </sheetViews>
  <sheetFormatPr defaultRowHeight="15" x14ac:dyDescent="0.25"/>
  <cols>
    <col min="2" max="2" width="8.85546875" customWidth="1"/>
  </cols>
  <sheetData>
    <row r="1" spans="1:18" s="2" customFormat="1" x14ac:dyDescent="0.25">
      <c r="A1" s="3" t="s">
        <v>64</v>
      </c>
      <c r="I1" s="16"/>
      <c r="J1" s="16"/>
      <c r="K1" s="16"/>
      <c r="L1" s="16"/>
      <c r="M1" s="16"/>
      <c r="R1" s="16"/>
    </row>
    <row r="39" spans="17:20" x14ac:dyDescent="0.25">
      <c r="Q39" s="77"/>
    </row>
    <row r="40" spans="17:20" ht="14.45" customHeight="1" x14ac:dyDescent="0.25">
      <c r="Q40" s="404"/>
      <c r="R40" s="404"/>
      <c r="S40" s="404"/>
      <c r="T40" s="404"/>
    </row>
    <row r="41" spans="17:20" x14ac:dyDescent="0.25">
      <c r="Q41" s="404"/>
      <c r="R41" s="404"/>
      <c r="S41" s="404"/>
      <c r="T41" s="404"/>
    </row>
    <row r="42" spans="17:20" x14ac:dyDescent="0.25">
      <c r="Q42" s="404"/>
      <c r="R42" s="404"/>
      <c r="S42" s="404"/>
      <c r="T42" s="404"/>
    </row>
    <row r="43" spans="17:20" x14ac:dyDescent="0.25">
      <c r="Q43" s="404"/>
      <c r="R43" s="404"/>
      <c r="S43" s="404"/>
      <c r="T43" s="404"/>
    </row>
    <row r="44" spans="17:20" x14ac:dyDescent="0.25">
      <c r="Q44" s="404"/>
      <c r="R44" s="404"/>
      <c r="S44" s="404"/>
      <c r="T44" s="404"/>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0"/>
  <sheetViews>
    <sheetView showGridLines="0" zoomScale="60" zoomScaleNormal="60" workbookViewId="0">
      <pane xSplit="2" ySplit="10" topLeftCell="I56" activePane="bottomRight" state="frozen"/>
      <selection pane="topRight" activeCell="C1" sqref="C1"/>
      <selection pane="bottomLeft" activeCell="A11" sqref="A11"/>
      <selection pane="bottomRight" activeCell="B60" sqref="B60"/>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row>
    <row r="2" spans="1:32" s="4" customFormat="1" ht="4.1500000000000004" customHeight="1" x14ac:dyDescent="0.25">
      <c r="I2" s="17"/>
      <c r="J2" s="17"/>
      <c r="K2" s="17"/>
      <c r="L2" s="17"/>
      <c r="M2" s="17"/>
      <c r="N2" s="17"/>
    </row>
    <row r="3" spans="1:32" s="5" customFormat="1" ht="15.75" thickBot="1" x14ac:dyDescent="0.3">
      <c r="A3" s="69" t="s">
        <v>81</v>
      </c>
      <c r="B3" s="69"/>
      <c r="C3" s="69"/>
      <c r="D3" s="69"/>
      <c r="E3" s="69"/>
      <c r="F3" s="69"/>
      <c r="G3" s="69"/>
      <c r="H3" s="69"/>
      <c r="I3" s="69"/>
      <c r="J3" s="69"/>
      <c r="K3" s="69"/>
      <c r="L3" s="69"/>
      <c r="M3" s="69"/>
      <c r="O3" s="69"/>
      <c r="P3" s="69"/>
      <c r="Q3" s="69"/>
    </row>
    <row r="4" spans="1:32" ht="15.75" thickTop="1" x14ac:dyDescent="0.25"/>
    <row r="5" spans="1:32" s="6" customFormat="1" ht="25.9" customHeight="1" thickBot="1" x14ac:dyDescent="0.3">
      <c r="A5" s="7" t="s">
        <v>1</v>
      </c>
      <c r="B5" s="7"/>
      <c r="C5" s="8"/>
      <c r="D5" s="110" t="s">
        <v>82</v>
      </c>
      <c r="E5" s="12"/>
      <c r="F5" s="12"/>
      <c r="G5" s="12"/>
      <c r="H5" s="12"/>
      <c r="I5" s="12"/>
      <c r="J5" s="12"/>
      <c r="K5" s="12"/>
      <c r="L5" s="12"/>
      <c r="M5" s="13"/>
    </row>
    <row r="6" spans="1:32" ht="15.75" thickTop="1" x14ac:dyDescent="0.25"/>
    <row r="7" spans="1:32" ht="15.75" thickBot="1" x14ac:dyDescent="0.3">
      <c r="A7" s="7" t="s">
        <v>2</v>
      </c>
      <c r="B7" s="7"/>
      <c r="C7" s="8"/>
      <c r="D7" s="109" t="s">
        <v>83</v>
      </c>
      <c r="E7" s="10"/>
      <c r="F7" s="10"/>
      <c r="G7" s="11"/>
      <c r="H7" s="18"/>
      <c r="AF7" s="1" t="s">
        <v>73</v>
      </c>
    </row>
    <row r="8" spans="1:32" ht="15.75" thickTop="1" x14ac:dyDescent="0.25">
      <c r="AF8" s="85" t="s">
        <v>74</v>
      </c>
    </row>
    <row r="9" spans="1:32" ht="16.5" thickBot="1" x14ac:dyDescent="0.3">
      <c r="A9" s="66" t="s">
        <v>12</v>
      </c>
      <c r="B9" s="67"/>
      <c r="C9" s="67"/>
      <c r="D9" s="67"/>
      <c r="E9" s="67"/>
      <c r="F9" s="67"/>
      <c r="G9" s="67"/>
      <c r="H9" s="68"/>
      <c r="I9" s="410" t="s">
        <v>68</v>
      </c>
      <c r="J9" s="411"/>
      <c r="K9" s="411"/>
      <c r="L9" s="411"/>
      <c r="M9" s="411"/>
      <c r="N9" s="411"/>
      <c r="O9" s="411"/>
      <c r="P9" s="411"/>
      <c r="Q9" s="411"/>
      <c r="R9" s="412"/>
      <c r="S9" s="80"/>
      <c r="T9" s="413" t="s">
        <v>31</v>
      </c>
      <c r="U9" s="414"/>
      <c r="V9" s="414"/>
      <c r="W9" s="414"/>
      <c r="X9" s="414"/>
      <c r="Y9" s="414"/>
      <c r="Z9" s="414"/>
      <c r="AA9" s="415"/>
    </row>
    <row r="10" spans="1:32"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9"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50.1" customHeight="1" thickTop="1" x14ac:dyDescent="0.25">
      <c r="A11" s="416" t="s">
        <v>84</v>
      </c>
      <c r="B11" s="116" t="s">
        <v>111</v>
      </c>
      <c r="C11" s="117" t="s">
        <v>85</v>
      </c>
      <c r="D11" s="118">
        <v>40940</v>
      </c>
      <c r="E11" s="118">
        <v>41275</v>
      </c>
      <c r="F11" s="111" t="s">
        <v>86</v>
      </c>
      <c r="G11" s="111" t="s">
        <v>649</v>
      </c>
      <c r="H11" s="119">
        <v>2000</v>
      </c>
      <c r="I11" s="15"/>
      <c r="J11" s="15" t="s">
        <v>70</v>
      </c>
      <c r="K11" s="15"/>
      <c r="L11" s="15"/>
      <c r="M11" s="15"/>
      <c r="N11" s="28"/>
      <c r="O11" s="115" t="s">
        <v>87</v>
      </c>
      <c r="P11" s="115" t="s">
        <v>88</v>
      </c>
      <c r="Q11" s="115" t="s">
        <v>438</v>
      </c>
      <c r="R11" s="115" t="s">
        <v>89</v>
      </c>
      <c r="S11" s="115" t="s">
        <v>90</v>
      </c>
      <c r="T11" s="114" t="s">
        <v>91</v>
      </c>
      <c r="U11" s="115" t="s">
        <v>92</v>
      </c>
      <c r="V11" s="122">
        <v>41426</v>
      </c>
      <c r="W11" s="122">
        <v>41609</v>
      </c>
      <c r="X11" s="115" t="s">
        <v>648</v>
      </c>
      <c r="Y11" s="123"/>
      <c r="Z11" s="115"/>
      <c r="AA11" s="135" t="s">
        <v>93</v>
      </c>
    </row>
    <row r="12" spans="1:32" ht="50.1" customHeight="1" x14ac:dyDescent="0.25">
      <c r="A12" s="407"/>
      <c r="B12" s="113" t="s">
        <v>112</v>
      </c>
      <c r="C12" s="120" t="s">
        <v>94</v>
      </c>
      <c r="D12" s="118">
        <v>40940</v>
      </c>
      <c r="E12" s="118">
        <v>40969</v>
      </c>
      <c r="F12" s="111" t="s">
        <v>95</v>
      </c>
      <c r="G12" s="111" t="s">
        <v>96</v>
      </c>
      <c r="H12" s="119">
        <v>30000</v>
      </c>
      <c r="I12" s="15"/>
      <c r="J12" s="15" t="s">
        <v>70</v>
      </c>
      <c r="K12" s="15"/>
      <c r="L12" s="15"/>
      <c r="M12" s="15"/>
      <c r="N12" s="28" t="s">
        <v>73</v>
      </c>
      <c r="O12" s="128" t="s">
        <v>97</v>
      </c>
      <c r="P12" s="128" t="s">
        <v>88</v>
      </c>
      <c r="Q12" s="128" t="s">
        <v>98</v>
      </c>
      <c r="R12" s="128" t="s">
        <v>99</v>
      </c>
      <c r="S12" s="128" t="s">
        <v>100</v>
      </c>
      <c r="T12" s="121"/>
      <c r="U12" s="121"/>
      <c r="V12" s="121"/>
      <c r="W12" s="121"/>
      <c r="X12" s="121"/>
      <c r="Y12" s="121"/>
      <c r="Z12" s="121"/>
      <c r="AA12" s="121"/>
    </row>
    <row r="13" spans="1:32" ht="50.1" customHeight="1" x14ac:dyDescent="0.25">
      <c r="A13" s="407"/>
      <c r="B13" s="112" t="s">
        <v>113</v>
      </c>
      <c r="C13" s="120" t="s">
        <v>101</v>
      </c>
      <c r="D13" s="125">
        <v>40940</v>
      </c>
      <c r="E13" s="125">
        <v>41091</v>
      </c>
      <c r="F13" s="111" t="s">
        <v>497</v>
      </c>
      <c r="G13" s="111" t="s">
        <v>102</v>
      </c>
      <c r="H13" s="126">
        <v>25000</v>
      </c>
      <c r="I13" s="15"/>
      <c r="J13" s="15"/>
      <c r="K13" s="15"/>
      <c r="L13" s="15"/>
      <c r="M13" s="15" t="s">
        <v>70</v>
      </c>
      <c r="N13" s="28"/>
      <c r="O13" s="128"/>
      <c r="P13" s="128" t="s">
        <v>103</v>
      </c>
      <c r="Q13" s="128"/>
      <c r="R13" s="128" t="s">
        <v>497</v>
      </c>
      <c r="S13" s="128"/>
      <c r="T13" s="121"/>
      <c r="U13" s="121"/>
      <c r="V13" s="121"/>
      <c r="W13" s="121"/>
      <c r="X13" s="121"/>
      <c r="Y13" s="121"/>
      <c r="Z13" s="121"/>
      <c r="AA13" s="121"/>
    </row>
    <row r="14" spans="1:32" ht="50.1" customHeight="1" x14ac:dyDescent="0.25">
      <c r="A14" s="407"/>
      <c r="B14" s="124" t="s">
        <v>114</v>
      </c>
      <c r="C14" s="120" t="s">
        <v>104</v>
      </c>
      <c r="D14" s="118">
        <v>41091</v>
      </c>
      <c r="E14" s="118">
        <v>41244</v>
      </c>
      <c r="F14" s="127" t="s">
        <v>105</v>
      </c>
      <c r="G14" s="111" t="s">
        <v>106</v>
      </c>
      <c r="H14" s="119" t="s">
        <v>107</v>
      </c>
      <c r="I14" s="15"/>
      <c r="J14" s="15" t="s">
        <v>70</v>
      </c>
      <c r="K14" s="15"/>
      <c r="L14" s="15"/>
      <c r="M14" s="15"/>
      <c r="N14" s="28"/>
      <c r="O14" s="111" t="s">
        <v>110</v>
      </c>
      <c r="P14" s="111" t="s">
        <v>108</v>
      </c>
      <c r="Q14" s="111" t="s">
        <v>439</v>
      </c>
      <c r="R14" s="128" t="s">
        <v>109</v>
      </c>
      <c r="S14" s="128"/>
      <c r="T14" s="113" t="s">
        <v>117</v>
      </c>
      <c r="U14" s="128" t="s">
        <v>115</v>
      </c>
      <c r="V14" s="129">
        <v>41426</v>
      </c>
      <c r="W14" s="129">
        <v>42767</v>
      </c>
      <c r="X14" s="128"/>
      <c r="Y14" s="128" t="s">
        <v>107</v>
      </c>
      <c r="Z14" s="128" t="s">
        <v>116</v>
      </c>
      <c r="AA14" s="128"/>
    </row>
    <row r="15" spans="1:32" ht="50.1" customHeight="1" x14ac:dyDescent="0.25">
      <c r="A15" s="407"/>
      <c r="B15" s="124" t="s">
        <v>118</v>
      </c>
      <c r="C15" s="120" t="s">
        <v>119</v>
      </c>
      <c r="D15" s="118">
        <v>40940</v>
      </c>
      <c r="E15" s="118">
        <v>41244</v>
      </c>
      <c r="F15" s="127" t="s">
        <v>105</v>
      </c>
      <c r="G15" s="111" t="s">
        <v>120</v>
      </c>
      <c r="H15" s="119">
        <v>1000000</v>
      </c>
      <c r="I15" s="15"/>
      <c r="J15" s="15" t="s">
        <v>70</v>
      </c>
      <c r="K15" s="15"/>
      <c r="L15" s="15"/>
      <c r="M15" s="15"/>
      <c r="N15" s="28" t="s">
        <v>74</v>
      </c>
      <c r="O15" s="111" t="s">
        <v>121</v>
      </c>
      <c r="P15" s="111"/>
      <c r="Q15" s="111" t="s">
        <v>122</v>
      </c>
      <c r="R15" s="128" t="s">
        <v>670</v>
      </c>
      <c r="S15" s="128" t="s">
        <v>123</v>
      </c>
      <c r="T15" s="121"/>
      <c r="U15" s="121"/>
      <c r="V15" s="121"/>
      <c r="W15" s="121"/>
      <c r="X15" s="121"/>
      <c r="Y15" s="121"/>
      <c r="Z15" s="121"/>
      <c r="AA15" s="121"/>
    </row>
    <row r="16" spans="1:32" ht="50.1" customHeight="1" x14ac:dyDescent="0.25">
      <c r="A16" s="408"/>
      <c r="B16" s="124" t="s">
        <v>124</v>
      </c>
      <c r="C16" s="128" t="s">
        <v>125</v>
      </c>
      <c r="D16" s="118">
        <v>40940</v>
      </c>
      <c r="E16" s="118">
        <v>41244</v>
      </c>
      <c r="F16" s="127" t="s">
        <v>126</v>
      </c>
      <c r="G16" s="111" t="s">
        <v>127</v>
      </c>
      <c r="H16" s="119">
        <v>10000</v>
      </c>
      <c r="I16" s="15"/>
      <c r="J16" s="15" t="s">
        <v>70</v>
      </c>
      <c r="K16" s="15"/>
      <c r="L16" s="15"/>
      <c r="M16" s="15"/>
      <c r="N16" s="28"/>
      <c r="O16" s="128"/>
      <c r="P16" s="128"/>
      <c r="Q16" s="111" t="s">
        <v>128</v>
      </c>
      <c r="R16" s="111" t="s">
        <v>129</v>
      </c>
      <c r="S16" s="128"/>
      <c r="T16" s="113" t="s">
        <v>132</v>
      </c>
      <c r="U16" s="128" t="s">
        <v>130</v>
      </c>
      <c r="V16" s="129">
        <v>41487</v>
      </c>
      <c r="W16" s="129">
        <v>42767</v>
      </c>
      <c r="X16" s="111" t="s">
        <v>131</v>
      </c>
      <c r="Y16" s="128"/>
      <c r="Z16" s="128"/>
      <c r="AA16" s="128" t="s">
        <v>133</v>
      </c>
    </row>
    <row r="17" spans="1:27" ht="50.1" customHeight="1" x14ac:dyDescent="0.25">
      <c r="A17" s="406" t="s">
        <v>134</v>
      </c>
      <c r="B17" s="130" t="s">
        <v>135</v>
      </c>
      <c r="C17" s="131" t="s">
        <v>136</v>
      </c>
      <c r="D17" s="132">
        <v>40940</v>
      </c>
      <c r="E17" s="132">
        <v>41122</v>
      </c>
      <c r="F17" s="131" t="s">
        <v>137</v>
      </c>
      <c r="G17" s="131" t="s">
        <v>138</v>
      </c>
      <c r="H17" s="133">
        <v>50000</v>
      </c>
      <c r="I17" s="15"/>
      <c r="J17" s="15" t="s">
        <v>70</v>
      </c>
      <c r="K17" s="15"/>
      <c r="L17" s="15"/>
      <c r="M17" s="15"/>
      <c r="N17" s="28"/>
      <c r="O17" s="111" t="s">
        <v>139</v>
      </c>
      <c r="P17" s="111"/>
      <c r="Q17" s="111" t="s">
        <v>140</v>
      </c>
      <c r="R17" s="111" t="s">
        <v>141</v>
      </c>
      <c r="S17" s="111" t="s">
        <v>142</v>
      </c>
      <c r="T17" s="134"/>
      <c r="U17" s="128"/>
      <c r="V17" s="129">
        <v>41426</v>
      </c>
      <c r="W17" s="129">
        <v>41456</v>
      </c>
      <c r="X17" s="128"/>
      <c r="Y17" s="128"/>
      <c r="Z17" s="128"/>
      <c r="AA17" s="128"/>
    </row>
    <row r="18" spans="1:27" ht="50.1" customHeight="1" x14ac:dyDescent="0.25">
      <c r="A18" s="407"/>
      <c r="B18" s="130" t="s">
        <v>143</v>
      </c>
      <c r="C18" s="131" t="s">
        <v>144</v>
      </c>
      <c r="D18" s="132">
        <v>40940</v>
      </c>
      <c r="E18" s="132">
        <v>41974</v>
      </c>
      <c r="F18" s="131" t="s">
        <v>145</v>
      </c>
      <c r="G18" s="131" t="s">
        <v>146</v>
      </c>
      <c r="H18" s="133">
        <v>500000</v>
      </c>
      <c r="I18" s="15"/>
      <c r="J18" s="15" t="s">
        <v>70</v>
      </c>
      <c r="K18" s="15"/>
      <c r="L18" s="15"/>
      <c r="M18" s="15"/>
      <c r="N18" s="28" t="s">
        <v>74</v>
      </c>
      <c r="O18" s="128" t="s">
        <v>440</v>
      </c>
      <c r="P18" s="128"/>
      <c r="Q18" s="128"/>
      <c r="R18" s="131" t="s">
        <v>145</v>
      </c>
      <c r="S18" s="128" t="s">
        <v>147</v>
      </c>
      <c r="T18" s="14"/>
      <c r="U18" s="14"/>
      <c r="V18" s="14"/>
      <c r="W18" s="14"/>
      <c r="X18" s="14"/>
      <c r="Y18" s="14"/>
      <c r="Z18" s="14"/>
      <c r="AA18" s="14"/>
    </row>
    <row r="19" spans="1:27" ht="50.1" customHeight="1" x14ac:dyDescent="0.25">
      <c r="A19" s="407"/>
      <c r="B19" s="130" t="s">
        <v>148</v>
      </c>
      <c r="C19" s="131" t="s">
        <v>149</v>
      </c>
      <c r="D19" s="132">
        <v>40940</v>
      </c>
      <c r="E19" s="132">
        <v>41244</v>
      </c>
      <c r="F19" s="131" t="s">
        <v>497</v>
      </c>
      <c r="G19" s="131" t="s">
        <v>150</v>
      </c>
      <c r="H19" s="133">
        <v>500000</v>
      </c>
      <c r="I19" s="15"/>
      <c r="J19" s="15" t="s">
        <v>70</v>
      </c>
      <c r="K19" s="15"/>
      <c r="L19" s="15"/>
      <c r="M19" s="15"/>
      <c r="N19" s="28" t="s">
        <v>74</v>
      </c>
      <c r="O19" s="115" t="s">
        <v>151</v>
      </c>
      <c r="P19" s="115"/>
      <c r="Q19" s="115" t="s">
        <v>152</v>
      </c>
      <c r="R19" s="128" t="s">
        <v>497</v>
      </c>
      <c r="S19" s="115" t="s">
        <v>147</v>
      </c>
      <c r="T19" s="15"/>
      <c r="U19" s="15"/>
      <c r="V19" s="15"/>
      <c r="W19" s="15"/>
      <c r="X19" s="15"/>
      <c r="Y19" s="15"/>
      <c r="Z19" s="15"/>
      <c r="AA19" s="15"/>
    </row>
    <row r="20" spans="1:27" ht="50.1" customHeight="1" x14ac:dyDescent="0.25">
      <c r="A20" s="407"/>
      <c r="B20" s="130" t="s">
        <v>153</v>
      </c>
      <c r="C20" s="131" t="s">
        <v>154</v>
      </c>
      <c r="D20" s="132">
        <v>41306</v>
      </c>
      <c r="E20" s="132">
        <v>41609</v>
      </c>
      <c r="F20" s="131" t="s">
        <v>274</v>
      </c>
      <c r="G20" s="131" t="s">
        <v>155</v>
      </c>
      <c r="H20" s="133">
        <v>3000000</v>
      </c>
      <c r="I20" s="15" t="s">
        <v>70</v>
      </c>
      <c r="J20" s="15"/>
      <c r="K20" s="15"/>
      <c r="L20" s="15"/>
      <c r="M20" s="15"/>
      <c r="N20" s="28"/>
      <c r="O20" s="136"/>
      <c r="P20" s="136"/>
      <c r="Q20" s="136"/>
      <c r="R20" s="136"/>
      <c r="S20" s="136"/>
      <c r="T20" s="114" t="s">
        <v>158</v>
      </c>
      <c r="U20" s="115" t="s">
        <v>156</v>
      </c>
      <c r="V20" s="122">
        <v>41487</v>
      </c>
      <c r="W20" s="122">
        <v>41609</v>
      </c>
      <c r="X20" s="115" t="s">
        <v>141</v>
      </c>
      <c r="Y20" s="115" t="s">
        <v>107</v>
      </c>
      <c r="Z20" s="115"/>
      <c r="AA20" s="115" t="s">
        <v>157</v>
      </c>
    </row>
    <row r="21" spans="1:27" ht="50.1" customHeight="1" x14ac:dyDescent="0.25">
      <c r="A21" s="407"/>
      <c r="B21" s="130" t="s">
        <v>159</v>
      </c>
      <c r="C21" s="131" t="s">
        <v>160</v>
      </c>
      <c r="D21" s="132">
        <v>40940</v>
      </c>
      <c r="E21" s="132">
        <v>40969</v>
      </c>
      <c r="F21" s="131" t="s">
        <v>161</v>
      </c>
      <c r="G21" s="131" t="s">
        <v>162</v>
      </c>
      <c r="H21" s="133" t="s">
        <v>107</v>
      </c>
      <c r="I21" s="15"/>
      <c r="J21" s="15" t="s">
        <v>70</v>
      </c>
      <c r="K21" s="15"/>
      <c r="L21" s="15"/>
      <c r="M21" s="15"/>
      <c r="N21" s="28" t="s">
        <v>74</v>
      </c>
      <c r="O21" s="115" t="s">
        <v>163</v>
      </c>
      <c r="P21" s="115"/>
      <c r="Q21" s="115"/>
      <c r="R21" s="115" t="s">
        <v>161</v>
      </c>
      <c r="S21" s="115" t="s">
        <v>169</v>
      </c>
      <c r="T21" s="15"/>
      <c r="U21" s="15"/>
      <c r="V21" s="15"/>
      <c r="W21" s="15"/>
      <c r="X21" s="15"/>
      <c r="Y21" s="15"/>
      <c r="Z21" s="15"/>
      <c r="AA21" s="15"/>
    </row>
    <row r="22" spans="1:27" ht="50.1" customHeight="1" x14ac:dyDescent="0.25">
      <c r="A22" s="407"/>
      <c r="B22" s="130" t="s">
        <v>164</v>
      </c>
      <c r="C22" s="131" t="s">
        <v>165</v>
      </c>
      <c r="D22" s="132">
        <v>40940</v>
      </c>
      <c r="E22" s="132">
        <v>41091</v>
      </c>
      <c r="F22" s="131" t="s">
        <v>166</v>
      </c>
      <c r="G22" s="131" t="s">
        <v>167</v>
      </c>
      <c r="H22" s="133" t="s">
        <v>107</v>
      </c>
      <c r="I22" s="15"/>
      <c r="J22" s="15" t="s">
        <v>70</v>
      </c>
      <c r="K22" s="15"/>
      <c r="L22" s="15"/>
      <c r="M22" s="15"/>
      <c r="N22" s="28" t="s">
        <v>74</v>
      </c>
      <c r="O22" s="115" t="s">
        <v>168</v>
      </c>
      <c r="P22" s="115"/>
      <c r="Q22" s="115"/>
      <c r="R22" s="115"/>
      <c r="S22" s="115" t="s">
        <v>169</v>
      </c>
      <c r="T22" s="15"/>
      <c r="U22" s="15"/>
      <c r="V22" s="15"/>
      <c r="W22" s="15"/>
      <c r="X22" s="15"/>
      <c r="Y22" s="15"/>
      <c r="Z22" s="15"/>
      <c r="AA22" s="15"/>
    </row>
    <row r="23" spans="1:27" ht="50.1" customHeight="1" x14ac:dyDescent="0.25">
      <c r="A23" s="407"/>
      <c r="B23" s="130" t="s">
        <v>170</v>
      </c>
      <c r="C23" s="131" t="s">
        <v>165</v>
      </c>
      <c r="D23" s="132">
        <v>40940</v>
      </c>
      <c r="E23" s="132">
        <v>41091</v>
      </c>
      <c r="F23" s="131" t="s">
        <v>166</v>
      </c>
      <c r="G23" s="131" t="s">
        <v>167</v>
      </c>
      <c r="H23" s="133" t="s">
        <v>107</v>
      </c>
      <c r="I23" s="15"/>
      <c r="J23" s="15" t="s">
        <v>70</v>
      </c>
      <c r="K23" s="15"/>
      <c r="L23" s="15"/>
      <c r="M23" s="15"/>
      <c r="N23" s="28"/>
      <c r="O23" s="115" t="s">
        <v>560</v>
      </c>
      <c r="P23" s="115"/>
      <c r="Q23" s="115"/>
      <c r="R23" s="128" t="s">
        <v>497</v>
      </c>
      <c r="S23" s="115" t="s">
        <v>171</v>
      </c>
      <c r="T23" s="114" t="s">
        <v>175</v>
      </c>
      <c r="U23" s="115" t="s">
        <v>172</v>
      </c>
      <c r="V23" s="122">
        <v>41426</v>
      </c>
      <c r="W23" s="122">
        <v>42767</v>
      </c>
      <c r="X23" s="115" t="s">
        <v>173</v>
      </c>
      <c r="Y23" s="115"/>
      <c r="Z23" s="115"/>
      <c r="AA23" s="135" t="s">
        <v>174</v>
      </c>
    </row>
    <row r="24" spans="1:27" ht="50.1" customHeight="1" x14ac:dyDescent="0.25">
      <c r="A24" s="407"/>
      <c r="B24" s="130" t="s">
        <v>176</v>
      </c>
      <c r="C24" s="131" t="s">
        <v>177</v>
      </c>
      <c r="D24" s="132">
        <v>40940</v>
      </c>
      <c r="E24" s="132">
        <v>41974</v>
      </c>
      <c r="F24" s="131" t="s">
        <v>95</v>
      </c>
      <c r="G24" s="131" t="s">
        <v>178</v>
      </c>
      <c r="H24" s="133" t="s">
        <v>107</v>
      </c>
      <c r="I24" s="15"/>
      <c r="J24" s="15"/>
      <c r="K24" s="15" t="s">
        <v>70</v>
      </c>
      <c r="L24" s="15"/>
      <c r="M24" s="15"/>
      <c r="N24" s="28"/>
      <c r="O24" s="115" t="s">
        <v>179</v>
      </c>
      <c r="P24" s="115" t="s">
        <v>180</v>
      </c>
      <c r="Q24" s="115" t="s">
        <v>181</v>
      </c>
      <c r="R24" s="115" t="s">
        <v>129</v>
      </c>
      <c r="S24" s="115"/>
      <c r="T24" s="114" t="s">
        <v>185</v>
      </c>
      <c r="U24" s="115" t="s">
        <v>182</v>
      </c>
      <c r="V24" s="122">
        <v>41395</v>
      </c>
      <c r="W24" s="122">
        <v>41760</v>
      </c>
      <c r="X24" s="115"/>
      <c r="Y24" s="115"/>
      <c r="Z24" s="115" t="s">
        <v>183</v>
      </c>
      <c r="AA24" s="135" t="s">
        <v>184</v>
      </c>
    </row>
    <row r="25" spans="1:27" ht="50.1" customHeight="1" x14ac:dyDescent="0.25">
      <c r="A25" s="407"/>
      <c r="B25" s="130" t="s">
        <v>186</v>
      </c>
      <c r="C25" s="131" t="s">
        <v>187</v>
      </c>
      <c r="D25" s="132">
        <v>40940</v>
      </c>
      <c r="E25" s="132">
        <v>41244</v>
      </c>
      <c r="F25" s="131" t="s">
        <v>145</v>
      </c>
      <c r="G25" s="131" t="s">
        <v>188</v>
      </c>
      <c r="H25" s="133">
        <v>100000</v>
      </c>
      <c r="I25" s="15"/>
      <c r="J25" s="15" t="s">
        <v>70</v>
      </c>
      <c r="K25" s="15"/>
      <c r="L25" s="15"/>
      <c r="M25" s="15"/>
      <c r="N25" s="28"/>
      <c r="O25" s="115" t="s">
        <v>189</v>
      </c>
      <c r="P25" s="115"/>
      <c r="Q25" s="115"/>
      <c r="R25" s="115" t="s">
        <v>145</v>
      </c>
      <c r="S25" s="115"/>
      <c r="T25" s="113" t="s">
        <v>192</v>
      </c>
      <c r="U25" s="138" t="s">
        <v>190</v>
      </c>
      <c r="V25" s="122">
        <v>41426</v>
      </c>
      <c r="W25" s="122">
        <v>41791</v>
      </c>
      <c r="X25" s="115" t="s">
        <v>141</v>
      </c>
      <c r="Y25" s="139">
        <v>500000</v>
      </c>
      <c r="Z25" s="115" t="s">
        <v>173</v>
      </c>
      <c r="AA25" s="115" t="s">
        <v>191</v>
      </c>
    </row>
    <row r="26" spans="1:27" ht="50.1" customHeight="1" x14ac:dyDescent="0.25">
      <c r="A26" s="407"/>
      <c r="B26" s="130" t="s">
        <v>193</v>
      </c>
      <c r="C26" s="131" t="s">
        <v>194</v>
      </c>
      <c r="D26" s="132">
        <v>40940</v>
      </c>
      <c r="E26" s="132" t="s">
        <v>195</v>
      </c>
      <c r="F26" s="131" t="s">
        <v>141</v>
      </c>
      <c r="G26" s="131" t="s">
        <v>196</v>
      </c>
      <c r="H26" s="133">
        <v>525000</v>
      </c>
      <c r="I26" s="15"/>
      <c r="J26" s="15"/>
      <c r="K26" s="15" t="s">
        <v>70</v>
      </c>
      <c r="L26" s="15"/>
      <c r="M26" s="15"/>
      <c r="N26" s="28"/>
      <c r="O26" s="111" t="s">
        <v>232</v>
      </c>
      <c r="P26" s="111" t="s">
        <v>233</v>
      </c>
      <c r="Q26" s="111" t="s">
        <v>234</v>
      </c>
      <c r="R26" s="111" t="s">
        <v>141</v>
      </c>
      <c r="S26" s="115"/>
      <c r="T26" s="114" t="s">
        <v>266</v>
      </c>
      <c r="U26" s="135" t="s">
        <v>235</v>
      </c>
      <c r="V26" s="122">
        <v>41640</v>
      </c>
      <c r="W26" s="122">
        <v>42767</v>
      </c>
      <c r="X26" s="115"/>
      <c r="Y26" s="115"/>
      <c r="Z26" s="115"/>
      <c r="AA26" s="115" t="s">
        <v>236</v>
      </c>
    </row>
    <row r="27" spans="1:27" ht="50.1" customHeight="1" x14ac:dyDescent="0.25">
      <c r="A27" s="407"/>
      <c r="B27" s="130" t="s">
        <v>197</v>
      </c>
      <c r="C27" s="131" t="s">
        <v>198</v>
      </c>
      <c r="D27" s="132">
        <v>40940</v>
      </c>
      <c r="E27" s="132" t="s">
        <v>199</v>
      </c>
      <c r="F27" s="131" t="s">
        <v>200</v>
      </c>
      <c r="G27" s="131" t="s">
        <v>201</v>
      </c>
      <c r="H27" s="133">
        <v>500000</v>
      </c>
      <c r="I27" s="15"/>
      <c r="J27" s="15"/>
      <c r="K27" s="15"/>
      <c r="L27" s="15" t="s">
        <v>70</v>
      </c>
      <c r="M27" s="15"/>
      <c r="N27" s="28"/>
      <c r="O27" s="111" t="s">
        <v>237</v>
      </c>
      <c r="P27" s="111" t="s">
        <v>238</v>
      </c>
      <c r="Q27" s="111" t="s">
        <v>239</v>
      </c>
      <c r="R27" s="111" t="s">
        <v>129</v>
      </c>
      <c r="S27" s="115" t="s">
        <v>240</v>
      </c>
      <c r="T27" s="114" t="s">
        <v>267</v>
      </c>
      <c r="U27" s="115" t="s">
        <v>241</v>
      </c>
      <c r="V27" s="122">
        <v>41395</v>
      </c>
      <c r="W27" s="122"/>
      <c r="X27" s="115"/>
      <c r="Y27" s="139">
        <v>10000</v>
      </c>
      <c r="Z27" s="115"/>
      <c r="AA27" s="115"/>
    </row>
    <row r="28" spans="1:27" ht="50.1" customHeight="1" x14ac:dyDescent="0.25">
      <c r="A28" s="407"/>
      <c r="B28" s="130" t="s">
        <v>202</v>
      </c>
      <c r="C28" s="131" t="s">
        <v>203</v>
      </c>
      <c r="D28" s="132">
        <v>40940</v>
      </c>
      <c r="E28" s="132">
        <v>41609</v>
      </c>
      <c r="F28" s="131" t="s">
        <v>145</v>
      </c>
      <c r="G28" s="131" t="s">
        <v>204</v>
      </c>
      <c r="H28" s="133">
        <v>50000</v>
      </c>
      <c r="I28" s="15"/>
      <c r="J28" s="15"/>
      <c r="K28" s="15"/>
      <c r="L28" s="15" t="s">
        <v>70</v>
      </c>
      <c r="M28" s="15"/>
      <c r="N28" s="28" t="s">
        <v>73</v>
      </c>
      <c r="O28" s="115" t="s">
        <v>242</v>
      </c>
      <c r="P28" s="115"/>
      <c r="Q28" s="115"/>
      <c r="R28" s="115" t="s">
        <v>145</v>
      </c>
      <c r="S28" s="115" t="s">
        <v>243</v>
      </c>
      <c r="T28" s="114"/>
      <c r="U28" s="115"/>
      <c r="V28" s="122"/>
      <c r="W28" s="122"/>
      <c r="X28" s="115"/>
      <c r="Y28" s="115"/>
      <c r="Z28" s="115"/>
      <c r="AA28" s="115"/>
    </row>
    <row r="29" spans="1:27" ht="50.1" customHeight="1" x14ac:dyDescent="0.25">
      <c r="A29" s="407"/>
      <c r="B29" s="130" t="s">
        <v>205</v>
      </c>
      <c r="C29" s="131" t="s">
        <v>206</v>
      </c>
      <c r="D29" s="132">
        <v>40940</v>
      </c>
      <c r="E29" s="132">
        <v>41091</v>
      </c>
      <c r="F29" s="131" t="s">
        <v>145</v>
      </c>
      <c r="G29" s="131" t="s">
        <v>145</v>
      </c>
      <c r="H29" s="133" t="s">
        <v>107</v>
      </c>
      <c r="I29" s="15"/>
      <c r="J29" s="15" t="s">
        <v>70</v>
      </c>
      <c r="K29" s="15"/>
      <c r="L29" s="15"/>
      <c r="M29" s="15"/>
      <c r="N29" s="28"/>
      <c r="O29" s="115" t="s">
        <v>244</v>
      </c>
      <c r="P29" s="115"/>
      <c r="Q29" s="115" t="s">
        <v>245</v>
      </c>
      <c r="R29" s="135" t="s">
        <v>246</v>
      </c>
      <c r="S29" s="121"/>
      <c r="T29" s="114"/>
      <c r="U29" s="115"/>
      <c r="V29" s="122"/>
      <c r="W29" s="122">
        <v>41518</v>
      </c>
      <c r="X29" s="115" t="s">
        <v>141</v>
      </c>
      <c r="Y29" s="115"/>
      <c r="Z29" s="115"/>
      <c r="AA29" s="115"/>
    </row>
    <row r="30" spans="1:27" ht="50.1" customHeight="1" x14ac:dyDescent="0.25">
      <c r="A30" s="407"/>
      <c r="B30" s="130" t="s">
        <v>207</v>
      </c>
      <c r="C30" s="131" t="s">
        <v>208</v>
      </c>
      <c r="D30" s="132">
        <v>40940</v>
      </c>
      <c r="E30" s="132">
        <v>41091</v>
      </c>
      <c r="F30" s="131" t="s">
        <v>145</v>
      </c>
      <c r="G30" s="131" t="s">
        <v>209</v>
      </c>
      <c r="H30" s="133" t="s">
        <v>107</v>
      </c>
      <c r="I30" s="15" t="s">
        <v>70</v>
      </c>
      <c r="J30" s="15"/>
      <c r="K30" s="15"/>
      <c r="L30" s="15"/>
      <c r="M30" s="15"/>
      <c r="N30" s="28" t="s">
        <v>74</v>
      </c>
      <c r="O30" s="115" t="s">
        <v>163</v>
      </c>
      <c r="P30" s="115"/>
      <c r="Q30" s="115"/>
      <c r="R30" s="115" t="s">
        <v>145</v>
      </c>
      <c r="S30" s="115" t="s">
        <v>247</v>
      </c>
      <c r="T30" s="114"/>
      <c r="U30" s="115"/>
      <c r="V30" s="122"/>
      <c r="W30" s="122"/>
      <c r="X30" s="115"/>
      <c r="Y30" s="115"/>
      <c r="Z30" s="115"/>
      <c r="AA30" s="115"/>
    </row>
    <row r="31" spans="1:27" ht="50.1" customHeight="1" x14ac:dyDescent="0.25">
      <c r="A31" s="407"/>
      <c r="B31" s="130" t="s">
        <v>210</v>
      </c>
      <c r="C31" s="131" t="s">
        <v>211</v>
      </c>
      <c r="D31" s="132">
        <v>40940</v>
      </c>
      <c r="E31" s="132">
        <v>41609</v>
      </c>
      <c r="F31" s="131" t="s">
        <v>212</v>
      </c>
      <c r="G31" s="131" t="s">
        <v>145</v>
      </c>
      <c r="H31" s="133">
        <v>600</v>
      </c>
      <c r="I31" s="15"/>
      <c r="J31" s="15"/>
      <c r="K31" s="15"/>
      <c r="L31" s="15" t="s">
        <v>70</v>
      </c>
      <c r="M31" s="15"/>
      <c r="N31" s="28"/>
      <c r="O31" s="115" t="s">
        <v>441</v>
      </c>
      <c r="P31" s="115"/>
      <c r="Q31" s="115"/>
      <c r="R31" s="115" t="s">
        <v>248</v>
      </c>
      <c r="S31" s="137"/>
      <c r="T31" s="140" t="s">
        <v>268</v>
      </c>
      <c r="U31" s="115" t="s">
        <v>249</v>
      </c>
      <c r="V31" s="122"/>
      <c r="W31" s="122">
        <v>42767</v>
      </c>
      <c r="X31" s="115"/>
      <c r="Y31" s="115"/>
      <c r="Z31" s="115"/>
      <c r="AA31" s="115"/>
    </row>
    <row r="32" spans="1:27" ht="50.1" customHeight="1" x14ac:dyDescent="0.25">
      <c r="A32" s="407"/>
      <c r="B32" s="130" t="s">
        <v>213</v>
      </c>
      <c r="C32" s="131" t="s">
        <v>214</v>
      </c>
      <c r="D32" s="132">
        <v>41122</v>
      </c>
      <c r="E32" s="132">
        <v>41609</v>
      </c>
      <c r="F32" s="131" t="s">
        <v>215</v>
      </c>
      <c r="G32" s="131" t="s">
        <v>216</v>
      </c>
      <c r="H32" s="133">
        <v>30000</v>
      </c>
      <c r="I32" s="15"/>
      <c r="J32" s="15"/>
      <c r="K32" s="15"/>
      <c r="L32" s="15" t="s">
        <v>70</v>
      </c>
      <c r="M32" s="15"/>
      <c r="N32" s="28"/>
      <c r="O32" s="115" t="s">
        <v>250</v>
      </c>
      <c r="P32" s="115"/>
      <c r="Q32" s="115"/>
      <c r="R32" s="131" t="s">
        <v>215</v>
      </c>
      <c r="S32" s="141"/>
      <c r="T32" s="142"/>
      <c r="U32" s="115"/>
      <c r="V32" s="122"/>
      <c r="W32" s="122"/>
      <c r="X32" s="115"/>
      <c r="Y32" s="115"/>
      <c r="Z32" s="115"/>
      <c r="AA32" s="115"/>
    </row>
    <row r="33" spans="1:27" ht="50.1" customHeight="1" x14ac:dyDescent="0.25">
      <c r="A33" s="407"/>
      <c r="B33" s="130" t="s">
        <v>217</v>
      </c>
      <c r="C33" s="131" t="s">
        <v>218</v>
      </c>
      <c r="D33" s="132">
        <v>41122</v>
      </c>
      <c r="E33" s="132" t="s">
        <v>219</v>
      </c>
      <c r="F33" s="131" t="s">
        <v>215</v>
      </c>
      <c r="G33" s="131" t="s">
        <v>216</v>
      </c>
      <c r="H33" s="133">
        <v>500000</v>
      </c>
      <c r="I33" s="15"/>
      <c r="J33" s="15"/>
      <c r="K33" s="15"/>
      <c r="L33" s="15" t="s">
        <v>70</v>
      </c>
      <c r="M33" s="15"/>
      <c r="N33" s="28" t="s">
        <v>74</v>
      </c>
      <c r="O33" s="115" t="s">
        <v>251</v>
      </c>
      <c r="P33" s="115"/>
      <c r="Q33" s="115"/>
      <c r="R33" s="115" t="s">
        <v>252</v>
      </c>
      <c r="S33" s="111" t="s">
        <v>253</v>
      </c>
      <c r="T33" s="114"/>
      <c r="U33" s="115"/>
      <c r="V33" s="122"/>
      <c r="W33" s="122"/>
      <c r="X33" s="115"/>
      <c r="Y33" s="115"/>
      <c r="Z33" s="115"/>
      <c r="AA33" s="115"/>
    </row>
    <row r="34" spans="1:27" ht="50.1" customHeight="1" x14ac:dyDescent="0.25">
      <c r="A34" s="407"/>
      <c r="B34" s="130" t="s">
        <v>220</v>
      </c>
      <c r="C34" s="131" t="s">
        <v>221</v>
      </c>
      <c r="D34" s="132">
        <v>40940</v>
      </c>
      <c r="E34" s="132">
        <v>41974</v>
      </c>
      <c r="F34" s="131" t="s">
        <v>212</v>
      </c>
      <c r="G34" s="131" t="s">
        <v>222</v>
      </c>
      <c r="H34" s="133">
        <v>600</v>
      </c>
      <c r="I34" s="15"/>
      <c r="J34" s="15" t="s">
        <v>70</v>
      </c>
      <c r="K34" s="15"/>
      <c r="L34" s="15"/>
      <c r="M34" s="15"/>
      <c r="N34" s="28"/>
      <c r="O34" s="143" t="s">
        <v>254</v>
      </c>
      <c r="P34" s="143"/>
      <c r="Q34" s="143"/>
      <c r="R34" s="143" t="s">
        <v>255</v>
      </c>
      <c r="S34" s="137"/>
      <c r="T34" s="114" t="s">
        <v>269</v>
      </c>
      <c r="U34" s="115" t="s">
        <v>256</v>
      </c>
      <c r="V34" s="122"/>
      <c r="W34" s="122">
        <v>42767</v>
      </c>
      <c r="X34" s="115"/>
      <c r="Y34" s="115"/>
      <c r="Z34" s="115"/>
      <c r="AA34" s="115"/>
    </row>
    <row r="35" spans="1:27" ht="50.1" customHeight="1" x14ac:dyDescent="0.25">
      <c r="A35" s="407"/>
      <c r="B35" s="130" t="s">
        <v>223</v>
      </c>
      <c r="C35" s="131" t="s">
        <v>224</v>
      </c>
      <c r="D35" s="132">
        <v>40940</v>
      </c>
      <c r="E35" s="132">
        <v>41609</v>
      </c>
      <c r="F35" s="131" t="s">
        <v>225</v>
      </c>
      <c r="G35" s="131" t="s">
        <v>226</v>
      </c>
      <c r="H35" s="133" t="s">
        <v>107</v>
      </c>
      <c r="I35" s="15"/>
      <c r="J35" s="15" t="s">
        <v>70</v>
      </c>
      <c r="K35" s="15"/>
      <c r="L35" s="15"/>
      <c r="M35" s="15"/>
      <c r="N35" s="28" t="s">
        <v>74</v>
      </c>
      <c r="O35" s="128" t="s">
        <v>257</v>
      </c>
      <c r="P35" s="115" t="s">
        <v>258</v>
      </c>
      <c r="Q35" s="115" t="s">
        <v>259</v>
      </c>
      <c r="R35" s="115" t="s">
        <v>260</v>
      </c>
      <c r="S35" s="115" t="s">
        <v>261</v>
      </c>
      <c r="T35" s="114"/>
      <c r="U35" s="115"/>
      <c r="V35" s="122"/>
      <c r="W35" s="122"/>
      <c r="X35" s="115"/>
      <c r="Y35" s="115"/>
      <c r="Z35" s="115"/>
      <c r="AA35" s="137"/>
    </row>
    <row r="36" spans="1:27" ht="50.1" customHeight="1" x14ac:dyDescent="0.25">
      <c r="A36" s="407"/>
      <c r="B36" s="130" t="s">
        <v>227</v>
      </c>
      <c r="C36" s="131" t="s">
        <v>228</v>
      </c>
      <c r="D36" s="132">
        <v>40940</v>
      </c>
      <c r="E36" s="132" t="s">
        <v>199</v>
      </c>
      <c r="F36" s="131" t="s">
        <v>141</v>
      </c>
      <c r="G36" s="131" t="s">
        <v>200</v>
      </c>
      <c r="H36" s="133">
        <v>250000</v>
      </c>
      <c r="I36" s="15"/>
      <c r="J36" s="15" t="s">
        <v>70</v>
      </c>
      <c r="K36" s="15"/>
      <c r="L36" s="15"/>
      <c r="M36" s="15"/>
      <c r="N36" s="28"/>
      <c r="O36" s="111" t="s">
        <v>262</v>
      </c>
      <c r="P36" s="111"/>
      <c r="Q36" s="111" t="s">
        <v>263</v>
      </c>
      <c r="R36" s="111" t="s">
        <v>141</v>
      </c>
      <c r="S36" s="115"/>
      <c r="T36" s="114" t="s">
        <v>270</v>
      </c>
      <c r="U36" s="115" t="s">
        <v>264</v>
      </c>
      <c r="V36" s="122">
        <v>41395</v>
      </c>
      <c r="W36" s="122">
        <v>42767</v>
      </c>
      <c r="X36" s="115"/>
      <c r="Y36" s="139">
        <v>500000</v>
      </c>
      <c r="Z36" s="115" t="s">
        <v>671</v>
      </c>
      <c r="AA36" s="115"/>
    </row>
    <row r="37" spans="1:27" ht="50.1" customHeight="1" x14ac:dyDescent="0.25">
      <c r="A37" s="408"/>
      <c r="B37" s="130" t="s">
        <v>229</v>
      </c>
      <c r="C37" s="131" t="s">
        <v>230</v>
      </c>
      <c r="D37" s="132">
        <v>40940</v>
      </c>
      <c r="E37" s="132">
        <v>41609</v>
      </c>
      <c r="F37" s="131" t="s">
        <v>145</v>
      </c>
      <c r="G37" s="131" t="s">
        <v>231</v>
      </c>
      <c r="H37" s="133" t="s">
        <v>107</v>
      </c>
      <c r="I37" s="15"/>
      <c r="J37" s="15" t="s">
        <v>70</v>
      </c>
      <c r="K37" s="15"/>
      <c r="L37" s="15"/>
      <c r="M37" s="15"/>
      <c r="N37" s="28" t="s">
        <v>73</v>
      </c>
      <c r="O37" s="115" t="s">
        <v>163</v>
      </c>
      <c r="P37" s="115"/>
      <c r="Q37" s="115"/>
      <c r="R37" s="115" t="s">
        <v>145</v>
      </c>
      <c r="S37" s="115" t="s">
        <v>265</v>
      </c>
      <c r="T37" s="114"/>
      <c r="U37" s="115"/>
      <c r="V37" s="122"/>
      <c r="W37" s="122"/>
      <c r="X37" s="115"/>
      <c r="Y37" s="115"/>
      <c r="Z37" s="115"/>
      <c r="AA37" s="115"/>
    </row>
    <row r="38" spans="1:27" ht="50.1" customHeight="1" x14ac:dyDescent="0.25">
      <c r="A38" s="406" t="s">
        <v>271</v>
      </c>
      <c r="B38" s="130" t="s">
        <v>272</v>
      </c>
      <c r="C38" s="131" t="s">
        <v>273</v>
      </c>
      <c r="D38" s="132">
        <v>41091</v>
      </c>
      <c r="E38" s="132">
        <v>41244</v>
      </c>
      <c r="F38" s="131" t="s">
        <v>274</v>
      </c>
      <c r="G38" s="131" t="s">
        <v>275</v>
      </c>
      <c r="H38" s="133">
        <v>25000</v>
      </c>
      <c r="I38" s="15"/>
      <c r="J38" s="15" t="s">
        <v>70</v>
      </c>
      <c r="K38" s="15"/>
      <c r="L38" s="15"/>
      <c r="M38" s="15"/>
      <c r="N38" s="28"/>
      <c r="O38" s="128"/>
      <c r="P38" s="128"/>
      <c r="Q38" s="128" t="s">
        <v>314</v>
      </c>
      <c r="R38" s="115" t="s">
        <v>497</v>
      </c>
      <c r="S38" s="128"/>
      <c r="T38" s="134"/>
      <c r="U38" s="128"/>
      <c r="V38" s="129">
        <v>41395</v>
      </c>
      <c r="W38" s="129">
        <v>41609</v>
      </c>
      <c r="X38" s="128"/>
      <c r="Y38" s="128"/>
      <c r="Z38" s="128" t="s">
        <v>315</v>
      </c>
      <c r="AA38" s="128"/>
    </row>
    <row r="39" spans="1:27" ht="50.1" customHeight="1" x14ac:dyDescent="0.25">
      <c r="A39" s="417"/>
      <c r="B39" s="130" t="s">
        <v>276</v>
      </c>
      <c r="C39" s="131" t="s">
        <v>277</v>
      </c>
      <c r="D39" s="132">
        <v>40909</v>
      </c>
      <c r="E39" s="132">
        <v>42705</v>
      </c>
      <c r="F39" s="131" t="s">
        <v>274</v>
      </c>
      <c r="G39" s="131" t="s">
        <v>278</v>
      </c>
      <c r="H39" s="133">
        <v>150000</v>
      </c>
      <c r="I39" s="15"/>
      <c r="J39" s="15"/>
      <c r="K39" s="15"/>
      <c r="L39" s="15" t="s">
        <v>70</v>
      </c>
      <c r="M39" s="15"/>
      <c r="N39" s="28"/>
      <c r="O39" s="111" t="s">
        <v>316</v>
      </c>
      <c r="P39" s="111" t="s">
        <v>579</v>
      </c>
      <c r="Q39" s="111"/>
      <c r="R39" s="111" t="s">
        <v>497</v>
      </c>
      <c r="S39" s="128"/>
      <c r="T39" s="113" t="s">
        <v>317</v>
      </c>
      <c r="U39" s="128" t="s">
        <v>318</v>
      </c>
      <c r="V39" s="129"/>
      <c r="W39" s="129"/>
      <c r="X39" s="128"/>
      <c r="Y39" s="128"/>
      <c r="Z39" s="128"/>
      <c r="AA39" s="128"/>
    </row>
    <row r="40" spans="1:27" ht="50.1" customHeight="1" x14ac:dyDescent="0.25">
      <c r="A40" s="417"/>
      <c r="B40" s="130" t="s">
        <v>279</v>
      </c>
      <c r="C40" s="131" t="s">
        <v>280</v>
      </c>
      <c r="D40" s="132">
        <v>41699</v>
      </c>
      <c r="E40" s="132">
        <v>42767</v>
      </c>
      <c r="F40" s="131" t="s">
        <v>497</v>
      </c>
      <c r="G40" s="131" t="s">
        <v>281</v>
      </c>
      <c r="H40" s="133">
        <v>200000</v>
      </c>
      <c r="I40" s="15" t="s">
        <v>70</v>
      </c>
      <c r="J40" s="15"/>
      <c r="K40" s="15"/>
      <c r="L40" s="15"/>
      <c r="M40" s="15"/>
      <c r="N40" s="28"/>
      <c r="O40" s="128"/>
      <c r="P40" s="128"/>
      <c r="Q40" s="128"/>
      <c r="R40" s="128" t="s">
        <v>497</v>
      </c>
      <c r="S40" s="121"/>
      <c r="T40" s="134"/>
      <c r="U40" s="128"/>
      <c r="V40" s="129"/>
      <c r="W40" s="129"/>
      <c r="X40" s="128"/>
      <c r="Y40" s="128"/>
      <c r="Z40" s="128"/>
      <c r="AA40" s="128" t="s">
        <v>319</v>
      </c>
    </row>
    <row r="41" spans="1:27" ht="50.1" customHeight="1" x14ac:dyDescent="0.25">
      <c r="A41" s="417"/>
      <c r="B41" s="130" t="s">
        <v>282</v>
      </c>
      <c r="C41" s="131" t="s">
        <v>687</v>
      </c>
      <c r="D41" s="132">
        <v>41153</v>
      </c>
      <c r="E41" s="132">
        <v>41244</v>
      </c>
      <c r="F41" s="131" t="s">
        <v>274</v>
      </c>
      <c r="G41" s="131" t="s">
        <v>283</v>
      </c>
      <c r="H41" s="133">
        <v>30000</v>
      </c>
      <c r="I41" s="15"/>
      <c r="J41" s="15"/>
      <c r="K41" s="15"/>
      <c r="L41" s="15"/>
      <c r="M41" s="15" t="s">
        <v>70</v>
      </c>
      <c r="N41" s="28"/>
      <c r="O41" s="111" t="s">
        <v>320</v>
      </c>
      <c r="P41" s="111" t="s">
        <v>321</v>
      </c>
      <c r="Q41" s="111"/>
      <c r="R41" s="111" t="s">
        <v>497</v>
      </c>
      <c r="S41" s="115"/>
      <c r="T41" s="142"/>
      <c r="U41" s="115"/>
      <c r="V41" s="122"/>
      <c r="W41" s="122"/>
      <c r="X41" s="115"/>
      <c r="Y41" s="115"/>
      <c r="Z41" s="115"/>
      <c r="AA41" s="115"/>
    </row>
    <row r="42" spans="1:27" ht="50.1" customHeight="1" x14ac:dyDescent="0.25">
      <c r="A42" s="417"/>
      <c r="B42" s="130" t="s">
        <v>284</v>
      </c>
      <c r="C42" s="131" t="s">
        <v>285</v>
      </c>
      <c r="D42" s="132">
        <v>41091</v>
      </c>
      <c r="E42" s="132">
        <v>41609</v>
      </c>
      <c r="F42" s="144" t="s">
        <v>286</v>
      </c>
      <c r="G42" s="131" t="s">
        <v>287</v>
      </c>
      <c r="H42" s="133">
        <v>5000</v>
      </c>
      <c r="I42" s="15"/>
      <c r="J42" s="15" t="s">
        <v>70</v>
      </c>
      <c r="K42" s="15"/>
      <c r="L42" s="15"/>
      <c r="M42" s="15"/>
      <c r="N42" s="28" t="s">
        <v>74</v>
      </c>
      <c r="O42" s="115" t="s">
        <v>322</v>
      </c>
      <c r="P42" s="115" t="s">
        <v>323</v>
      </c>
      <c r="Q42" s="115" t="s">
        <v>324</v>
      </c>
      <c r="R42" s="115" t="s">
        <v>286</v>
      </c>
      <c r="S42" s="115" t="s">
        <v>325</v>
      </c>
      <c r="T42" s="114"/>
      <c r="U42" s="115"/>
      <c r="V42" s="122"/>
      <c r="W42" s="122"/>
      <c r="X42" s="115"/>
      <c r="Y42" s="115"/>
      <c r="Z42" s="115"/>
      <c r="AA42" s="115"/>
    </row>
    <row r="43" spans="1:27" ht="50.1" customHeight="1" x14ac:dyDescent="0.25">
      <c r="A43" s="417"/>
      <c r="B43" s="130" t="s">
        <v>288</v>
      </c>
      <c r="C43" s="131" t="s">
        <v>280</v>
      </c>
      <c r="D43" s="132">
        <v>41091</v>
      </c>
      <c r="E43" s="132">
        <v>42705</v>
      </c>
      <c r="F43" s="144" t="s">
        <v>286</v>
      </c>
      <c r="G43" s="131" t="s">
        <v>289</v>
      </c>
      <c r="H43" s="133">
        <v>100000</v>
      </c>
      <c r="I43" s="15"/>
      <c r="J43" s="15" t="s">
        <v>70</v>
      </c>
      <c r="K43" s="15"/>
      <c r="L43" s="15"/>
      <c r="M43" s="15"/>
      <c r="N43" s="28"/>
      <c r="O43" s="115" t="s">
        <v>326</v>
      </c>
      <c r="P43" s="115"/>
      <c r="Q43" s="115"/>
      <c r="R43" s="115" t="s">
        <v>286</v>
      </c>
      <c r="S43" s="115"/>
      <c r="T43" s="142"/>
      <c r="U43" s="115"/>
      <c r="V43" s="122">
        <v>41974</v>
      </c>
      <c r="W43" s="122"/>
      <c r="X43" s="115"/>
      <c r="Y43" s="115"/>
      <c r="Z43" s="115"/>
      <c r="AA43" s="115"/>
    </row>
    <row r="44" spans="1:27" ht="50.1" customHeight="1" x14ac:dyDescent="0.25">
      <c r="A44" s="417"/>
      <c r="B44" s="130" t="s">
        <v>290</v>
      </c>
      <c r="C44" s="131" t="s">
        <v>280</v>
      </c>
      <c r="D44" s="132">
        <v>41699</v>
      </c>
      <c r="E44" s="132">
        <v>42767</v>
      </c>
      <c r="F44" s="131" t="s">
        <v>274</v>
      </c>
      <c r="G44" s="131" t="s">
        <v>291</v>
      </c>
      <c r="H44" s="133">
        <v>200000</v>
      </c>
      <c r="I44" s="15"/>
      <c r="J44" s="15" t="s">
        <v>70</v>
      </c>
      <c r="K44" s="15"/>
      <c r="L44" s="15"/>
      <c r="M44" s="15"/>
      <c r="N44" s="28" t="s">
        <v>74</v>
      </c>
      <c r="O44" s="115"/>
      <c r="P44" s="115"/>
      <c r="Q44" s="115"/>
      <c r="R44" s="111" t="s">
        <v>497</v>
      </c>
      <c r="S44" s="115" t="s">
        <v>327</v>
      </c>
      <c r="T44" s="114"/>
      <c r="U44" s="115"/>
      <c r="V44" s="122"/>
      <c r="W44" s="122"/>
      <c r="X44" s="115"/>
      <c r="Y44" s="115"/>
      <c r="Z44" s="115"/>
      <c r="AA44" s="115"/>
    </row>
    <row r="45" spans="1:27" ht="50.1" customHeight="1" x14ac:dyDescent="0.25">
      <c r="A45" s="417"/>
      <c r="B45" s="130" t="s">
        <v>292</v>
      </c>
      <c r="C45" s="131" t="s">
        <v>293</v>
      </c>
      <c r="D45" s="145">
        <v>40940</v>
      </c>
      <c r="E45" s="145">
        <v>42705</v>
      </c>
      <c r="F45" s="131" t="s">
        <v>294</v>
      </c>
      <c r="G45" s="131" t="s">
        <v>295</v>
      </c>
      <c r="H45" s="133">
        <v>30000</v>
      </c>
      <c r="I45" s="15"/>
      <c r="J45" s="15"/>
      <c r="K45" s="15"/>
      <c r="L45" s="15" t="s">
        <v>70</v>
      </c>
      <c r="M45" s="15"/>
      <c r="N45" s="28" t="s">
        <v>73</v>
      </c>
      <c r="O45" s="115" t="s">
        <v>328</v>
      </c>
      <c r="P45" s="115"/>
      <c r="Q45" s="115"/>
      <c r="R45" s="115" t="s">
        <v>129</v>
      </c>
      <c r="S45" s="115" t="s">
        <v>329</v>
      </c>
      <c r="T45" s="140"/>
      <c r="U45" s="115"/>
      <c r="V45" s="122"/>
      <c r="W45" s="122"/>
      <c r="X45" s="115"/>
      <c r="Y45" s="115"/>
      <c r="Z45" s="115"/>
      <c r="AA45" s="115"/>
    </row>
    <row r="46" spans="1:27" ht="50.1" customHeight="1" x14ac:dyDescent="0.25">
      <c r="A46" s="417"/>
      <c r="B46" s="130" t="s">
        <v>296</v>
      </c>
      <c r="C46" s="131" t="s">
        <v>280</v>
      </c>
      <c r="D46" s="132">
        <v>41334</v>
      </c>
      <c r="E46" s="132">
        <v>42705</v>
      </c>
      <c r="F46" s="131" t="s">
        <v>297</v>
      </c>
      <c r="G46" s="131" t="s">
        <v>298</v>
      </c>
      <c r="H46" s="133">
        <v>200000</v>
      </c>
      <c r="I46" s="15"/>
      <c r="J46" s="15"/>
      <c r="K46" s="15" t="s">
        <v>70</v>
      </c>
      <c r="L46" s="15"/>
      <c r="M46" s="15"/>
      <c r="N46" s="28"/>
      <c r="O46" s="115" t="s">
        <v>330</v>
      </c>
      <c r="P46" s="115"/>
      <c r="Q46" s="115"/>
      <c r="R46" s="131" t="s">
        <v>297</v>
      </c>
      <c r="S46" s="115" t="s">
        <v>331</v>
      </c>
      <c r="T46" s="140" t="s">
        <v>343</v>
      </c>
      <c r="U46" s="135" t="s">
        <v>332</v>
      </c>
      <c r="V46" s="150">
        <v>41640</v>
      </c>
      <c r="W46" s="150">
        <v>42767</v>
      </c>
      <c r="X46" s="135" t="s">
        <v>333</v>
      </c>
      <c r="Y46" s="135"/>
      <c r="Z46" s="135" t="s">
        <v>334</v>
      </c>
      <c r="AA46" s="135" t="s">
        <v>335</v>
      </c>
    </row>
    <row r="47" spans="1:27" ht="50.1" customHeight="1" x14ac:dyDescent="0.25">
      <c r="A47" s="417"/>
      <c r="B47" s="130" t="s">
        <v>299</v>
      </c>
      <c r="C47" s="131" t="s">
        <v>280</v>
      </c>
      <c r="D47" s="132">
        <v>41699</v>
      </c>
      <c r="E47" s="132">
        <v>42767</v>
      </c>
      <c r="F47" s="131" t="s">
        <v>497</v>
      </c>
      <c r="G47" s="131" t="s">
        <v>300</v>
      </c>
      <c r="H47" s="133">
        <v>40000</v>
      </c>
      <c r="I47" s="15" t="s">
        <v>70</v>
      </c>
      <c r="J47" s="15"/>
      <c r="K47" s="15"/>
      <c r="L47" s="15"/>
      <c r="M47" s="15"/>
      <c r="N47" s="28"/>
      <c r="O47" s="115"/>
      <c r="P47" s="115"/>
      <c r="Q47" s="115"/>
      <c r="R47" s="111"/>
      <c r="S47" s="115"/>
      <c r="T47" s="114" t="s">
        <v>344</v>
      </c>
      <c r="U47" s="115"/>
      <c r="V47" s="122"/>
      <c r="W47" s="122"/>
      <c r="X47" s="115"/>
      <c r="Y47" s="115"/>
      <c r="Z47" s="115"/>
      <c r="AA47" s="115"/>
    </row>
    <row r="48" spans="1:27" ht="50.1" customHeight="1" x14ac:dyDescent="0.25">
      <c r="A48" s="417"/>
      <c r="B48" s="130" t="s">
        <v>301</v>
      </c>
      <c r="C48" s="131" t="s">
        <v>280</v>
      </c>
      <c r="D48" s="132">
        <v>41244</v>
      </c>
      <c r="E48" s="132">
        <v>42339</v>
      </c>
      <c r="F48" s="131" t="s">
        <v>302</v>
      </c>
      <c r="G48" s="131" t="s">
        <v>303</v>
      </c>
      <c r="H48" s="133">
        <v>40000</v>
      </c>
      <c r="I48" s="15"/>
      <c r="J48" s="15"/>
      <c r="K48" s="15"/>
      <c r="L48" s="15" t="s">
        <v>70</v>
      </c>
      <c r="M48" s="15"/>
      <c r="N48" s="28"/>
      <c r="O48" s="135" t="s">
        <v>336</v>
      </c>
      <c r="P48" s="111" t="s">
        <v>337</v>
      </c>
      <c r="Q48" s="115"/>
      <c r="R48" s="111" t="s">
        <v>672</v>
      </c>
      <c r="S48" s="115"/>
      <c r="T48" s="142"/>
      <c r="U48" s="115"/>
      <c r="V48" s="122"/>
      <c r="W48" s="122">
        <v>42767</v>
      </c>
      <c r="X48" s="115"/>
      <c r="Y48" s="115"/>
      <c r="Z48" s="115"/>
      <c r="AA48" s="115"/>
    </row>
    <row r="49" spans="1:27" ht="50.1" customHeight="1" x14ac:dyDescent="0.25">
      <c r="A49" s="417"/>
      <c r="B49" s="130" t="s">
        <v>304</v>
      </c>
      <c r="C49" s="131" t="s">
        <v>280</v>
      </c>
      <c r="D49" s="132">
        <v>41091</v>
      </c>
      <c r="E49" s="132">
        <v>42705</v>
      </c>
      <c r="F49" s="131" t="s">
        <v>305</v>
      </c>
      <c r="G49" s="131" t="s">
        <v>306</v>
      </c>
      <c r="H49" s="133" t="s">
        <v>107</v>
      </c>
      <c r="I49" s="15"/>
      <c r="J49" s="15"/>
      <c r="K49" s="15"/>
      <c r="L49" s="15" t="s">
        <v>70</v>
      </c>
      <c r="M49" s="15"/>
      <c r="N49" s="28" t="s">
        <v>74</v>
      </c>
      <c r="O49" s="115"/>
      <c r="P49" s="151"/>
      <c r="Q49" s="111"/>
      <c r="R49" s="128" t="s">
        <v>286</v>
      </c>
      <c r="S49" s="115" t="s">
        <v>338</v>
      </c>
      <c r="T49" s="114"/>
      <c r="U49" s="115"/>
      <c r="V49" s="122"/>
      <c r="W49" s="122"/>
      <c r="X49" s="115"/>
      <c r="Y49" s="115"/>
      <c r="Z49" s="115"/>
      <c r="AA49" s="115"/>
    </row>
    <row r="50" spans="1:27" ht="50.1" customHeight="1" x14ac:dyDescent="0.25">
      <c r="A50" s="417"/>
      <c r="B50" s="130" t="s">
        <v>307</v>
      </c>
      <c r="C50" s="131" t="s">
        <v>280</v>
      </c>
      <c r="D50" s="132">
        <v>42186</v>
      </c>
      <c r="E50" s="132">
        <v>42767</v>
      </c>
      <c r="F50" s="131" t="s">
        <v>308</v>
      </c>
      <c r="G50" s="131" t="s">
        <v>309</v>
      </c>
      <c r="H50" s="133">
        <v>100000</v>
      </c>
      <c r="I50" s="15" t="s">
        <v>70</v>
      </c>
      <c r="J50" s="15"/>
      <c r="K50" s="15"/>
      <c r="L50" s="15"/>
      <c r="M50" s="15"/>
      <c r="N50" s="28"/>
      <c r="O50" s="115"/>
      <c r="P50" s="128"/>
      <c r="Q50" s="115"/>
      <c r="R50" s="115"/>
      <c r="S50" s="115"/>
      <c r="T50" s="114" t="s">
        <v>339</v>
      </c>
      <c r="U50" s="115" t="s">
        <v>340</v>
      </c>
      <c r="V50" s="122">
        <v>41760</v>
      </c>
      <c r="W50" s="122">
        <v>42005</v>
      </c>
      <c r="X50" s="115"/>
      <c r="Y50" s="115"/>
      <c r="Z50" s="115"/>
      <c r="AA50" s="115"/>
    </row>
    <row r="51" spans="1:27" ht="50.1" customHeight="1" x14ac:dyDescent="0.25">
      <c r="A51" s="417"/>
      <c r="B51" s="146" t="s">
        <v>310</v>
      </c>
      <c r="C51" s="147" t="s">
        <v>311</v>
      </c>
      <c r="D51" s="148">
        <v>40940</v>
      </c>
      <c r="E51" s="148">
        <v>41091</v>
      </c>
      <c r="F51" s="147" t="s">
        <v>312</v>
      </c>
      <c r="G51" s="147" t="s">
        <v>313</v>
      </c>
      <c r="H51" s="149" t="s">
        <v>107</v>
      </c>
      <c r="I51" s="15"/>
      <c r="J51" s="15" t="s">
        <v>70</v>
      </c>
      <c r="K51" s="15"/>
      <c r="L51" s="15"/>
      <c r="M51" s="15"/>
      <c r="N51" s="28"/>
      <c r="O51" s="111" t="s">
        <v>341</v>
      </c>
      <c r="P51" s="111"/>
      <c r="Q51" s="111" t="s">
        <v>342</v>
      </c>
      <c r="R51" s="111" t="s">
        <v>497</v>
      </c>
      <c r="S51" s="115"/>
      <c r="T51" s="142"/>
      <c r="U51" s="115"/>
      <c r="V51" s="122">
        <v>41395</v>
      </c>
      <c r="W51" s="122">
        <v>41456</v>
      </c>
      <c r="X51" s="115" t="s">
        <v>497</v>
      </c>
      <c r="Y51" s="115"/>
      <c r="Z51" s="115"/>
      <c r="AA51" s="115"/>
    </row>
    <row r="52" spans="1:27" ht="50.1" customHeight="1" x14ac:dyDescent="0.25">
      <c r="A52" s="406" t="s">
        <v>345</v>
      </c>
      <c r="B52" s="130" t="s">
        <v>346</v>
      </c>
      <c r="C52" s="131" t="s">
        <v>347</v>
      </c>
      <c r="D52" s="132">
        <v>40940</v>
      </c>
      <c r="E52" s="132" t="s">
        <v>348</v>
      </c>
      <c r="F52" s="131" t="s">
        <v>137</v>
      </c>
      <c r="G52" s="131" t="s">
        <v>349</v>
      </c>
      <c r="H52" s="152">
        <v>180000</v>
      </c>
      <c r="I52" s="15"/>
      <c r="J52" s="15"/>
      <c r="K52" s="15"/>
      <c r="L52" s="15" t="s">
        <v>70</v>
      </c>
      <c r="M52" s="15"/>
      <c r="N52" s="28"/>
      <c r="O52" s="111" t="s">
        <v>357</v>
      </c>
      <c r="P52" s="111" t="s">
        <v>358</v>
      </c>
      <c r="Q52" s="111" t="s">
        <v>359</v>
      </c>
      <c r="R52" s="111" t="s">
        <v>141</v>
      </c>
      <c r="S52" s="128" t="s">
        <v>360</v>
      </c>
      <c r="T52" s="113" t="s">
        <v>361</v>
      </c>
      <c r="U52" s="128"/>
      <c r="V52" s="129"/>
      <c r="W52" s="129">
        <v>42767</v>
      </c>
      <c r="X52" s="128"/>
      <c r="Y52" s="128"/>
      <c r="Z52" s="128"/>
      <c r="AA52" s="128"/>
    </row>
    <row r="53" spans="1:27" ht="50.1" customHeight="1" x14ac:dyDescent="0.25">
      <c r="A53" s="407"/>
      <c r="B53" s="130" t="s">
        <v>350</v>
      </c>
      <c r="C53" s="131" t="s">
        <v>351</v>
      </c>
      <c r="D53" s="132">
        <v>40940</v>
      </c>
      <c r="E53" s="132">
        <v>41609</v>
      </c>
      <c r="F53" s="131" t="s">
        <v>352</v>
      </c>
      <c r="G53" s="131" t="s">
        <v>353</v>
      </c>
      <c r="H53" s="152" t="s">
        <v>107</v>
      </c>
      <c r="I53" s="15"/>
      <c r="J53" s="15" t="s">
        <v>70</v>
      </c>
      <c r="K53" s="15"/>
      <c r="L53" s="15"/>
      <c r="M53" s="15"/>
      <c r="N53" s="28"/>
      <c r="O53" s="128" t="s">
        <v>163</v>
      </c>
      <c r="P53" s="128"/>
      <c r="Q53" s="128"/>
      <c r="R53" s="128" t="s">
        <v>145</v>
      </c>
      <c r="S53" s="128" t="s">
        <v>362</v>
      </c>
      <c r="T53" s="168" t="s">
        <v>442</v>
      </c>
      <c r="U53" s="128" t="s">
        <v>363</v>
      </c>
      <c r="V53" s="129"/>
      <c r="W53" s="129"/>
      <c r="X53" s="128" t="s">
        <v>129</v>
      </c>
      <c r="Y53" s="128"/>
      <c r="Z53" s="128" t="s">
        <v>497</v>
      </c>
      <c r="AA53" s="128" t="s">
        <v>364</v>
      </c>
    </row>
    <row r="54" spans="1:27" ht="50.1" customHeight="1" x14ac:dyDescent="0.25">
      <c r="A54" s="408"/>
      <c r="B54" s="146" t="s">
        <v>354</v>
      </c>
      <c r="C54" s="147" t="s">
        <v>355</v>
      </c>
      <c r="D54" s="148">
        <v>40940</v>
      </c>
      <c r="E54" s="148">
        <v>41609</v>
      </c>
      <c r="F54" s="147" t="s">
        <v>145</v>
      </c>
      <c r="G54" s="147" t="s">
        <v>356</v>
      </c>
      <c r="H54" s="153" t="s">
        <v>107</v>
      </c>
      <c r="I54" s="15"/>
      <c r="J54" s="15" t="s">
        <v>70</v>
      </c>
      <c r="K54" s="15"/>
      <c r="L54" s="15"/>
      <c r="M54" s="15"/>
      <c r="N54" s="28" t="s">
        <v>74</v>
      </c>
      <c r="O54" s="128" t="s">
        <v>163</v>
      </c>
      <c r="P54" s="128"/>
      <c r="Q54" s="128"/>
      <c r="R54" s="128" t="s">
        <v>145</v>
      </c>
      <c r="S54" s="111" t="s">
        <v>365</v>
      </c>
      <c r="T54" s="113"/>
      <c r="U54" s="128"/>
      <c r="V54" s="129"/>
      <c r="W54" s="129"/>
      <c r="X54" s="128"/>
      <c r="Y54" s="128"/>
      <c r="Z54" s="128"/>
      <c r="AA54" s="128"/>
    </row>
    <row r="55" spans="1:27" ht="50.1" customHeight="1" x14ac:dyDescent="0.25">
      <c r="A55" s="409" t="s">
        <v>366</v>
      </c>
      <c r="B55" s="130" t="s">
        <v>367</v>
      </c>
      <c r="C55" s="131" t="s">
        <v>368</v>
      </c>
      <c r="D55" s="132">
        <v>41122</v>
      </c>
      <c r="E55" s="132">
        <v>41244</v>
      </c>
      <c r="F55" s="131" t="s">
        <v>369</v>
      </c>
      <c r="G55" s="131" t="s">
        <v>370</v>
      </c>
      <c r="H55" s="152">
        <v>5000</v>
      </c>
      <c r="I55" s="15"/>
      <c r="J55" s="15" t="s">
        <v>70</v>
      </c>
      <c r="K55" s="15"/>
      <c r="L55" s="15"/>
      <c r="M55" s="15"/>
      <c r="N55" s="28"/>
      <c r="O55" s="111" t="s">
        <v>389</v>
      </c>
      <c r="P55" s="111" t="s">
        <v>390</v>
      </c>
      <c r="Q55" s="111" t="s">
        <v>391</v>
      </c>
      <c r="R55" s="111" t="s">
        <v>141</v>
      </c>
      <c r="S55" s="128"/>
      <c r="T55" s="134" t="s">
        <v>392</v>
      </c>
      <c r="U55" s="128"/>
      <c r="V55" s="129">
        <v>41548</v>
      </c>
      <c r="W55" s="129">
        <v>41609</v>
      </c>
      <c r="X55" s="128" t="s">
        <v>141</v>
      </c>
      <c r="Y55" s="128"/>
      <c r="Z55" s="128"/>
      <c r="AA55" s="128"/>
    </row>
    <row r="56" spans="1:27" ht="50.1" customHeight="1" x14ac:dyDescent="0.25">
      <c r="A56" s="409"/>
      <c r="B56" s="130" t="s">
        <v>371</v>
      </c>
      <c r="C56" s="131" t="s">
        <v>372</v>
      </c>
      <c r="D56" s="132">
        <v>41122</v>
      </c>
      <c r="E56" s="132">
        <v>41456</v>
      </c>
      <c r="F56" s="131" t="s">
        <v>369</v>
      </c>
      <c r="G56" s="131" t="s">
        <v>373</v>
      </c>
      <c r="H56" s="152">
        <v>40000</v>
      </c>
      <c r="I56" s="15"/>
      <c r="J56" s="15"/>
      <c r="K56" s="15" t="s">
        <v>70</v>
      </c>
      <c r="L56" s="15"/>
      <c r="M56" s="15"/>
      <c r="N56" s="28"/>
      <c r="O56" s="111" t="s">
        <v>393</v>
      </c>
      <c r="P56" s="111"/>
      <c r="Q56" s="111" t="s">
        <v>394</v>
      </c>
      <c r="R56" s="111" t="s">
        <v>141</v>
      </c>
      <c r="S56" s="128"/>
      <c r="T56" s="113" t="s">
        <v>395</v>
      </c>
      <c r="U56" s="128" t="s">
        <v>396</v>
      </c>
      <c r="V56" s="129">
        <v>41456</v>
      </c>
      <c r="W56" s="129">
        <v>41974</v>
      </c>
      <c r="X56" s="128"/>
      <c r="Y56" s="128"/>
      <c r="Z56" s="128" t="s">
        <v>497</v>
      </c>
      <c r="AA56" s="128"/>
    </row>
    <row r="57" spans="1:27" ht="50.1" customHeight="1" x14ac:dyDescent="0.25">
      <c r="A57" s="409"/>
      <c r="B57" s="130" t="s">
        <v>374</v>
      </c>
      <c r="C57" s="131" t="s">
        <v>375</v>
      </c>
      <c r="D57" s="132">
        <v>41122</v>
      </c>
      <c r="E57" s="132">
        <v>41395</v>
      </c>
      <c r="F57" s="144" t="s">
        <v>141</v>
      </c>
      <c r="G57" s="131" t="s">
        <v>376</v>
      </c>
      <c r="H57" s="152" t="s">
        <v>107</v>
      </c>
      <c r="I57" s="15"/>
      <c r="J57" s="15" t="s">
        <v>70</v>
      </c>
      <c r="K57" s="15"/>
      <c r="L57" s="15"/>
      <c r="M57" s="15"/>
      <c r="N57" s="28"/>
      <c r="O57" s="111" t="s">
        <v>397</v>
      </c>
      <c r="P57" s="111" t="s">
        <v>160</v>
      </c>
      <c r="Q57" s="111" t="s">
        <v>398</v>
      </c>
      <c r="R57" s="111" t="s">
        <v>141</v>
      </c>
      <c r="S57" s="128"/>
      <c r="T57" s="113" t="s">
        <v>399</v>
      </c>
      <c r="U57" s="128"/>
      <c r="V57" s="129">
        <v>41426</v>
      </c>
      <c r="W57" s="129">
        <v>41609</v>
      </c>
      <c r="X57" s="128"/>
      <c r="Y57" s="128"/>
      <c r="Z57" s="128" t="s">
        <v>400</v>
      </c>
      <c r="AA57" s="111" t="s">
        <v>401</v>
      </c>
    </row>
    <row r="58" spans="1:27" ht="50.1" customHeight="1" x14ac:dyDescent="0.25">
      <c r="A58" s="409"/>
      <c r="B58" s="130" t="s">
        <v>377</v>
      </c>
      <c r="C58" s="131" t="s">
        <v>378</v>
      </c>
      <c r="D58" s="132">
        <v>40940</v>
      </c>
      <c r="E58" s="132">
        <v>41244</v>
      </c>
      <c r="F58" s="131" t="s">
        <v>379</v>
      </c>
      <c r="G58" s="131" t="s">
        <v>380</v>
      </c>
      <c r="H58" s="152" t="s">
        <v>107</v>
      </c>
      <c r="I58" s="15"/>
      <c r="J58" s="15" t="s">
        <v>70</v>
      </c>
      <c r="K58" s="15"/>
      <c r="L58" s="15"/>
      <c r="M58" s="15"/>
      <c r="N58" s="28" t="s">
        <v>74</v>
      </c>
      <c r="O58" s="111" t="s">
        <v>402</v>
      </c>
      <c r="P58" s="111"/>
      <c r="Q58" s="111" t="s">
        <v>403</v>
      </c>
      <c r="R58" s="111" t="s">
        <v>141</v>
      </c>
      <c r="S58" s="128" t="s">
        <v>404</v>
      </c>
      <c r="T58" s="134"/>
      <c r="U58" s="128"/>
      <c r="V58" s="129"/>
      <c r="W58" s="129"/>
      <c r="X58" s="128"/>
      <c r="Y58" s="128"/>
      <c r="Z58" s="128"/>
      <c r="AA58" s="128"/>
    </row>
    <row r="59" spans="1:27" ht="50.1" customHeight="1" x14ac:dyDescent="0.25">
      <c r="A59" s="409"/>
      <c r="B59" s="130" t="s">
        <v>381</v>
      </c>
      <c r="C59" s="131" t="s">
        <v>375</v>
      </c>
      <c r="D59" s="132">
        <v>40940</v>
      </c>
      <c r="E59" s="132">
        <v>41579</v>
      </c>
      <c r="F59" s="131" t="s">
        <v>379</v>
      </c>
      <c r="G59" s="131" t="s">
        <v>382</v>
      </c>
      <c r="H59" s="152">
        <v>280000</v>
      </c>
      <c r="I59" s="15"/>
      <c r="J59" s="15" t="s">
        <v>70</v>
      </c>
      <c r="K59" s="15"/>
      <c r="L59" s="15"/>
      <c r="M59" s="15"/>
      <c r="N59" s="28" t="s">
        <v>74</v>
      </c>
      <c r="O59" s="111" t="s">
        <v>405</v>
      </c>
      <c r="P59" s="111"/>
      <c r="Q59" s="111" t="s">
        <v>406</v>
      </c>
      <c r="R59" s="111" t="s">
        <v>141</v>
      </c>
      <c r="S59" s="128" t="s">
        <v>404</v>
      </c>
      <c r="T59" s="113"/>
      <c r="U59" s="128"/>
      <c r="V59" s="129"/>
      <c r="W59" s="129"/>
      <c r="X59" s="128"/>
      <c r="Y59" s="128"/>
      <c r="Z59" s="128"/>
      <c r="AA59" s="128"/>
    </row>
    <row r="60" spans="1:27" ht="50.1" customHeight="1" x14ac:dyDescent="0.25">
      <c r="A60" s="409"/>
      <c r="B60" s="130" t="s">
        <v>383</v>
      </c>
      <c r="C60" s="131" t="s">
        <v>384</v>
      </c>
      <c r="D60" s="132">
        <v>40940</v>
      </c>
      <c r="E60" s="131" t="s">
        <v>385</v>
      </c>
      <c r="F60" s="131" t="s">
        <v>386</v>
      </c>
      <c r="G60" s="131" t="s">
        <v>387</v>
      </c>
      <c r="H60" s="133" t="s">
        <v>388</v>
      </c>
      <c r="I60" s="15"/>
      <c r="J60" s="15"/>
      <c r="K60" s="15"/>
      <c r="L60" s="15"/>
      <c r="M60" s="15" t="s">
        <v>70</v>
      </c>
      <c r="N60" s="28"/>
      <c r="O60" s="128"/>
      <c r="P60" s="111" t="s">
        <v>407</v>
      </c>
      <c r="Q60" s="111"/>
      <c r="R60" s="111" t="s">
        <v>497</v>
      </c>
      <c r="S60" s="128" t="s">
        <v>408</v>
      </c>
      <c r="T60" s="134" t="s">
        <v>409</v>
      </c>
      <c r="U60" s="128"/>
      <c r="V60" s="129"/>
      <c r="W60" s="129"/>
      <c r="X60" s="128"/>
      <c r="Y60" s="128"/>
      <c r="Z60" s="128"/>
      <c r="AA60" s="128"/>
    </row>
    <row r="62" spans="1:27" ht="15.75" thickBot="1" x14ac:dyDescent="0.3"/>
    <row r="63" spans="1:27" ht="43.5" customHeight="1" thickTop="1" thickBot="1" x14ac:dyDescent="0.3">
      <c r="A63" s="93" t="s">
        <v>59</v>
      </c>
      <c r="B63" s="56">
        <f>COUNTA(B68:B68,B71:B74,B77:B78,B81:B90)</f>
        <v>7</v>
      </c>
    </row>
    <row r="64" spans="1:27" ht="15.75" thickTop="1" x14ac:dyDescent="0.25"/>
    <row r="66" spans="1:14" ht="15.75" thickBot="1" x14ac:dyDescent="0.3"/>
    <row r="67" spans="1:14" ht="17.25" thickTop="1" thickBot="1" x14ac:dyDescent="0.3">
      <c r="A67" s="93" t="s">
        <v>62</v>
      </c>
      <c r="B67" s="93" t="s">
        <v>61</v>
      </c>
      <c r="C67" s="94" t="s">
        <v>6</v>
      </c>
      <c r="D67" s="94" t="s">
        <v>10</v>
      </c>
      <c r="E67" s="94" t="s">
        <v>11</v>
      </c>
      <c r="F67" s="94" t="s">
        <v>8</v>
      </c>
      <c r="G67" s="94" t="s">
        <v>7</v>
      </c>
      <c r="H67" s="94" t="s">
        <v>9</v>
      </c>
      <c r="I67" s="94" t="s">
        <v>78</v>
      </c>
    </row>
    <row r="68" spans="1:14" ht="50.1" customHeight="1" thickTop="1" x14ac:dyDescent="0.25">
      <c r="A68" s="162" t="s">
        <v>84</v>
      </c>
      <c r="B68" s="158" t="s">
        <v>410</v>
      </c>
      <c r="C68" s="159" t="s">
        <v>411</v>
      </c>
      <c r="D68" s="160">
        <v>41426</v>
      </c>
      <c r="E68" s="160">
        <v>42767</v>
      </c>
      <c r="F68" s="159" t="s">
        <v>107</v>
      </c>
      <c r="G68" s="159" t="s">
        <v>412</v>
      </c>
      <c r="H68" s="159" t="s">
        <v>413</v>
      </c>
      <c r="I68" s="161"/>
    </row>
    <row r="69" spans="1:14" ht="15.75" thickBot="1" x14ac:dyDescent="0.3"/>
    <row r="70" spans="1:14" ht="17.25" thickTop="1" thickBot="1" x14ac:dyDescent="0.3">
      <c r="A70" s="94" t="s">
        <v>62</v>
      </c>
      <c r="B70" s="93" t="s">
        <v>61</v>
      </c>
      <c r="C70" s="93" t="s">
        <v>6</v>
      </c>
      <c r="D70" s="93" t="s">
        <v>10</v>
      </c>
      <c r="E70" s="93" t="s">
        <v>11</v>
      </c>
      <c r="F70" s="93" t="s">
        <v>8</v>
      </c>
      <c r="G70" s="93" t="s">
        <v>7</v>
      </c>
      <c r="H70" s="93" t="s">
        <v>9</v>
      </c>
      <c r="I70" s="94" t="s">
        <v>78</v>
      </c>
    </row>
    <row r="71" spans="1:14" s="141" customFormat="1" ht="50.1" customHeight="1" thickTop="1" x14ac:dyDescent="0.25">
      <c r="A71" s="418" t="s">
        <v>414</v>
      </c>
      <c r="B71" s="158" t="s">
        <v>415</v>
      </c>
      <c r="C71" s="159" t="s">
        <v>416</v>
      </c>
      <c r="D71" s="160">
        <v>41640</v>
      </c>
      <c r="E71" s="160">
        <v>41974</v>
      </c>
      <c r="F71" s="165">
        <v>3000000</v>
      </c>
      <c r="G71" s="159" t="s">
        <v>497</v>
      </c>
      <c r="H71" s="166" t="s">
        <v>155</v>
      </c>
      <c r="I71" s="163"/>
      <c r="J71" s="164"/>
      <c r="K71" s="164"/>
      <c r="L71" s="164"/>
      <c r="M71" s="164"/>
      <c r="N71" s="164"/>
    </row>
    <row r="72" spans="1:14" s="141" customFormat="1" ht="50.1" customHeight="1" x14ac:dyDescent="0.25">
      <c r="A72" s="419"/>
      <c r="B72" s="158" t="s">
        <v>417</v>
      </c>
      <c r="C72" s="159" t="s">
        <v>418</v>
      </c>
      <c r="D72" s="160">
        <v>41395</v>
      </c>
      <c r="E72" s="160">
        <v>41426</v>
      </c>
      <c r="F72" s="159" t="s">
        <v>419</v>
      </c>
      <c r="G72" s="159" t="s">
        <v>420</v>
      </c>
      <c r="H72" s="159" t="s">
        <v>141</v>
      </c>
      <c r="I72" s="163" t="s">
        <v>429</v>
      </c>
      <c r="J72" s="164"/>
      <c r="K72" s="164"/>
      <c r="L72" s="164"/>
      <c r="M72" s="164"/>
      <c r="N72" s="164"/>
    </row>
    <row r="73" spans="1:14" s="141" customFormat="1" ht="50.1" customHeight="1" x14ac:dyDescent="0.25">
      <c r="A73" s="419"/>
      <c r="B73" s="158" t="s">
        <v>421</v>
      </c>
      <c r="C73" s="159" t="s">
        <v>422</v>
      </c>
      <c r="D73" s="160">
        <v>41426</v>
      </c>
      <c r="E73" s="160">
        <v>41456</v>
      </c>
      <c r="F73" s="159" t="s">
        <v>107</v>
      </c>
      <c r="G73" s="159" t="s">
        <v>497</v>
      </c>
      <c r="H73" s="159" t="s">
        <v>423</v>
      </c>
      <c r="I73" s="163" t="s">
        <v>429</v>
      </c>
      <c r="J73" s="164"/>
      <c r="K73" s="164"/>
      <c r="L73" s="164"/>
      <c r="M73" s="164"/>
      <c r="N73" s="164"/>
    </row>
    <row r="74" spans="1:14" s="141" customFormat="1" ht="50.1" customHeight="1" x14ac:dyDescent="0.25">
      <c r="A74" s="420"/>
      <c r="B74" s="158" t="s">
        <v>424</v>
      </c>
      <c r="C74" s="159" t="s">
        <v>425</v>
      </c>
      <c r="D74" s="160">
        <v>41640</v>
      </c>
      <c r="E74" s="160">
        <v>42767</v>
      </c>
      <c r="F74" s="165">
        <v>3000000</v>
      </c>
      <c r="G74" s="159" t="s">
        <v>426</v>
      </c>
      <c r="H74" s="165" t="s">
        <v>427</v>
      </c>
      <c r="I74" s="163" t="s">
        <v>428</v>
      </c>
      <c r="J74" s="164"/>
      <c r="K74" s="164"/>
      <c r="L74" s="164"/>
      <c r="M74" s="164"/>
      <c r="N74" s="164"/>
    </row>
    <row r="75" spans="1:14" ht="15.75" thickBot="1" x14ac:dyDescent="0.3"/>
    <row r="76" spans="1:14" ht="17.25" thickTop="1" thickBot="1" x14ac:dyDescent="0.3">
      <c r="A76" s="94" t="s">
        <v>62</v>
      </c>
      <c r="B76" s="93" t="s">
        <v>61</v>
      </c>
      <c r="C76" s="93" t="s">
        <v>6</v>
      </c>
      <c r="D76" s="93" t="s">
        <v>10</v>
      </c>
      <c r="E76" s="93" t="s">
        <v>11</v>
      </c>
      <c r="F76" s="93" t="s">
        <v>8</v>
      </c>
      <c r="G76" s="93" t="s">
        <v>7</v>
      </c>
      <c r="H76" s="93" t="s">
        <v>9</v>
      </c>
      <c r="I76" s="94" t="s">
        <v>78</v>
      </c>
    </row>
    <row r="77" spans="1:14" s="141" customFormat="1" ht="50.1" customHeight="1" thickTop="1" x14ac:dyDescent="0.25">
      <c r="A77" s="405" t="s">
        <v>430</v>
      </c>
      <c r="B77" s="158" t="s">
        <v>431</v>
      </c>
      <c r="C77" s="159" t="s">
        <v>432</v>
      </c>
      <c r="D77" s="160">
        <v>41395</v>
      </c>
      <c r="E77" s="160">
        <v>42767</v>
      </c>
      <c r="F77" s="159" t="s">
        <v>433</v>
      </c>
      <c r="G77" s="166" t="s">
        <v>434</v>
      </c>
      <c r="H77" s="166" t="s">
        <v>373</v>
      </c>
      <c r="I77" s="161"/>
      <c r="J77" s="164"/>
      <c r="K77" s="164"/>
      <c r="L77" s="164"/>
      <c r="M77" s="164"/>
      <c r="N77" s="164"/>
    </row>
    <row r="78" spans="1:14" ht="50.1" customHeight="1" x14ac:dyDescent="0.25">
      <c r="A78" s="405"/>
      <c r="B78" s="167" t="s">
        <v>435</v>
      </c>
      <c r="C78" s="159" t="s">
        <v>436</v>
      </c>
      <c r="D78" s="160">
        <v>41395</v>
      </c>
      <c r="E78" s="160">
        <v>42767</v>
      </c>
      <c r="F78" s="159" t="s">
        <v>433</v>
      </c>
      <c r="G78" s="166" t="s">
        <v>434</v>
      </c>
      <c r="H78" s="166" t="s">
        <v>437</v>
      </c>
      <c r="I78" s="55"/>
    </row>
    <row r="80" spans="1:14" ht="17.25" hidden="1" thickTop="1" thickBot="1" x14ac:dyDescent="0.3">
      <c r="A80" s="94" t="s">
        <v>62</v>
      </c>
      <c r="B80" s="94" t="s">
        <v>61</v>
      </c>
      <c r="C80" s="94" t="s">
        <v>6</v>
      </c>
      <c r="D80" s="94" t="s">
        <v>10</v>
      </c>
      <c r="E80" s="94" t="s">
        <v>11</v>
      </c>
      <c r="F80" s="94" t="s">
        <v>8</v>
      </c>
      <c r="G80" s="94" t="s">
        <v>7</v>
      </c>
      <c r="H80" s="94" t="s">
        <v>9</v>
      </c>
      <c r="I80" s="94" t="s">
        <v>78</v>
      </c>
    </row>
    <row r="81" spans="1:9" ht="15.75" hidden="1" thickTop="1" x14ac:dyDescent="0.25">
      <c r="A81" s="78" t="s">
        <v>60</v>
      </c>
      <c r="B81" s="55"/>
      <c r="C81" s="55"/>
      <c r="D81" s="55"/>
      <c r="E81" s="55"/>
      <c r="F81" s="55"/>
      <c r="G81" s="55"/>
      <c r="H81" s="55"/>
      <c r="I81" s="55"/>
    </row>
    <row r="82" spans="1:9" hidden="1" x14ac:dyDescent="0.25">
      <c r="A82" s="64"/>
      <c r="B82" s="55"/>
      <c r="C82" s="55"/>
      <c r="D82" s="55"/>
      <c r="E82" s="55"/>
      <c r="F82" s="55"/>
      <c r="G82" s="55"/>
      <c r="H82" s="55"/>
      <c r="I82" s="55"/>
    </row>
    <row r="83" spans="1:9" hidden="1" x14ac:dyDescent="0.25">
      <c r="A83" s="64"/>
      <c r="B83" s="55"/>
      <c r="C83" s="55"/>
      <c r="D83" s="55"/>
      <c r="E83" s="55"/>
      <c r="F83" s="55"/>
      <c r="G83" s="55"/>
      <c r="H83" s="55"/>
      <c r="I83" s="55"/>
    </row>
    <row r="84" spans="1:9" hidden="1" x14ac:dyDescent="0.25">
      <c r="A84" s="64"/>
      <c r="B84" s="55"/>
      <c r="C84" s="55"/>
      <c r="D84" s="55"/>
      <c r="E84" s="55"/>
      <c r="F84" s="55"/>
      <c r="G84" s="55"/>
      <c r="H84" s="55"/>
      <c r="I84" s="55"/>
    </row>
    <row r="85" spans="1:9" hidden="1" x14ac:dyDescent="0.25">
      <c r="A85" s="64"/>
      <c r="B85" s="55"/>
      <c r="C85" s="55"/>
      <c r="D85" s="55"/>
      <c r="E85" s="55"/>
      <c r="F85" s="55"/>
      <c r="G85" s="55"/>
      <c r="H85" s="55"/>
      <c r="I85" s="55"/>
    </row>
    <row r="86" spans="1:9" hidden="1" x14ac:dyDescent="0.25">
      <c r="A86" s="64"/>
      <c r="B86" s="55"/>
      <c r="C86" s="55"/>
      <c r="D86" s="55"/>
      <c r="E86" s="55"/>
      <c r="F86" s="55"/>
      <c r="G86" s="55"/>
      <c r="H86" s="55"/>
      <c r="I86" s="55"/>
    </row>
    <row r="87" spans="1:9" hidden="1" x14ac:dyDescent="0.25">
      <c r="A87" s="64"/>
      <c r="B87" s="55"/>
      <c r="C87" s="55"/>
      <c r="D87" s="55"/>
      <c r="E87" s="55"/>
      <c r="F87" s="55"/>
      <c r="G87" s="55"/>
      <c r="H87" s="55"/>
      <c r="I87" s="55"/>
    </row>
    <row r="88" spans="1:9" hidden="1" x14ac:dyDescent="0.25">
      <c r="A88" s="64"/>
      <c r="B88" s="55"/>
      <c r="C88" s="55"/>
      <c r="D88" s="55"/>
      <c r="E88" s="55"/>
      <c r="F88" s="55"/>
      <c r="G88" s="55"/>
      <c r="H88" s="55"/>
      <c r="I88" s="55"/>
    </row>
    <row r="89" spans="1:9" hidden="1" x14ac:dyDescent="0.25">
      <c r="A89" s="64"/>
      <c r="B89" s="55"/>
      <c r="C89" s="55"/>
      <c r="D89" s="55"/>
      <c r="E89" s="55"/>
      <c r="F89" s="55"/>
      <c r="G89" s="55"/>
      <c r="H89" s="55"/>
      <c r="I89" s="55"/>
    </row>
    <row r="90" spans="1:9" hidden="1" x14ac:dyDescent="0.25">
      <c r="A90" s="65"/>
      <c r="B90" s="55"/>
      <c r="C90" s="55"/>
      <c r="D90" s="55"/>
      <c r="E90" s="55"/>
      <c r="F90" s="55"/>
      <c r="G90" s="55"/>
      <c r="H90" s="55"/>
      <c r="I90" s="55"/>
    </row>
  </sheetData>
  <mergeCells count="9">
    <mergeCell ref="A77:A78"/>
    <mergeCell ref="A52:A54"/>
    <mergeCell ref="A55:A60"/>
    <mergeCell ref="I9:R9"/>
    <mergeCell ref="T9:AA9"/>
    <mergeCell ref="A11:A16"/>
    <mergeCell ref="A17:A37"/>
    <mergeCell ref="A38:A51"/>
    <mergeCell ref="A71:A74"/>
  </mergeCells>
  <conditionalFormatting sqref="AF7:AF8">
    <cfRule type="cellIs" dxfId="122" priority="314" stopIfTrue="1" operator="equal">
      <formula>$AF$7</formula>
    </cfRule>
  </conditionalFormatting>
  <conditionalFormatting sqref="I11:I57">
    <cfRule type="cellIs" dxfId="121" priority="313" stopIfTrue="1" operator="equal">
      <formula>"x"</formula>
    </cfRule>
  </conditionalFormatting>
  <conditionalFormatting sqref="J11:J57">
    <cfRule type="cellIs" dxfId="120" priority="312" operator="equal">
      <formula>"x"</formula>
    </cfRule>
  </conditionalFormatting>
  <conditionalFormatting sqref="K11:K57">
    <cfRule type="cellIs" dxfId="119" priority="311" operator="equal">
      <formula>"x"</formula>
    </cfRule>
  </conditionalFormatting>
  <conditionalFormatting sqref="L11:L57">
    <cfRule type="cellIs" dxfId="118" priority="310" stopIfTrue="1" operator="equal">
      <formula>"x"</formula>
    </cfRule>
  </conditionalFormatting>
  <conditionalFormatting sqref="M11:M57">
    <cfRule type="cellIs" dxfId="117" priority="309" operator="equal">
      <formula>"x"</formula>
    </cfRule>
  </conditionalFormatting>
  <conditionalFormatting sqref="I58:I60">
    <cfRule type="cellIs" dxfId="116" priority="286" stopIfTrue="1" operator="equal">
      <formula>"x"</formula>
    </cfRule>
  </conditionalFormatting>
  <conditionalFormatting sqref="J58:J60">
    <cfRule type="cellIs" dxfId="115" priority="285" operator="equal">
      <formula>"x"</formula>
    </cfRule>
  </conditionalFormatting>
  <conditionalFormatting sqref="K58:K60">
    <cfRule type="cellIs" dxfId="114" priority="284" operator="equal">
      <formula>"x"</formula>
    </cfRule>
  </conditionalFormatting>
  <conditionalFormatting sqref="L58:L60">
    <cfRule type="cellIs" dxfId="113" priority="283" stopIfTrue="1" operator="equal">
      <formula>"x"</formula>
    </cfRule>
  </conditionalFormatting>
  <conditionalFormatting sqref="M58:M60">
    <cfRule type="cellIs" dxfId="112" priority="282" operator="equal">
      <formula>"x"</formula>
    </cfRule>
  </conditionalFormatting>
  <conditionalFormatting sqref="N11:N60">
    <cfRule type="cellIs" dxfId="111" priority="1" stopIfTrue="1" operator="equal">
      <formula>$AF$8</formula>
    </cfRule>
    <cfRule type="cellIs" dxfId="110" priority="4" stopIfTrue="1" operator="equal">
      <formula>$AF$7</formula>
    </cfRule>
  </conditionalFormatting>
  <dataValidations count="1">
    <dataValidation type="list" allowBlank="1" showInputMessage="1" showErrorMessage="1" sqref="N11:N6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zoomScale="70" zoomScaleNormal="70" zoomScalePageLayoutView="70" workbookViewId="0"/>
  </sheetViews>
  <sheetFormatPr defaultRowHeight="15" x14ac:dyDescent="0.25"/>
  <cols>
    <col min="1" max="1" width="0.85546875" customWidth="1"/>
    <col min="2" max="2" width="39.140625" customWidth="1"/>
    <col min="3" max="3" width="14.28515625" customWidth="1"/>
    <col min="5" max="5" width="13.28515625" customWidth="1"/>
    <col min="6" max="6" width="11.28515625" customWidth="1"/>
  </cols>
  <sheetData>
    <row r="1" spans="1:26" s="2" customFormat="1" x14ac:dyDescent="0.25">
      <c r="A1" s="3" t="s">
        <v>0</v>
      </c>
      <c r="H1" s="16"/>
      <c r="I1" s="16"/>
      <c r="J1" s="16"/>
      <c r="K1" s="16"/>
      <c r="L1" s="16"/>
      <c r="M1" s="16"/>
    </row>
    <row r="2" spans="1:26" s="4" customFormat="1" ht="4.1500000000000004" customHeight="1" x14ac:dyDescent="0.25">
      <c r="H2" s="17"/>
      <c r="I2" s="17"/>
      <c r="J2" s="17"/>
      <c r="K2" s="17"/>
      <c r="L2" s="17"/>
      <c r="M2" s="17"/>
    </row>
    <row r="3" spans="1:26" s="5" customFormat="1" ht="15.75" thickBot="1" x14ac:dyDescent="0.3">
      <c r="A3" s="421" t="str">
        <f>'Monitoria Anual 1'!A3</f>
        <v>PLANO DE AÇÃO NACIONAL PARA CONSERVAÇÃO DA ARARA-AZUL-DE-LEAR</v>
      </c>
      <c r="B3" s="421"/>
      <c r="C3" s="421"/>
      <c r="D3" s="421"/>
      <c r="E3" s="421"/>
      <c r="F3" s="421"/>
      <c r="G3" s="421"/>
      <c r="H3" s="421"/>
      <c r="I3" s="421"/>
      <c r="J3" s="421"/>
      <c r="K3" s="421"/>
      <c r="L3" s="421"/>
      <c r="M3" s="421"/>
      <c r="N3" s="421"/>
      <c r="O3" s="421"/>
      <c r="P3" s="421"/>
    </row>
    <row r="4" spans="1:26" s="1" customFormat="1" ht="15.75" thickTop="1" x14ac:dyDescent="0.25">
      <c r="H4" s="18"/>
      <c r="I4" s="18"/>
      <c r="J4" s="18"/>
      <c r="K4" s="18"/>
      <c r="L4" s="18"/>
      <c r="M4" s="18"/>
    </row>
    <row r="5" spans="1:26" s="6" customFormat="1" ht="25.9" customHeight="1" thickBot="1" x14ac:dyDescent="0.3">
      <c r="A5" s="7" t="s">
        <v>1</v>
      </c>
      <c r="B5" s="7"/>
      <c r="C5" s="156" t="str">
        <f>'Monitoria Anual 1'!D5</f>
        <v>Manter o crescimento populacional da arara-azul-de-lear até 2017, garantindo e incrementando a qualidade do hábitat e envolvendo as comunidades da área de ocorrência da espécie na sua conservação</v>
      </c>
      <c r="D5" s="12"/>
      <c r="E5" s="12"/>
      <c r="F5" s="12"/>
      <c r="G5" s="12"/>
      <c r="H5" s="12"/>
      <c r="I5" s="12"/>
      <c r="J5" s="12"/>
      <c r="K5" s="12"/>
      <c r="L5" s="12"/>
      <c r="M5" s="12"/>
      <c r="N5" s="12"/>
      <c r="O5" s="12"/>
      <c r="P5" s="13"/>
      <c r="Q5" s="13"/>
      <c r="R5" s="13"/>
      <c r="S5" s="13"/>
      <c r="T5" s="13"/>
      <c r="U5" s="13"/>
      <c r="V5" s="13"/>
      <c r="W5" s="13"/>
      <c r="X5" s="13"/>
      <c r="Y5" s="13"/>
      <c r="Z5" s="13"/>
    </row>
    <row r="6" spans="1:26" s="1" customFormat="1" ht="15.75" thickTop="1" x14ac:dyDescent="0.25">
      <c r="H6" s="18"/>
      <c r="I6" s="18"/>
      <c r="J6" s="18"/>
      <c r="K6" s="18"/>
      <c r="L6" s="18"/>
      <c r="M6" s="18"/>
    </row>
    <row r="7" spans="1:26" s="1" customFormat="1" ht="15.75" thickBot="1" x14ac:dyDescent="0.3">
      <c r="A7" s="7" t="s">
        <v>2</v>
      </c>
      <c r="B7" s="7"/>
      <c r="C7" s="157">
        <v>42132</v>
      </c>
      <c r="D7" s="9"/>
      <c r="E7" s="10"/>
      <c r="F7" s="10"/>
      <c r="G7" s="11"/>
      <c r="H7" s="18"/>
      <c r="I7" s="18"/>
      <c r="J7" s="18"/>
      <c r="K7" s="18"/>
      <c r="L7" s="18"/>
      <c r="M7" s="18"/>
    </row>
    <row r="8" spans="1:26" ht="15.75" thickTop="1" x14ac:dyDescent="0.25"/>
    <row r="9" spans="1:26" ht="18.75" x14ac:dyDescent="0.25">
      <c r="A9" s="52" t="s">
        <v>33</v>
      </c>
      <c r="B9" s="52"/>
      <c r="C9" s="52"/>
      <c r="D9" s="52"/>
      <c r="E9" s="52"/>
      <c r="F9" s="52"/>
      <c r="G9" s="52"/>
      <c r="H9" s="52"/>
      <c r="I9" s="52"/>
      <c r="J9" s="52"/>
      <c r="K9" s="52"/>
      <c r="L9" s="52"/>
      <c r="M9" s="52"/>
      <c r="N9" s="52"/>
      <c r="O9" s="52"/>
      <c r="P9" s="52"/>
      <c r="Q9" s="52"/>
      <c r="R9" s="52"/>
      <c r="S9" s="52"/>
      <c r="T9" s="52"/>
      <c r="U9" s="52"/>
    </row>
    <row r="11" spans="1:26" x14ac:dyDescent="0.25">
      <c r="B11" s="29" t="s">
        <v>44</v>
      </c>
      <c r="C11" s="30"/>
      <c r="D11" s="30"/>
      <c r="E11" s="30"/>
      <c r="F11" s="30"/>
    </row>
    <row r="12" spans="1:26" ht="15.75" thickBot="1" x14ac:dyDescent="0.3"/>
    <row r="13" spans="1:26" ht="60.75" customHeight="1" thickTop="1" thickBot="1" x14ac:dyDescent="0.3">
      <c r="B13" s="423" t="s">
        <v>35</v>
      </c>
      <c r="C13" s="424"/>
      <c r="D13" s="424"/>
      <c r="E13" s="424"/>
      <c r="F13" s="425"/>
      <c r="G13" s="106"/>
    </row>
    <row r="14" spans="1:26" s="81" customFormat="1" ht="31.9" customHeight="1" thickTop="1" thickBot="1" x14ac:dyDescent="0.3">
      <c r="B14" s="82" t="s">
        <v>41</v>
      </c>
      <c r="C14" s="84" t="s">
        <v>77</v>
      </c>
      <c r="D14" s="83" t="s">
        <v>42</v>
      </c>
      <c r="E14" s="155" t="s">
        <v>72</v>
      </c>
      <c r="F14" s="108" t="s">
        <v>42</v>
      </c>
    </row>
    <row r="15" spans="1:26" ht="16.5" thickTop="1" x14ac:dyDescent="0.25">
      <c r="B15" s="53" t="s">
        <v>36</v>
      </c>
      <c r="C15" s="95"/>
      <c r="D15" s="96"/>
      <c r="E15" s="95">
        <f>COUNTA('Monitoria Anual 1'!N11:N60)</f>
        <v>18</v>
      </c>
      <c r="F15" s="96"/>
    </row>
    <row r="16" spans="1:26" ht="15.75" x14ac:dyDescent="0.25">
      <c r="B16" s="38" t="s">
        <v>48</v>
      </c>
      <c r="C16" s="97">
        <f>COUNTA('Monitoria Anual 1'!I11:I60)</f>
        <v>5</v>
      </c>
      <c r="D16" s="98">
        <f>C16/C22</f>
        <v>0.1</v>
      </c>
      <c r="E16" s="97">
        <v>4</v>
      </c>
      <c r="F16" s="98">
        <f>E16/$E$22</f>
        <v>0.10256410256410256</v>
      </c>
    </row>
    <row r="17" spans="2:9" ht="15.75" x14ac:dyDescent="0.25">
      <c r="B17" s="31" t="s">
        <v>37</v>
      </c>
      <c r="C17" s="99">
        <f>COUNTA('Monitoria Anual 1'!J11:J60)</f>
        <v>28</v>
      </c>
      <c r="D17" s="100">
        <f>C17/C22</f>
        <v>0.56000000000000005</v>
      </c>
      <c r="E17" s="99">
        <v>15</v>
      </c>
      <c r="F17" s="98">
        <f t="shared" ref="F17:F21" si="0">E17/$E$22</f>
        <v>0.38461538461538464</v>
      </c>
    </row>
    <row r="18" spans="2:9" ht="15.75" x14ac:dyDescent="0.25">
      <c r="B18" s="32" t="s">
        <v>38</v>
      </c>
      <c r="C18" s="99">
        <f>COUNTA('Monitoria Anual 1'!K11:K60)</f>
        <v>4</v>
      </c>
      <c r="D18" s="100">
        <f>C18/C22</f>
        <v>0.08</v>
      </c>
      <c r="E18" s="99">
        <v>4</v>
      </c>
      <c r="F18" s="98">
        <f t="shared" si="0"/>
        <v>0.10256410256410256</v>
      </c>
    </row>
    <row r="19" spans="2:9" ht="15.75" x14ac:dyDescent="0.25">
      <c r="B19" s="33" t="s">
        <v>39</v>
      </c>
      <c r="C19" s="99">
        <f>COUNTA('Monitoria Anual 1'!L11:L60)</f>
        <v>10</v>
      </c>
      <c r="D19" s="100">
        <f>C19/C22</f>
        <v>0.2</v>
      </c>
      <c r="E19" s="99">
        <v>6</v>
      </c>
      <c r="F19" s="98">
        <f t="shared" si="0"/>
        <v>0.15384615384615385</v>
      </c>
    </row>
    <row r="20" spans="2:9" ht="16.5" thickBot="1" x14ac:dyDescent="0.3">
      <c r="B20" s="34" t="s">
        <v>40</v>
      </c>
      <c r="C20" s="99">
        <f>COUNTA('Monitoria Anual 1'!M11:M60)</f>
        <v>3</v>
      </c>
      <c r="D20" s="100">
        <f>C20/C22</f>
        <v>0.06</v>
      </c>
      <c r="E20" s="99">
        <v>3</v>
      </c>
      <c r="F20" s="98">
        <f t="shared" si="0"/>
        <v>7.6923076923076927E-2</v>
      </c>
    </row>
    <row r="21" spans="2:9" ht="17.25" thickTop="1" thickBot="1" x14ac:dyDescent="0.3">
      <c r="B21" s="92" t="s">
        <v>63</v>
      </c>
      <c r="C21" s="99"/>
      <c r="D21" s="100"/>
      <c r="E21" s="99">
        <f>'Monitoria Anual 1'!B63</f>
        <v>7</v>
      </c>
      <c r="F21" s="98">
        <f t="shared" si="0"/>
        <v>0.17948717948717949</v>
      </c>
    </row>
    <row r="22" spans="2:9" ht="16.5" thickTop="1" thickBot="1" x14ac:dyDescent="0.3">
      <c r="B22" s="102" t="s">
        <v>43</v>
      </c>
      <c r="C22" s="103">
        <f>C16+C17+C18+C19+C20</f>
        <v>50</v>
      </c>
      <c r="D22" s="104">
        <f>SUM(D15:D21)</f>
        <v>1</v>
      </c>
      <c r="E22" s="103">
        <f>SUM(E16:E21)</f>
        <v>39</v>
      </c>
      <c r="F22" s="101">
        <f>SUM(F16:F21)</f>
        <v>1</v>
      </c>
    </row>
    <row r="23" spans="2:9" ht="16.5" thickTop="1" thickBot="1" x14ac:dyDescent="0.3">
      <c r="B23" s="422" t="s">
        <v>76</v>
      </c>
      <c r="C23" s="422"/>
      <c r="D23" s="422"/>
      <c r="E23" s="107">
        <f>COUNTIF('Monitoria Anual 1'!N11:N60,'Monitoria Anual 1'!AF7)</f>
        <v>4</v>
      </c>
      <c r="F23" s="105"/>
    </row>
    <row r="24" spans="2:9" ht="16.5" thickTop="1" thickBot="1" x14ac:dyDescent="0.3">
      <c r="B24" s="422" t="s">
        <v>75</v>
      </c>
      <c r="C24" s="422"/>
      <c r="D24" s="422"/>
      <c r="E24" s="107">
        <f>COUNTIF('Monitoria Anual 1'!N11:N60,'Monitoria Anual 1'!AF8)</f>
        <v>14</v>
      </c>
      <c r="F24" s="106"/>
    </row>
    <row r="25" spans="2:9" ht="15.75" thickTop="1" x14ac:dyDescent="0.25"/>
    <row r="26" spans="2:9" x14ac:dyDescent="0.25">
      <c r="B26" s="29" t="s">
        <v>45</v>
      </c>
      <c r="C26" s="30"/>
      <c r="D26" s="30"/>
    </row>
    <row r="27" spans="2:9" ht="3" customHeight="1" x14ac:dyDescent="0.25"/>
    <row r="28" spans="2:9" ht="36" customHeight="1" x14ac:dyDescent="0.25">
      <c r="B28" s="51" t="s">
        <v>34</v>
      </c>
      <c r="C28" s="37">
        <f>COUNTA('Monitoria Anual 1'!A11:A60)</f>
        <v>5</v>
      </c>
    </row>
    <row r="29" spans="2:9" ht="17.25" customHeight="1" thickBot="1" x14ac:dyDescent="0.3"/>
    <row r="30" spans="2:9" ht="16.5" thickTop="1" thickBot="1" x14ac:dyDescent="0.3">
      <c r="B30" s="35" t="s">
        <v>46</v>
      </c>
      <c r="C30" s="36" t="s">
        <v>47</v>
      </c>
      <c r="D30" s="39"/>
      <c r="E30" s="40"/>
      <c r="F30" s="41"/>
      <c r="G30" s="42"/>
      <c r="H30" s="43"/>
      <c r="I30" s="44"/>
    </row>
    <row r="31" spans="2:9" ht="15.75" thickTop="1" x14ac:dyDescent="0.25">
      <c r="B31" s="191" t="s">
        <v>49</v>
      </c>
      <c r="C31" s="192">
        <f>COUNTA('Monitoria Anual 1'!B11:B16)</f>
        <v>6</v>
      </c>
      <c r="D31" s="233">
        <f>COUNTA('Monitoria Anual 1'!N11:N16)</f>
        <v>2</v>
      </c>
      <c r="E31" s="233">
        <f>COUNTA('Monitoria Anual 1'!I11:I16)</f>
        <v>0</v>
      </c>
      <c r="F31" s="234">
        <f>COUNTA('Monitoria Anual 1'!J11:J16)</f>
        <v>5</v>
      </c>
      <c r="G31" s="233">
        <f>COUNTA('Monitoria Anual 1'!K11:K16)</f>
        <v>0</v>
      </c>
      <c r="H31" s="233">
        <f>COUNTA('Monitoria Anual 1'!L11:L16)</f>
        <v>0</v>
      </c>
      <c r="I31" s="192">
        <f>COUNTA('Monitoria Anual 1'!M11:M16)</f>
        <v>1</v>
      </c>
    </row>
    <row r="32" spans="2:9" x14ac:dyDescent="0.25">
      <c r="B32" s="195" t="s">
        <v>50</v>
      </c>
      <c r="C32" s="188">
        <f>COUNTA('Monitoria Anual 1'!B17:B37)</f>
        <v>21</v>
      </c>
      <c r="D32" s="188">
        <f>COUNTA('Monitoria Anual 1'!N17:N37)</f>
        <v>9</v>
      </c>
      <c r="E32" s="48">
        <f>COUNTA('Monitoria Anual 1'!I17:I37)</f>
        <v>2</v>
      </c>
      <c r="F32" s="48">
        <f>COUNTA('Monitoria Anual 1'!J17:J37)</f>
        <v>12</v>
      </c>
      <c r="G32" s="188">
        <f>COUNTA('Monitoria Anual 1'!K17:K37)</f>
        <v>2</v>
      </c>
      <c r="H32" s="188">
        <f>COUNTA('Monitoria Anual 1'!L17:L37)</f>
        <v>5</v>
      </c>
      <c r="I32" s="188">
        <f>COUNTA('Monitoria Anual 1'!M17:M37)</f>
        <v>0</v>
      </c>
    </row>
    <row r="33" spans="2:9" x14ac:dyDescent="0.25">
      <c r="B33" s="195" t="s">
        <v>51</v>
      </c>
      <c r="C33" s="188">
        <f>COUNTA('Monitoria Anual 1'!B38:B51)</f>
        <v>14</v>
      </c>
      <c r="D33" s="188">
        <f>COUNTA('Monitoria Anual 1'!N38:N51)</f>
        <v>4</v>
      </c>
      <c r="E33" s="193">
        <f>COUNTA('Monitoria Anual 1'!I38:I51)</f>
        <v>3</v>
      </c>
      <c r="F33" s="193">
        <f>COUNTA('Monitoria Anual 1'!J38:J51)</f>
        <v>5</v>
      </c>
      <c r="G33" s="188">
        <f>COUNTA('Monitoria Anual 1'!K38:K51)</f>
        <v>1</v>
      </c>
      <c r="H33" s="48">
        <f>COUNTA('Monitoria Anual 1'!L38:L51)</f>
        <v>4</v>
      </c>
      <c r="I33" s="188">
        <f>COUNTA('Monitoria Anual 1'!M38:M51)</f>
        <v>1</v>
      </c>
    </row>
    <row r="34" spans="2:9" x14ac:dyDescent="0.25">
      <c r="B34" s="195" t="s">
        <v>52</v>
      </c>
      <c r="C34" s="48">
        <f>COUNTA('Monitoria Anual 1'!B52:B54)</f>
        <v>3</v>
      </c>
      <c r="D34" s="48">
        <f>COUNTA('Monitoria Anual 1'!N52:N54)</f>
        <v>1</v>
      </c>
      <c r="E34" s="188">
        <f>COUNTA('Monitoria Anual 1'!I52:I54)</f>
        <v>0</v>
      </c>
      <c r="F34" s="188">
        <f>COUNTA('Monitoria Anual 1'!J52:J54)</f>
        <v>2</v>
      </c>
      <c r="G34" s="188">
        <f>COUNTA('Monitoria Anual 1'!K52:K54)</f>
        <v>0</v>
      </c>
      <c r="H34" s="193">
        <f>COUNTA('Monitoria Anual 1'!L52:L54)</f>
        <v>1</v>
      </c>
      <c r="I34" s="188">
        <f>COUNTA('Monitoria Anual 1'!M52:M54)</f>
        <v>0</v>
      </c>
    </row>
    <row r="35" spans="2:9" ht="15.75" thickBot="1" x14ac:dyDescent="0.3">
      <c r="B35" s="196" t="s">
        <v>53</v>
      </c>
      <c r="C35" s="49">
        <f>COUNTA('Monitoria Anual 1'!B55:B60)</f>
        <v>6</v>
      </c>
      <c r="D35" s="194">
        <f>COUNTA('Monitoria Anual 1'!N55:N60)</f>
        <v>2</v>
      </c>
      <c r="E35" s="49">
        <f>COUNTA('Monitoria Anual 1'!I55:I60)</f>
        <v>0</v>
      </c>
      <c r="F35" s="49">
        <f>COUNTA('Monitoria Anual 1'!J55:J60)</f>
        <v>4</v>
      </c>
      <c r="G35" s="49">
        <f>COUNTA('Monitoria Anual 1'!K55:K60)</f>
        <v>1</v>
      </c>
      <c r="H35" s="49">
        <f>COUNTA('Monitoria Anual 1'!L55:L60)</f>
        <v>0</v>
      </c>
      <c r="I35" s="49">
        <f>COUNTA('Monitoria Anual 1'!M55:M60)</f>
        <v>1</v>
      </c>
    </row>
    <row r="36" spans="2:9" ht="15.75" thickTop="1" x14ac:dyDescent="0.25"/>
  </sheetData>
  <mergeCells count="4">
    <mergeCell ref="A3:P3"/>
    <mergeCell ref="B23:D23"/>
    <mergeCell ref="B24:D24"/>
    <mergeCell ref="B13:F13"/>
  </mergeCells>
  <conditionalFormatting sqref="D31:E31 E31:I35">
    <cfRule type="cellIs" dxfId="109" priority="5" stopIfTrue="1" operator="equal">
      <formula>0</formula>
    </cfRule>
  </conditionalFormatting>
  <conditionalFormatting sqref="F31">
    <cfRule type="cellIs" dxfId="108" priority="4" operator="equal">
      <formula>0</formula>
    </cfRule>
  </conditionalFormatting>
  <conditionalFormatting sqref="G31">
    <cfRule type="cellIs" dxfId="107" priority="3" operator="equal">
      <formula>0</formula>
    </cfRule>
  </conditionalFormatting>
  <conditionalFormatting sqref="H31">
    <cfRule type="cellIs" dxfId="106" priority="2" operator="equal">
      <formula>0</formula>
    </cfRule>
  </conditionalFormatting>
  <conditionalFormatting sqref="I31">
    <cfRule type="cellIs" dxfId="105"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showGridLines="0" zoomScale="60" zoomScaleNormal="60" workbookViewId="0">
      <pane xSplit="2" ySplit="10" topLeftCell="N44" activePane="bottomRight" state="frozen"/>
      <selection pane="topRight" activeCell="C1" sqref="C1"/>
      <selection pane="bottomLeft" activeCell="A11" sqref="A11"/>
      <selection pane="bottomRight" activeCell="B48" sqref="B48"/>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row>
    <row r="2" spans="1:32" s="4" customFormat="1" ht="4.1500000000000004" customHeight="1" x14ac:dyDescent="0.25">
      <c r="I2" s="17"/>
      <c r="J2" s="17"/>
      <c r="K2" s="17"/>
      <c r="L2" s="17"/>
      <c r="M2" s="17"/>
      <c r="N2" s="17"/>
    </row>
    <row r="3" spans="1:32" s="5" customFormat="1" ht="15.75" thickBot="1" x14ac:dyDescent="0.3">
      <c r="A3" s="154" t="s">
        <v>81</v>
      </c>
      <c r="B3" s="88"/>
      <c r="C3" s="88"/>
      <c r="D3" s="88"/>
      <c r="E3" s="88"/>
      <c r="F3" s="88"/>
      <c r="G3" s="88"/>
      <c r="H3" s="88"/>
      <c r="I3" s="88"/>
      <c r="J3" s="88"/>
      <c r="K3" s="88"/>
      <c r="L3" s="88"/>
      <c r="M3" s="88"/>
      <c r="O3" s="88"/>
      <c r="P3" s="88"/>
      <c r="Q3" s="88"/>
    </row>
    <row r="4" spans="1:32" ht="15.75" thickTop="1" x14ac:dyDescent="0.25"/>
    <row r="5" spans="1:32" s="6" customFormat="1" ht="25.9" customHeight="1" thickBot="1" x14ac:dyDescent="0.3">
      <c r="A5" s="7" t="s">
        <v>1</v>
      </c>
      <c r="B5" s="7"/>
      <c r="C5" s="8"/>
      <c r="D5" s="110" t="s">
        <v>82</v>
      </c>
      <c r="E5" s="12"/>
      <c r="F5" s="12"/>
      <c r="G5" s="12"/>
      <c r="H5" s="12"/>
      <c r="I5" s="12"/>
      <c r="J5" s="12"/>
      <c r="K5" s="12"/>
      <c r="L5" s="12"/>
      <c r="M5" s="13"/>
    </row>
    <row r="6" spans="1:32" ht="15.75" thickTop="1" x14ac:dyDescent="0.25"/>
    <row r="7" spans="1:32" ht="15.75" thickBot="1" x14ac:dyDescent="0.3">
      <c r="A7" s="7" t="s">
        <v>2</v>
      </c>
      <c r="B7" s="7"/>
      <c r="C7" s="8"/>
      <c r="D7" s="10" t="s">
        <v>443</v>
      </c>
      <c r="E7" s="10"/>
      <c r="F7" s="10"/>
      <c r="G7" s="11"/>
      <c r="H7" s="18"/>
      <c r="AF7" s="1" t="s">
        <v>73</v>
      </c>
    </row>
    <row r="8" spans="1:32" ht="15.75" thickTop="1" x14ac:dyDescent="0.25">
      <c r="AF8" s="85" t="s">
        <v>74</v>
      </c>
    </row>
    <row r="9" spans="1:32" ht="16.5" thickBot="1" x14ac:dyDescent="0.3">
      <c r="A9" s="72" t="s">
        <v>12</v>
      </c>
      <c r="B9" s="73"/>
      <c r="C9" s="73"/>
      <c r="D9" s="73"/>
      <c r="E9" s="73"/>
      <c r="F9" s="73"/>
      <c r="G9" s="73"/>
      <c r="H9" s="74"/>
      <c r="I9" s="410" t="s">
        <v>68</v>
      </c>
      <c r="J9" s="411"/>
      <c r="K9" s="411"/>
      <c r="L9" s="411"/>
      <c r="M9" s="411"/>
      <c r="N9" s="411"/>
      <c r="O9" s="411"/>
      <c r="P9" s="411"/>
      <c r="Q9" s="411"/>
      <c r="R9" s="412"/>
      <c r="S9" s="86"/>
      <c r="T9" s="413" t="s">
        <v>31</v>
      </c>
      <c r="U9" s="414"/>
      <c r="V9" s="414"/>
      <c r="W9" s="414"/>
      <c r="X9" s="414"/>
      <c r="Y9" s="414"/>
      <c r="Z9" s="414"/>
      <c r="AA9" s="415"/>
    </row>
    <row r="10" spans="1:32"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9"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50.1" customHeight="1" thickTop="1" x14ac:dyDescent="0.25">
      <c r="A11" s="416" t="s">
        <v>84</v>
      </c>
      <c r="B11" s="180" t="s">
        <v>444</v>
      </c>
      <c r="C11" s="111" t="s">
        <v>92</v>
      </c>
      <c r="D11" s="118">
        <v>41426</v>
      </c>
      <c r="E11" s="118">
        <v>41609</v>
      </c>
      <c r="F11" s="111" t="s">
        <v>445</v>
      </c>
      <c r="G11" s="173" t="s">
        <v>446</v>
      </c>
      <c r="H11" s="119" t="s">
        <v>107</v>
      </c>
      <c r="I11" s="15"/>
      <c r="J11" s="15" t="s">
        <v>70</v>
      </c>
      <c r="K11" s="15"/>
      <c r="L11" s="15"/>
      <c r="M11" s="15"/>
      <c r="N11" s="28"/>
      <c r="O11" s="183" t="s">
        <v>453</v>
      </c>
      <c r="P11" s="313" t="s">
        <v>604</v>
      </c>
      <c r="Q11" s="183"/>
      <c r="R11" s="183" t="s">
        <v>445</v>
      </c>
      <c r="S11" s="183"/>
      <c r="T11" s="183"/>
      <c r="U11" s="183"/>
      <c r="V11" s="183"/>
      <c r="W11" s="201">
        <v>42339</v>
      </c>
      <c r="X11" s="183"/>
      <c r="Y11" s="183"/>
      <c r="Z11" s="183"/>
      <c r="AA11" s="183"/>
    </row>
    <row r="12" spans="1:32" ht="50.1" customHeight="1" x14ac:dyDescent="0.25">
      <c r="A12" s="407"/>
      <c r="B12" s="168" t="s">
        <v>447</v>
      </c>
      <c r="C12" s="111" t="s">
        <v>103</v>
      </c>
      <c r="D12" s="125">
        <v>40940</v>
      </c>
      <c r="E12" s="125">
        <v>41091</v>
      </c>
      <c r="F12" s="111" t="s">
        <v>274</v>
      </c>
      <c r="G12" s="126" t="s">
        <v>102</v>
      </c>
      <c r="H12" s="119">
        <v>25000</v>
      </c>
      <c r="I12" s="15"/>
      <c r="J12" s="15"/>
      <c r="K12" s="15"/>
      <c r="L12" s="15"/>
      <c r="M12" s="15" t="s">
        <v>70</v>
      </c>
      <c r="N12" s="28"/>
      <c r="O12" s="185"/>
      <c r="P12" s="128" t="s">
        <v>103</v>
      </c>
      <c r="Q12" s="185"/>
      <c r="R12" s="185"/>
      <c r="S12" s="185"/>
      <c r="T12" s="185"/>
      <c r="U12" s="185"/>
      <c r="V12" s="185"/>
      <c r="W12" s="185"/>
      <c r="X12" s="185"/>
      <c r="Y12" s="185"/>
      <c r="Z12" s="185"/>
      <c r="AA12" s="185"/>
    </row>
    <row r="13" spans="1:32" ht="50.1" customHeight="1" x14ac:dyDescent="0.25">
      <c r="A13" s="407"/>
      <c r="B13" s="168" t="s">
        <v>448</v>
      </c>
      <c r="C13" s="111" t="s">
        <v>115</v>
      </c>
      <c r="D13" s="118">
        <v>41426</v>
      </c>
      <c r="E13" s="118">
        <v>42767</v>
      </c>
      <c r="F13" s="169" t="s">
        <v>129</v>
      </c>
      <c r="G13" s="111" t="s">
        <v>449</v>
      </c>
      <c r="H13" s="119" t="s">
        <v>107</v>
      </c>
      <c r="I13" s="15"/>
      <c r="J13" s="15"/>
      <c r="K13" s="15" t="s">
        <v>70</v>
      </c>
      <c r="L13" s="15"/>
      <c r="M13" s="15"/>
      <c r="N13" s="28"/>
      <c r="O13" s="185" t="s">
        <v>454</v>
      </c>
      <c r="P13" s="185"/>
      <c r="Q13" s="185" t="s">
        <v>455</v>
      </c>
      <c r="R13" s="185" t="s">
        <v>459</v>
      </c>
      <c r="S13" s="185" t="s">
        <v>456</v>
      </c>
      <c r="T13" s="185"/>
      <c r="U13" s="185"/>
      <c r="V13" s="185"/>
      <c r="W13" s="185"/>
      <c r="X13" s="185"/>
      <c r="Y13" s="185"/>
      <c r="Z13" s="185"/>
      <c r="AA13" s="185"/>
    </row>
    <row r="14" spans="1:32" ht="50.1" customHeight="1" x14ac:dyDescent="0.25">
      <c r="A14" s="407"/>
      <c r="B14" s="168" t="s">
        <v>450</v>
      </c>
      <c r="C14" s="111" t="s">
        <v>130</v>
      </c>
      <c r="D14" s="118">
        <v>41487</v>
      </c>
      <c r="E14" s="118">
        <v>42767</v>
      </c>
      <c r="F14" s="169" t="s">
        <v>129</v>
      </c>
      <c r="G14" s="111" t="s">
        <v>127</v>
      </c>
      <c r="H14" s="119">
        <v>10000</v>
      </c>
      <c r="I14" s="15"/>
      <c r="J14" s="15" t="s">
        <v>70</v>
      </c>
      <c r="K14" s="15"/>
      <c r="L14" s="15"/>
      <c r="M14" s="15"/>
      <c r="N14" s="28"/>
      <c r="O14" s="185" t="s">
        <v>457</v>
      </c>
      <c r="P14" s="185"/>
      <c r="Q14" s="185" t="s">
        <v>458</v>
      </c>
      <c r="R14" s="185"/>
      <c r="S14" s="185" t="s">
        <v>570</v>
      </c>
      <c r="T14" s="185"/>
      <c r="U14" s="185"/>
      <c r="V14" s="185"/>
      <c r="W14" s="185"/>
      <c r="X14" s="185" t="s">
        <v>656</v>
      </c>
      <c r="Y14" s="185"/>
      <c r="Z14" s="185"/>
      <c r="AA14" s="185"/>
    </row>
    <row r="15" spans="1:32" ht="50.1" customHeight="1" x14ac:dyDescent="0.25">
      <c r="A15" s="408"/>
      <c r="B15" s="168" t="s">
        <v>451</v>
      </c>
      <c r="C15" s="111" t="s">
        <v>411</v>
      </c>
      <c r="D15" s="118">
        <v>41426</v>
      </c>
      <c r="E15" s="118">
        <v>42767</v>
      </c>
      <c r="F15" s="169" t="s">
        <v>129</v>
      </c>
      <c r="G15" s="111" t="s">
        <v>413</v>
      </c>
      <c r="H15" s="119" t="s">
        <v>107</v>
      </c>
      <c r="I15" s="15"/>
      <c r="J15" s="15"/>
      <c r="K15" s="15" t="s">
        <v>70</v>
      </c>
      <c r="L15" s="15"/>
      <c r="M15" s="15"/>
      <c r="N15" s="28"/>
      <c r="O15" s="185" t="s">
        <v>454</v>
      </c>
      <c r="P15" s="185"/>
      <c r="Q15" s="185" t="s">
        <v>455</v>
      </c>
      <c r="R15" s="111" t="s">
        <v>141</v>
      </c>
      <c r="S15" s="185"/>
      <c r="T15" s="185"/>
      <c r="U15" s="185"/>
      <c r="V15" s="185"/>
      <c r="W15" s="185"/>
      <c r="X15" s="185"/>
      <c r="Y15" s="185"/>
      <c r="Z15" s="185"/>
      <c r="AA15" s="185"/>
    </row>
    <row r="16" spans="1:32" s="141" customFormat="1" ht="50.1" customHeight="1" x14ac:dyDescent="0.25">
      <c r="A16" s="426" t="s">
        <v>652</v>
      </c>
      <c r="B16" s="168" t="s">
        <v>452</v>
      </c>
      <c r="C16" s="111" t="s">
        <v>136</v>
      </c>
      <c r="D16" s="118">
        <v>41426</v>
      </c>
      <c r="E16" s="118">
        <v>41456</v>
      </c>
      <c r="F16" s="111" t="s">
        <v>141</v>
      </c>
      <c r="G16" s="111" t="s">
        <v>138</v>
      </c>
      <c r="H16" s="119">
        <v>50000</v>
      </c>
      <c r="I16" s="174"/>
      <c r="J16" s="174" t="s">
        <v>70</v>
      </c>
      <c r="K16" s="174"/>
      <c r="L16" s="174"/>
      <c r="M16" s="174"/>
      <c r="N16" s="177"/>
      <c r="O16" s="185" t="s">
        <v>478</v>
      </c>
      <c r="P16" s="185"/>
      <c r="Q16" s="185" t="s">
        <v>479</v>
      </c>
      <c r="R16" s="111" t="s">
        <v>141</v>
      </c>
      <c r="S16" s="185" t="s">
        <v>480</v>
      </c>
      <c r="T16" s="185"/>
      <c r="U16" s="185"/>
      <c r="V16" s="185"/>
      <c r="W16" s="181">
        <v>42186</v>
      </c>
      <c r="X16" s="185"/>
      <c r="Y16" s="185"/>
      <c r="Z16" s="185"/>
      <c r="AA16" s="185"/>
    </row>
    <row r="17" spans="1:27" s="141" customFormat="1" ht="50.1" customHeight="1" x14ac:dyDescent="0.25">
      <c r="A17" s="427"/>
      <c r="B17" s="140" t="s">
        <v>460</v>
      </c>
      <c r="C17" s="135" t="s">
        <v>156</v>
      </c>
      <c r="D17" s="150">
        <v>41487</v>
      </c>
      <c r="E17" s="150">
        <v>41609</v>
      </c>
      <c r="F17" s="135" t="s">
        <v>141</v>
      </c>
      <c r="G17" s="111" t="s">
        <v>155</v>
      </c>
      <c r="H17" s="135" t="s">
        <v>107</v>
      </c>
      <c r="I17" s="174"/>
      <c r="J17" s="174" t="s">
        <v>70</v>
      </c>
      <c r="K17" s="174"/>
      <c r="L17" s="174"/>
      <c r="M17" s="174"/>
      <c r="N17" s="177"/>
      <c r="O17" s="185" t="s">
        <v>478</v>
      </c>
      <c r="P17" s="185"/>
      <c r="Q17" s="185" t="s">
        <v>481</v>
      </c>
      <c r="R17" s="111" t="s">
        <v>141</v>
      </c>
      <c r="S17" s="185"/>
      <c r="T17" s="185"/>
      <c r="U17" s="185"/>
      <c r="V17" s="185"/>
      <c r="W17" s="181">
        <v>42339</v>
      </c>
      <c r="X17" s="185"/>
      <c r="Y17" s="185"/>
      <c r="Z17" s="185"/>
      <c r="AA17" s="185"/>
    </row>
    <row r="18" spans="1:27" s="141" customFormat="1" ht="50.1" customHeight="1" x14ac:dyDescent="0.25">
      <c r="A18" s="427"/>
      <c r="B18" s="140" t="s">
        <v>461</v>
      </c>
      <c r="C18" s="135" t="s">
        <v>172</v>
      </c>
      <c r="D18" s="150">
        <v>41426</v>
      </c>
      <c r="E18" s="150">
        <v>42767</v>
      </c>
      <c r="F18" s="135" t="s">
        <v>462</v>
      </c>
      <c r="G18" s="111" t="s">
        <v>167</v>
      </c>
      <c r="H18" s="119" t="s">
        <v>107</v>
      </c>
      <c r="I18" s="174"/>
      <c r="J18" s="174"/>
      <c r="K18" s="174"/>
      <c r="L18" s="174" t="s">
        <v>70</v>
      </c>
      <c r="M18" s="174"/>
      <c r="N18" s="177"/>
      <c r="O18" s="183" t="s">
        <v>572</v>
      </c>
      <c r="P18" s="183"/>
      <c r="Q18" s="183"/>
      <c r="R18" s="183"/>
      <c r="S18" s="183"/>
      <c r="T18" s="183"/>
      <c r="U18" s="183"/>
      <c r="V18" s="183"/>
      <c r="W18" s="183"/>
      <c r="X18" s="183"/>
      <c r="Y18" s="183"/>
      <c r="Z18" s="183"/>
      <c r="AA18" s="183"/>
    </row>
    <row r="19" spans="1:27" s="141" customFormat="1" ht="50.1" customHeight="1" x14ac:dyDescent="0.25">
      <c r="A19" s="427"/>
      <c r="B19" s="140" t="s">
        <v>463</v>
      </c>
      <c r="C19" s="135" t="s">
        <v>182</v>
      </c>
      <c r="D19" s="150">
        <v>41395</v>
      </c>
      <c r="E19" s="150">
        <v>41760</v>
      </c>
      <c r="F19" s="111" t="s">
        <v>95</v>
      </c>
      <c r="G19" s="135" t="s">
        <v>183</v>
      </c>
      <c r="H19" s="119" t="s">
        <v>107</v>
      </c>
      <c r="I19" s="174"/>
      <c r="J19" s="174" t="s">
        <v>70</v>
      </c>
      <c r="K19" s="174"/>
      <c r="L19" s="174"/>
      <c r="M19" s="174"/>
      <c r="N19" s="177"/>
      <c r="O19" s="183" t="s">
        <v>482</v>
      </c>
      <c r="P19" s="183"/>
      <c r="Q19" s="183" t="s">
        <v>483</v>
      </c>
      <c r="R19" s="183" t="s">
        <v>129</v>
      </c>
      <c r="S19" s="183"/>
      <c r="T19" s="183"/>
      <c r="U19" s="183"/>
      <c r="V19" s="183"/>
      <c r="W19" s="201">
        <v>42248</v>
      </c>
      <c r="X19" s="185" t="s">
        <v>656</v>
      </c>
      <c r="Y19" s="183"/>
      <c r="Z19" s="183"/>
      <c r="AA19" s="183"/>
    </row>
    <row r="20" spans="1:27" s="141" customFormat="1" ht="50.1" customHeight="1" x14ac:dyDescent="0.25">
      <c r="A20" s="427"/>
      <c r="B20" s="168" t="s">
        <v>464</v>
      </c>
      <c r="C20" s="111" t="s">
        <v>190</v>
      </c>
      <c r="D20" s="150">
        <v>41426</v>
      </c>
      <c r="E20" s="150">
        <v>41791</v>
      </c>
      <c r="F20" s="135" t="s">
        <v>141</v>
      </c>
      <c r="G20" s="135" t="s">
        <v>465</v>
      </c>
      <c r="H20" s="119">
        <v>500000</v>
      </c>
      <c r="I20" s="174"/>
      <c r="J20" s="174"/>
      <c r="K20" s="174" t="s">
        <v>70</v>
      </c>
      <c r="L20" s="174"/>
      <c r="M20" s="174"/>
      <c r="N20" s="177"/>
      <c r="O20" s="183" t="s">
        <v>573</v>
      </c>
      <c r="P20" s="183"/>
      <c r="Q20" s="183" t="s">
        <v>484</v>
      </c>
      <c r="R20" s="111" t="s">
        <v>141</v>
      </c>
      <c r="S20" s="183"/>
      <c r="T20" s="183"/>
      <c r="U20" s="183"/>
      <c r="V20" s="183"/>
      <c r="W20" s="201">
        <v>42339</v>
      </c>
      <c r="X20" s="183"/>
      <c r="Y20" s="183"/>
      <c r="Z20" s="183"/>
      <c r="AA20" s="183"/>
    </row>
    <row r="21" spans="1:27" s="141" customFormat="1" ht="50.1" customHeight="1" x14ac:dyDescent="0.25">
      <c r="A21" s="427"/>
      <c r="B21" s="140" t="s">
        <v>466</v>
      </c>
      <c r="C21" s="135" t="s">
        <v>235</v>
      </c>
      <c r="D21" s="150">
        <v>41640</v>
      </c>
      <c r="E21" s="150">
        <v>42767</v>
      </c>
      <c r="F21" s="111" t="s">
        <v>141</v>
      </c>
      <c r="G21" s="111" t="s">
        <v>196</v>
      </c>
      <c r="H21" s="119">
        <v>525000</v>
      </c>
      <c r="I21" s="174"/>
      <c r="J21" s="174"/>
      <c r="K21" s="174" t="s">
        <v>70</v>
      </c>
      <c r="L21" s="174"/>
      <c r="M21" s="174"/>
      <c r="N21" s="177"/>
      <c r="O21" s="209" t="s">
        <v>485</v>
      </c>
      <c r="P21" s="183"/>
      <c r="Q21" s="183" t="s">
        <v>486</v>
      </c>
      <c r="R21" s="111" t="s">
        <v>141</v>
      </c>
      <c r="S21" s="183" t="s">
        <v>487</v>
      </c>
      <c r="T21" s="183"/>
      <c r="U21" s="183"/>
      <c r="V21" s="183"/>
      <c r="W21" s="183"/>
      <c r="X21" s="183"/>
      <c r="Y21" s="183"/>
      <c r="Z21" s="183"/>
      <c r="AA21" s="183"/>
    </row>
    <row r="22" spans="1:27" s="141" customFormat="1" ht="50.1" customHeight="1" x14ac:dyDescent="0.25">
      <c r="A22" s="427"/>
      <c r="B22" s="168" t="s">
        <v>467</v>
      </c>
      <c r="C22" s="135" t="s">
        <v>241</v>
      </c>
      <c r="D22" s="150">
        <v>41395</v>
      </c>
      <c r="E22" s="118">
        <v>41609</v>
      </c>
      <c r="F22" s="169" t="s">
        <v>129</v>
      </c>
      <c r="G22" s="111" t="s">
        <v>204</v>
      </c>
      <c r="H22" s="178">
        <v>10000</v>
      </c>
      <c r="I22" s="174"/>
      <c r="J22" s="174" t="s">
        <v>70</v>
      </c>
      <c r="K22" s="174"/>
      <c r="L22" s="174"/>
      <c r="M22" s="174"/>
      <c r="N22" s="177"/>
      <c r="O22" s="183" t="s">
        <v>488</v>
      </c>
      <c r="P22" s="183"/>
      <c r="Q22" s="183" t="s">
        <v>489</v>
      </c>
      <c r="R22" s="183" t="s">
        <v>129</v>
      </c>
      <c r="S22" s="183" t="s">
        <v>490</v>
      </c>
      <c r="T22" s="183"/>
      <c r="U22" s="183"/>
      <c r="V22" s="183"/>
      <c r="W22" s="201">
        <v>42217</v>
      </c>
      <c r="X22" s="183"/>
      <c r="Y22" s="183"/>
      <c r="Z22" s="183"/>
      <c r="AA22" s="183"/>
    </row>
    <row r="23" spans="1:27" s="141" customFormat="1" ht="50.1" customHeight="1" x14ac:dyDescent="0.25">
      <c r="A23" s="427"/>
      <c r="B23" s="168" t="s">
        <v>468</v>
      </c>
      <c r="C23" s="111" t="s">
        <v>206</v>
      </c>
      <c r="D23" s="118">
        <v>40940</v>
      </c>
      <c r="E23" s="150">
        <v>41518</v>
      </c>
      <c r="F23" s="135" t="s">
        <v>141</v>
      </c>
      <c r="G23" s="111" t="s">
        <v>145</v>
      </c>
      <c r="H23" s="119" t="s">
        <v>107</v>
      </c>
      <c r="I23" s="174"/>
      <c r="J23" s="174" t="s">
        <v>70</v>
      </c>
      <c r="K23" s="174"/>
      <c r="L23" s="174"/>
      <c r="M23" s="174"/>
      <c r="N23" s="177"/>
      <c r="O23" s="183" t="s">
        <v>491</v>
      </c>
      <c r="P23" s="183"/>
      <c r="Q23" s="183" t="s">
        <v>492</v>
      </c>
      <c r="R23" s="111" t="s">
        <v>141</v>
      </c>
      <c r="S23" s="213" t="s">
        <v>493</v>
      </c>
      <c r="T23" s="183"/>
      <c r="U23" s="183"/>
      <c r="V23" s="183"/>
      <c r="W23" s="183"/>
      <c r="X23" s="183"/>
      <c r="Y23" s="183"/>
      <c r="Z23" s="183"/>
      <c r="AA23" s="183"/>
    </row>
    <row r="24" spans="1:27" s="141" customFormat="1" ht="50.1" customHeight="1" x14ac:dyDescent="0.25">
      <c r="A24" s="427"/>
      <c r="B24" s="140" t="s">
        <v>469</v>
      </c>
      <c r="C24" s="135" t="s">
        <v>249</v>
      </c>
      <c r="D24" s="118">
        <v>40940</v>
      </c>
      <c r="E24" s="150">
        <v>42767</v>
      </c>
      <c r="F24" s="111" t="s">
        <v>212</v>
      </c>
      <c r="G24" s="111" t="s">
        <v>145</v>
      </c>
      <c r="H24" s="119">
        <v>600</v>
      </c>
      <c r="I24" s="174"/>
      <c r="J24" s="174"/>
      <c r="K24" s="174" t="s">
        <v>70</v>
      </c>
      <c r="L24" s="174"/>
      <c r="M24" s="174"/>
      <c r="N24" s="177"/>
      <c r="O24" s="183" t="s">
        <v>554</v>
      </c>
      <c r="P24" s="183"/>
      <c r="Q24" s="183"/>
      <c r="R24" s="183"/>
      <c r="S24" s="183"/>
      <c r="T24" s="183"/>
      <c r="U24" s="183"/>
      <c r="V24" s="183"/>
      <c r="W24" s="183"/>
      <c r="X24" s="183"/>
      <c r="Y24" s="183"/>
      <c r="Z24" s="183"/>
      <c r="AA24" s="183"/>
    </row>
    <row r="25" spans="1:27" s="141" customFormat="1" ht="50.1" customHeight="1" x14ac:dyDescent="0.25">
      <c r="A25" s="427"/>
      <c r="B25" s="168" t="s">
        <v>470</v>
      </c>
      <c r="C25" s="111" t="s">
        <v>214</v>
      </c>
      <c r="D25" s="118">
        <v>41122</v>
      </c>
      <c r="E25" s="118">
        <v>41609</v>
      </c>
      <c r="F25" s="111" t="s">
        <v>215</v>
      </c>
      <c r="G25" s="111" t="s">
        <v>216</v>
      </c>
      <c r="H25" s="119">
        <v>30000</v>
      </c>
      <c r="I25" s="174"/>
      <c r="J25" s="174"/>
      <c r="K25" s="174"/>
      <c r="L25" s="174"/>
      <c r="M25" s="174" t="s">
        <v>70</v>
      </c>
      <c r="N25" s="177"/>
      <c r="O25" s="183"/>
      <c r="P25" s="209" t="s">
        <v>494</v>
      </c>
      <c r="Q25" s="183"/>
      <c r="R25" s="183" t="s">
        <v>495</v>
      </c>
      <c r="S25" s="183"/>
      <c r="T25" s="183"/>
      <c r="U25" s="183"/>
      <c r="V25" s="183"/>
      <c r="W25" s="183"/>
      <c r="X25" s="183"/>
      <c r="Y25" s="183"/>
      <c r="Z25" s="183"/>
      <c r="AA25" s="183"/>
    </row>
    <row r="26" spans="1:27" s="141" customFormat="1" ht="50.1" customHeight="1" x14ac:dyDescent="0.25">
      <c r="A26" s="427"/>
      <c r="B26" s="140" t="s">
        <v>471</v>
      </c>
      <c r="C26" s="135" t="s">
        <v>256</v>
      </c>
      <c r="D26" s="118">
        <v>40940</v>
      </c>
      <c r="E26" s="150">
        <v>42767</v>
      </c>
      <c r="F26" s="111" t="s">
        <v>212</v>
      </c>
      <c r="G26" s="111" t="s">
        <v>222</v>
      </c>
      <c r="H26" s="119">
        <v>600</v>
      </c>
      <c r="I26" s="174"/>
      <c r="J26" s="174"/>
      <c r="K26" s="174" t="s">
        <v>70</v>
      </c>
      <c r="L26" s="174"/>
      <c r="M26" s="174"/>
      <c r="N26" s="177"/>
      <c r="O26" s="183" t="s">
        <v>554</v>
      </c>
      <c r="P26" s="183"/>
      <c r="Q26" s="183"/>
      <c r="R26" s="111" t="s">
        <v>274</v>
      </c>
      <c r="S26" s="183"/>
      <c r="T26" s="183"/>
      <c r="U26" s="183"/>
      <c r="V26" s="183"/>
      <c r="W26" s="183"/>
      <c r="X26" s="183"/>
      <c r="Y26" s="183"/>
      <c r="Z26" s="183"/>
      <c r="AA26" s="183"/>
    </row>
    <row r="27" spans="1:27" s="141" customFormat="1" ht="50.1" customHeight="1" x14ac:dyDescent="0.25">
      <c r="A27" s="427"/>
      <c r="B27" s="140" t="s">
        <v>472</v>
      </c>
      <c r="C27" s="135" t="s">
        <v>264</v>
      </c>
      <c r="D27" s="150">
        <v>41395</v>
      </c>
      <c r="E27" s="150">
        <v>42767</v>
      </c>
      <c r="F27" s="111" t="s">
        <v>141</v>
      </c>
      <c r="G27" s="135" t="s">
        <v>674</v>
      </c>
      <c r="H27" s="178">
        <v>500000</v>
      </c>
      <c r="I27" s="174"/>
      <c r="J27" s="174" t="s">
        <v>70</v>
      </c>
      <c r="K27" s="174"/>
      <c r="L27" s="174"/>
      <c r="M27" s="174"/>
      <c r="N27" s="177"/>
      <c r="O27" s="185" t="s">
        <v>478</v>
      </c>
      <c r="P27" s="185"/>
      <c r="Q27" s="185" t="s">
        <v>481</v>
      </c>
      <c r="R27" s="111" t="s">
        <v>141</v>
      </c>
      <c r="S27" s="185"/>
      <c r="T27" s="185"/>
      <c r="U27" s="185"/>
      <c r="V27" s="183"/>
      <c r="W27" s="183"/>
      <c r="X27" s="183"/>
      <c r="Y27" s="183"/>
      <c r="Z27" s="183"/>
      <c r="AA27" s="183"/>
    </row>
    <row r="28" spans="1:27" s="141" customFormat="1" ht="50.1" customHeight="1" x14ac:dyDescent="0.25">
      <c r="A28" s="427"/>
      <c r="B28" s="168" t="s">
        <v>473</v>
      </c>
      <c r="C28" s="111" t="s">
        <v>416</v>
      </c>
      <c r="D28" s="118">
        <v>41640</v>
      </c>
      <c r="E28" s="118">
        <v>41974</v>
      </c>
      <c r="F28" s="111" t="s">
        <v>274</v>
      </c>
      <c r="G28" s="111" t="s">
        <v>155</v>
      </c>
      <c r="H28" s="119">
        <v>3000000</v>
      </c>
      <c r="I28" s="174"/>
      <c r="J28" s="174" t="s">
        <v>70</v>
      </c>
      <c r="K28" s="174"/>
      <c r="L28" s="174"/>
      <c r="M28" s="174"/>
      <c r="N28" s="177"/>
      <c r="O28" s="183" t="s">
        <v>478</v>
      </c>
      <c r="P28" s="183"/>
      <c r="Q28" s="183" t="s">
        <v>496</v>
      </c>
      <c r="R28" s="183" t="s">
        <v>497</v>
      </c>
      <c r="S28" s="183"/>
      <c r="T28" s="183"/>
      <c r="U28" s="183"/>
      <c r="V28" s="183"/>
      <c r="W28" s="183"/>
      <c r="X28" s="183"/>
      <c r="Y28" s="183"/>
      <c r="Z28" s="183"/>
      <c r="AA28" s="183"/>
    </row>
    <row r="29" spans="1:27" s="141" customFormat="1" ht="50.1" customHeight="1" x14ac:dyDescent="0.25">
      <c r="A29" s="427"/>
      <c r="B29" s="168" t="s">
        <v>474</v>
      </c>
      <c r="C29" s="111" t="s">
        <v>418</v>
      </c>
      <c r="D29" s="118">
        <v>41395</v>
      </c>
      <c r="E29" s="118">
        <v>41426</v>
      </c>
      <c r="F29" s="111" t="s">
        <v>274</v>
      </c>
      <c r="G29" s="111" t="s">
        <v>141</v>
      </c>
      <c r="H29" s="111" t="s">
        <v>419</v>
      </c>
      <c r="I29" s="174"/>
      <c r="J29" s="174"/>
      <c r="K29" s="174"/>
      <c r="L29" s="174"/>
      <c r="M29" s="174" t="s">
        <v>70</v>
      </c>
      <c r="N29" s="177"/>
      <c r="O29" s="183"/>
      <c r="P29" s="183" t="s">
        <v>501</v>
      </c>
      <c r="Q29" s="183"/>
      <c r="R29" s="183" t="s">
        <v>497</v>
      </c>
      <c r="S29" s="183" t="s">
        <v>498</v>
      </c>
      <c r="T29" s="183"/>
      <c r="U29" s="183"/>
      <c r="V29" s="183"/>
      <c r="W29" s="183"/>
      <c r="X29" s="183"/>
      <c r="Y29" s="183"/>
      <c r="Z29" s="183"/>
      <c r="AA29" s="183"/>
    </row>
    <row r="30" spans="1:27" s="141" customFormat="1" ht="50.1" customHeight="1" x14ac:dyDescent="0.25">
      <c r="A30" s="427"/>
      <c r="B30" s="168" t="s">
        <v>475</v>
      </c>
      <c r="C30" s="111" t="s">
        <v>422</v>
      </c>
      <c r="D30" s="118">
        <v>41426</v>
      </c>
      <c r="E30" s="118">
        <v>41456</v>
      </c>
      <c r="F30" s="111" t="s">
        <v>274</v>
      </c>
      <c r="G30" s="111" t="s">
        <v>423</v>
      </c>
      <c r="H30" s="179" t="s">
        <v>107</v>
      </c>
      <c r="I30" s="174"/>
      <c r="J30" s="174" t="s">
        <v>70</v>
      </c>
      <c r="K30" s="174"/>
      <c r="L30" s="174"/>
      <c r="M30" s="174"/>
      <c r="N30" s="177"/>
      <c r="O30" s="183" t="s">
        <v>97</v>
      </c>
      <c r="P30" s="183"/>
      <c r="Q30" s="183" t="s">
        <v>499</v>
      </c>
      <c r="R30" s="183" t="s">
        <v>497</v>
      </c>
      <c r="S30" s="183"/>
      <c r="T30" s="183"/>
      <c r="U30" s="183"/>
      <c r="V30" s="183"/>
      <c r="W30" s="201">
        <v>42064</v>
      </c>
      <c r="X30" s="183"/>
      <c r="Y30" s="183"/>
      <c r="Z30" s="183"/>
      <c r="AA30" s="183"/>
    </row>
    <row r="31" spans="1:27" s="141" customFormat="1" ht="50.1" customHeight="1" x14ac:dyDescent="0.25">
      <c r="A31" s="428"/>
      <c r="B31" s="168" t="s">
        <v>476</v>
      </c>
      <c r="C31" s="111" t="s">
        <v>425</v>
      </c>
      <c r="D31" s="118">
        <v>41640</v>
      </c>
      <c r="E31" s="118">
        <v>42767</v>
      </c>
      <c r="F31" s="111" t="s">
        <v>477</v>
      </c>
      <c r="G31" s="119" t="s">
        <v>427</v>
      </c>
      <c r="H31" s="119">
        <v>3000000</v>
      </c>
      <c r="I31" s="174"/>
      <c r="J31" s="174"/>
      <c r="K31" s="174"/>
      <c r="L31" s="174" t="s">
        <v>70</v>
      </c>
      <c r="M31" s="174"/>
      <c r="N31" s="177"/>
      <c r="O31" s="183" t="s">
        <v>502</v>
      </c>
      <c r="P31" s="183"/>
      <c r="Q31" s="183" t="s">
        <v>500</v>
      </c>
      <c r="R31" s="183" t="s">
        <v>129</v>
      </c>
      <c r="S31" s="183"/>
      <c r="T31" s="183"/>
      <c r="U31" s="183"/>
      <c r="V31" s="183"/>
      <c r="W31" s="183"/>
      <c r="X31" s="183"/>
      <c r="Y31" s="183"/>
      <c r="Z31" s="183"/>
      <c r="AA31" s="183"/>
    </row>
    <row r="32" spans="1:27" ht="50.1" customHeight="1" x14ac:dyDescent="0.25">
      <c r="A32" s="406" t="s">
        <v>503</v>
      </c>
      <c r="B32" s="168" t="s">
        <v>504</v>
      </c>
      <c r="C32" s="111" t="s">
        <v>273</v>
      </c>
      <c r="D32" s="118">
        <v>41395</v>
      </c>
      <c r="E32" s="118">
        <v>41609</v>
      </c>
      <c r="F32" s="111" t="s">
        <v>274</v>
      </c>
      <c r="G32" s="111" t="s">
        <v>505</v>
      </c>
      <c r="H32" s="119">
        <v>25000</v>
      </c>
      <c r="I32" s="15"/>
      <c r="J32" s="15" t="s">
        <v>70</v>
      </c>
      <c r="K32" s="15"/>
      <c r="L32" s="15"/>
      <c r="M32" s="15"/>
      <c r="N32" s="28"/>
      <c r="O32" s="185" t="s">
        <v>510</v>
      </c>
      <c r="P32" s="185"/>
      <c r="Q32" s="185" t="s">
        <v>511</v>
      </c>
      <c r="R32" s="185" t="s">
        <v>497</v>
      </c>
      <c r="S32" s="185"/>
      <c r="T32" s="185"/>
      <c r="U32" s="185"/>
      <c r="V32" s="185"/>
      <c r="W32" s="181">
        <v>42339</v>
      </c>
      <c r="X32" s="185"/>
      <c r="Y32" s="185"/>
      <c r="Z32" s="185"/>
      <c r="AA32" s="185"/>
    </row>
    <row r="33" spans="1:27" ht="50.1" customHeight="1" x14ac:dyDescent="0.25">
      <c r="A33" s="407"/>
      <c r="B33" s="168" t="s">
        <v>506</v>
      </c>
      <c r="C33" s="111" t="s">
        <v>318</v>
      </c>
      <c r="D33" s="118">
        <v>40909</v>
      </c>
      <c r="E33" s="118">
        <v>42705</v>
      </c>
      <c r="F33" s="111" t="s">
        <v>274</v>
      </c>
      <c r="G33" s="111" t="s">
        <v>278</v>
      </c>
      <c r="H33" s="119">
        <v>150000</v>
      </c>
      <c r="I33" s="15"/>
      <c r="J33" s="15"/>
      <c r="K33" s="15"/>
      <c r="L33" s="15" t="s">
        <v>70</v>
      </c>
      <c r="M33" s="15"/>
      <c r="N33" s="28"/>
      <c r="O33" s="210" t="s">
        <v>603</v>
      </c>
      <c r="P33" s="185"/>
      <c r="Q33" s="185" t="s">
        <v>574</v>
      </c>
      <c r="R33" s="183" t="s">
        <v>497</v>
      </c>
      <c r="S33" s="185"/>
      <c r="T33" s="185"/>
      <c r="U33" s="185"/>
      <c r="V33" s="185"/>
      <c r="W33" s="185"/>
      <c r="X33" s="185"/>
      <c r="Y33" s="185"/>
      <c r="Z33" s="185"/>
      <c r="AA33" s="185"/>
    </row>
    <row r="34" spans="1:27" ht="50.1" customHeight="1" x14ac:dyDescent="0.25">
      <c r="A34" s="407"/>
      <c r="B34" s="168" t="s">
        <v>507</v>
      </c>
      <c r="C34" s="111" t="s">
        <v>280</v>
      </c>
      <c r="D34" s="118">
        <v>41699</v>
      </c>
      <c r="E34" s="118">
        <v>42767</v>
      </c>
      <c r="F34" s="111" t="s">
        <v>274</v>
      </c>
      <c r="G34" s="111" t="s">
        <v>508</v>
      </c>
      <c r="H34" s="119">
        <v>200000</v>
      </c>
      <c r="I34" s="15"/>
      <c r="J34" s="15"/>
      <c r="K34" s="15"/>
      <c r="L34" s="15" t="s">
        <v>70</v>
      </c>
      <c r="M34" s="15"/>
      <c r="N34" s="28"/>
      <c r="O34" s="183" t="s">
        <v>512</v>
      </c>
      <c r="P34" s="183" t="s">
        <v>513</v>
      </c>
      <c r="Q34" s="183"/>
      <c r="R34" s="183" t="s">
        <v>497</v>
      </c>
      <c r="S34" s="183"/>
      <c r="T34" s="183"/>
      <c r="U34" s="183"/>
      <c r="V34" s="183"/>
      <c r="W34" s="183"/>
      <c r="X34" s="183"/>
      <c r="Y34" s="183"/>
      <c r="Z34" s="183"/>
      <c r="AA34" s="183"/>
    </row>
    <row r="35" spans="1:27" ht="50.1" customHeight="1" x14ac:dyDescent="0.25">
      <c r="A35" s="407"/>
      <c r="B35" s="168" t="s">
        <v>509</v>
      </c>
      <c r="C35" s="111" t="s">
        <v>687</v>
      </c>
      <c r="D35" s="118">
        <v>41153</v>
      </c>
      <c r="E35" s="118">
        <v>41244</v>
      </c>
      <c r="F35" s="111" t="s">
        <v>274</v>
      </c>
      <c r="G35" s="111" t="s">
        <v>283</v>
      </c>
      <c r="H35" s="119">
        <v>30000</v>
      </c>
      <c r="I35" s="15"/>
      <c r="J35" s="15"/>
      <c r="K35" s="15"/>
      <c r="L35" s="15"/>
      <c r="M35" s="15" t="s">
        <v>70</v>
      </c>
      <c r="N35" s="28"/>
      <c r="O35" s="183" t="s">
        <v>597</v>
      </c>
      <c r="P35" s="183" t="s">
        <v>514</v>
      </c>
      <c r="Q35" s="183"/>
      <c r="R35" s="183" t="s">
        <v>497</v>
      </c>
      <c r="S35" s="183"/>
      <c r="T35" s="183"/>
      <c r="U35" s="183"/>
      <c r="V35" s="183"/>
      <c r="W35" s="183"/>
      <c r="X35" s="183"/>
      <c r="Y35" s="183"/>
      <c r="Z35" s="183"/>
      <c r="AA35" s="183"/>
    </row>
    <row r="36" spans="1:27" ht="50.1" customHeight="1" x14ac:dyDescent="0.25">
      <c r="A36" s="407"/>
      <c r="B36" s="168" t="s">
        <v>515</v>
      </c>
      <c r="C36" s="111" t="s">
        <v>280</v>
      </c>
      <c r="D36" s="150">
        <v>41974</v>
      </c>
      <c r="E36" s="118">
        <v>42705</v>
      </c>
      <c r="F36" s="127" t="s">
        <v>286</v>
      </c>
      <c r="G36" s="111" t="s">
        <v>289</v>
      </c>
      <c r="H36" s="119">
        <v>100000</v>
      </c>
      <c r="I36" s="15"/>
      <c r="J36" s="15"/>
      <c r="K36" s="15"/>
      <c r="L36" s="15" t="s">
        <v>70</v>
      </c>
      <c r="M36" s="15"/>
      <c r="N36" s="28"/>
      <c r="O36" s="183" t="s">
        <v>575</v>
      </c>
      <c r="P36" s="183"/>
      <c r="Q36" s="183" t="s">
        <v>516</v>
      </c>
      <c r="R36" s="183" t="s">
        <v>286</v>
      </c>
      <c r="S36" s="183"/>
      <c r="T36" s="183"/>
      <c r="U36" s="183"/>
      <c r="V36" s="183"/>
      <c r="W36" s="183"/>
      <c r="X36" s="183"/>
      <c r="Y36" s="183"/>
      <c r="Z36" s="183"/>
      <c r="AA36" s="183"/>
    </row>
    <row r="37" spans="1:27" ht="50.1" customHeight="1" x14ac:dyDescent="0.25">
      <c r="A37" s="407"/>
      <c r="B37" s="140" t="s">
        <v>517</v>
      </c>
      <c r="C37" s="135" t="s">
        <v>332</v>
      </c>
      <c r="D37" s="150">
        <v>41640</v>
      </c>
      <c r="E37" s="150">
        <v>42767</v>
      </c>
      <c r="F37" s="135" t="s">
        <v>518</v>
      </c>
      <c r="G37" s="111" t="s">
        <v>519</v>
      </c>
      <c r="H37" s="119">
        <v>200000</v>
      </c>
      <c r="I37" s="15"/>
      <c r="J37" s="15"/>
      <c r="K37" s="15"/>
      <c r="L37" s="15" t="s">
        <v>70</v>
      </c>
      <c r="M37" s="15"/>
      <c r="N37" s="28"/>
      <c r="O37" s="183" t="s">
        <v>592</v>
      </c>
      <c r="P37" s="183"/>
      <c r="Q37" s="183"/>
      <c r="R37" s="183" t="s">
        <v>495</v>
      </c>
      <c r="S37" s="183"/>
      <c r="T37" s="183"/>
      <c r="U37" s="183"/>
      <c r="V37" s="183"/>
      <c r="W37" s="183"/>
      <c r="X37" s="183"/>
      <c r="Y37" s="183"/>
      <c r="Z37" s="183"/>
      <c r="AA37" s="183"/>
    </row>
    <row r="38" spans="1:27" ht="50.1" customHeight="1" x14ac:dyDescent="0.25">
      <c r="A38" s="407"/>
      <c r="B38" s="168" t="s">
        <v>520</v>
      </c>
      <c r="C38" s="111" t="s">
        <v>280</v>
      </c>
      <c r="D38" s="118">
        <v>41699</v>
      </c>
      <c r="E38" s="118">
        <v>42767</v>
      </c>
      <c r="F38" s="111" t="s">
        <v>497</v>
      </c>
      <c r="G38" s="111" t="s">
        <v>521</v>
      </c>
      <c r="H38" s="119">
        <v>40000</v>
      </c>
      <c r="I38" s="15"/>
      <c r="J38" s="15"/>
      <c r="K38" s="15"/>
      <c r="L38" s="15" t="s">
        <v>70</v>
      </c>
      <c r="M38" s="15"/>
      <c r="N38" s="28"/>
      <c r="O38" s="183" t="s">
        <v>512</v>
      </c>
      <c r="P38" s="183" t="s">
        <v>523</v>
      </c>
      <c r="Q38" s="183"/>
      <c r="R38" s="183" t="s">
        <v>497</v>
      </c>
      <c r="S38" s="183"/>
      <c r="T38" s="183"/>
      <c r="U38" s="183"/>
      <c r="V38" s="183"/>
      <c r="W38" s="183"/>
      <c r="X38" s="183"/>
      <c r="Y38" s="183"/>
      <c r="Z38" s="183"/>
      <c r="AA38" s="183"/>
    </row>
    <row r="39" spans="1:27" ht="50.1" customHeight="1" x14ac:dyDescent="0.25">
      <c r="A39" s="407"/>
      <c r="B39" s="168" t="s">
        <v>522</v>
      </c>
      <c r="C39" s="111" t="s">
        <v>280</v>
      </c>
      <c r="D39" s="118">
        <v>41244</v>
      </c>
      <c r="E39" s="150">
        <v>42767</v>
      </c>
      <c r="F39" s="111" t="s">
        <v>302</v>
      </c>
      <c r="G39" s="111" t="s">
        <v>303</v>
      </c>
      <c r="H39" s="119">
        <v>40000</v>
      </c>
      <c r="I39" s="15"/>
      <c r="J39" s="15"/>
      <c r="K39" s="15"/>
      <c r="L39" s="15" t="s">
        <v>70</v>
      </c>
      <c r="M39" s="15"/>
      <c r="N39" s="28"/>
      <c r="O39" s="183" t="s">
        <v>524</v>
      </c>
      <c r="P39" s="183" t="s">
        <v>525</v>
      </c>
      <c r="Q39" s="183" t="s">
        <v>526</v>
      </c>
      <c r="R39" s="183" t="s">
        <v>527</v>
      </c>
      <c r="S39" s="183" t="s">
        <v>528</v>
      </c>
      <c r="T39" s="183"/>
      <c r="U39" s="183"/>
      <c r="V39" s="183"/>
      <c r="W39" s="183"/>
      <c r="X39" s="183"/>
      <c r="Y39" s="183"/>
      <c r="Z39" s="183"/>
      <c r="AA39" s="183"/>
    </row>
    <row r="40" spans="1:27" ht="50.1" customHeight="1" x14ac:dyDescent="0.25">
      <c r="A40" s="407"/>
      <c r="B40" s="140" t="s">
        <v>529</v>
      </c>
      <c r="C40" s="135" t="s">
        <v>340</v>
      </c>
      <c r="D40" s="150">
        <v>41760</v>
      </c>
      <c r="E40" s="150">
        <v>42005</v>
      </c>
      <c r="F40" s="111" t="s">
        <v>308</v>
      </c>
      <c r="G40" s="111" t="s">
        <v>309</v>
      </c>
      <c r="H40" s="119">
        <v>100000</v>
      </c>
      <c r="I40" s="15"/>
      <c r="J40" s="15"/>
      <c r="K40" s="15" t="s">
        <v>70</v>
      </c>
      <c r="L40" s="15"/>
      <c r="M40" s="15"/>
      <c r="N40" s="28"/>
      <c r="O40" s="183" t="s">
        <v>532</v>
      </c>
      <c r="P40" s="183"/>
      <c r="Q40" s="183"/>
      <c r="R40" s="183" t="s">
        <v>497</v>
      </c>
      <c r="S40" s="183"/>
      <c r="T40" s="183"/>
      <c r="U40" s="183"/>
      <c r="V40" s="183"/>
      <c r="W40" s="183"/>
      <c r="X40" s="183"/>
      <c r="Y40" s="183"/>
      <c r="Z40" s="183"/>
      <c r="AA40" s="183"/>
    </row>
    <row r="41" spans="1:27" ht="50.1" customHeight="1" x14ac:dyDescent="0.25">
      <c r="A41" s="408"/>
      <c r="B41" s="168" t="s">
        <v>530</v>
      </c>
      <c r="C41" s="111" t="s">
        <v>311</v>
      </c>
      <c r="D41" s="150">
        <v>41395</v>
      </c>
      <c r="E41" s="150">
        <v>41456</v>
      </c>
      <c r="F41" s="135" t="s">
        <v>497</v>
      </c>
      <c r="G41" s="111" t="s">
        <v>531</v>
      </c>
      <c r="H41" s="119" t="s">
        <v>107</v>
      </c>
      <c r="I41" s="15"/>
      <c r="J41" s="15"/>
      <c r="K41" s="15"/>
      <c r="L41" s="15"/>
      <c r="M41" s="15" t="s">
        <v>70</v>
      </c>
      <c r="N41" s="28"/>
      <c r="P41" s="209" t="s">
        <v>533</v>
      </c>
      <c r="Q41" s="183"/>
      <c r="R41" s="183" t="s">
        <v>497</v>
      </c>
      <c r="S41" s="183"/>
      <c r="T41" s="183"/>
      <c r="U41" s="183"/>
      <c r="V41" s="183"/>
      <c r="W41" s="183"/>
      <c r="X41" s="183"/>
      <c r="Y41" s="183"/>
      <c r="Z41" s="183"/>
      <c r="AA41" s="183"/>
    </row>
    <row r="42" spans="1:27" ht="50.1" customHeight="1" x14ac:dyDescent="0.25">
      <c r="A42" s="406" t="s">
        <v>534</v>
      </c>
      <c r="B42" s="168" t="s">
        <v>535</v>
      </c>
      <c r="C42" s="111" t="s">
        <v>347</v>
      </c>
      <c r="D42" s="118">
        <v>40940</v>
      </c>
      <c r="E42" s="118">
        <v>42767</v>
      </c>
      <c r="F42" s="111" t="s">
        <v>141</v>
      </c>
      <c r="G42" s="111" t="s">
        <v>349</v>
      </c>
      <c r="H42" s="119">
        <v>180000</v>
      </c>
      <c r="I42" s="15"/>
      <c r="J42" s="15"/>
      <c r="K42" s="15"/>
      <c r="L42" s="15" t="s">
        <v>70</v>
      </c>
      <c r="M42" s="15"/>
      <c r="N42" s="28"/>
      <c r="O42" s="185" t="s">
        <v>537</v>
      </c>
      <c r="P42" s="211" t="s">
        <v>538</v>
      </c>
      <c r="Q42" s="185" t="s">
        <v>539</v>
      </c>
      <c r="R42" s="183" t="s">
        <v>675</v>
      </c>
      <c r="S42" s="185"/>
      <c r="T42" s="185"/>
      <c r="U42" s="185"/>
      <c r="V42" s="185"/>
      <c r="W42" s="185"/>
      <c r="X42" s="185"/>
      <c r="Y42" s="185"/>
      <c r="Z42" s="185"/>
      <c r="AA42" s="185"/>
    </row>
    <row r="43" spans="1:27" ht="50.1" customHeight="1" x14ac:dyDescent="0.25">
      <c r="A43" s="408"/>
      <c r="B43" s="168" t="s">
        <v>536</v>
      </c>
      <c r="C43" s="111" t="s">
        <v>363</v>
      </c>
      <c r="D43" s="118">
        <v>40940</v>
      </c>
      <c r="E43" s="118">
        <v>41609</v>
      </c>
      <c r="F43" s="169" t="s">
        <v>129</v>
      </c>
      <c r="G43" s="111" t="s">
        <v>676</v>
      </c>
      <c r="H43" s="119" t="s">
        <v>107</v>
      </c>
      <c r="I43" s="15"/>
      <c r="J43" s="15" t="s">
        <v>70</v>
      </c>
      <c r="K43" s="15"/>
      <c r="L43" s="15"/>
      <c r="M43" s="15"/>
      <c r="N43" s="28" t="s">
        <v>74</v>
      </c>
      <c r="O43" s="185" t="s">
        <v>540</v>
      </c>
      <c r="P43" s="185"/>
      <c r="Q43" s="185"/>
      <c r="R43" s="111" t="s">
        <v>141</v>
      </c>
      <c r="S43" s="185"/>
      <c r="T43" s="185"/>
      <c r="U43" s="185"/>
      <c r="V43" s="185"/>
      <c r="W43" s="185"/>
      <c r="X43" s="185"/>
      <c r="Y43" s="185"/>
      <c r="Z43" s="185"/>
      <c r="AA43" s="185"/>
    </row>
    <row r="44" spans="1:27" ht="50.1" customHeight="1" x14ac:dyDescent="0.25">
      <c r="A44" s="406" t="s">
        <v>541</v>
      </c>
      <c r="B44" s="168" t="s">
        <v>542</v>
      </c>
      <c r="C44" s="111" t="s">
        <v>368</v>
      </c>
      <c r="D44" s="118">
        <v>41548</v>
      </c>
      <c r="E44" s="118">
        <v>41609</v>
      </c>
      <c r="F44" s="111" t="s">
        <v>141</v>
      </c>
      <c r="G44" s="111" t="s">
        <v>370</v>
      </c>
      <c r="H44" s="119">
        <v>5000</v>
      </c>
      <c r="I44" s="15"/>
      <c r="J44" s="15"/>
      <c r="K44" s="15" t="s">
        <v>70</v>
      </c>
      <c r="L44" s="15"/>
      <c r="M44" s="15"/>
      <c r="N44" s="28"/>
      <c r="O44" s="185" t="s">
        <v>545</v>
      </c>
      <c r="P44" s="185"/>
      <c r="Q44" s="185" t="s">
        <v>546</v>
      </c>
      <c r="R44" s="185" t="s">
        <v>141</v>
      </c>
      <c r="S44" s="185" t="s">
        <v>547</v>
      </c>
      <c r="T44" s="185"/>
      <c r="U44" s="185"/>
      <c r="V44" s="185"/>
      <c r="W44" s="185"/>
      <c r="X44" s="185"/>
      <c r="Y44" s="185"/>
      <c r="Z44" s="185"/>
      <c r="AA44" s="185"/>
    </row>
    <row r="45" spans="1:27" ht="50.1" customHeight="1" x14ac:dyDescent="0.25">
      <c r="A45" s="407"/>
      <c r="B45" s="168" t="s">
        <v>543</v>
      </c>
      <c r="C45" s="111" t="s">
        <v>396</v>
      </c>
      <c r="D45" s="118">
        <v>41456</v>
      </c>
      <c r="E45" s="118">
        <v>41974</v>
      </c>
      <c r="F45" s="111" t="s">
        <v>369</v>
      </c>
      <c r="G45" s="111" t="s">
        <v>668</v>
      </c>
      <c r="H45" s="119">
        <v>40000</v>
      </c>
      <c r="I45" s="15"/>
      <c r="J45" s="15" t="s">
        <v>70</v>
      </c>
      <c r="K45" s="15"/>
      <c r="L45" s="15"/>
      <c r="M45" s="15"/>
      <c r="N45" s="28"/>
      <c r="O45" s="185" t="s">
        <v>510</v>
      </c>
      <c r="P45" s="185"/>
      <c r="Q45" s="185"/>
      <c r="R45" s="183" t="s">
        <v>497</v>
      </c>
      <c r="S45" s="185"/>
      <c r="T45" s="185"/>
      <c r="U45" s="185"/>
      <c r="V45" s="185"/>
      <c r="W45" s="185"/>
      <c r="X45" s="185"/>
      <c r="Y45" s="185"/>
      <c r="Z45" s="185"/>
      <c r="AA45" s="185"/>
    </row>
    <row r="46" spans="1:27" ht="50.1" customHeight="1" x14ac:dyDescent="0.25">
      <c r="A46" s="407"/>
      <c r="B46" s="168" t="s">
        <v>544</v>
      </c>
      <c r="C46" s="111" t="s">
        <v>375</v>
      </c>
      <c r="D46" s="118">
        <v>41426</v>
      </c>
      <c r="E46" s="118">
        <v>41609</v>
      </c>
      <c r="F46" s="173" t="s">
        <v>141</v>
      </c>
      <c r="G46" s="111" t="s">
        <v>673</v>
      </c>
      <c r="H46" s="119" t="s">
        <v>107</v>
      </c>
      <c r="I46" s="15"/>
      <c r="J46" s="15" t="s">
        <v>70</v>
      </c>
      <c r="K46" s="15"/>
      <c r="L46" s="15"/>
      <c r="M46" s="15"/>
      <c r="N46" s="28"/>
      <c r="O46" s="185"/>
      <c r="P46" s="185"/>
      <c r="Q46" s="185"/>
      <c r="R46" s="185" t="s">
        <v>141</v>
      </c>
      <c r="S46" s="185" t="s">
        <v>549</v>
      </c>
      <c r="T46" s="185"/>
      <c r="U46" s="185"/>
      <c r="V46" s="185"/>
      <c r="W46" s="185"/>
      <c r="X46" s="185"/>
      <c r="Y46" s="185"/>
      <c r="Z46" s="185"/>
      <c r="AA46" s="185"/>
    </row>
    <row r="47" spans="1:27" ht="50.1" customHeight="1" x14ac:dyDescent="0.25">
      <c r="A47" s="407"/>
      <c r="B47" s="168" t="s">
        <v>550</v>
      </c>
      <c r="C47" s="186" t="s">
        <v>407</v>
      </c>
      <c r="D47" s="118">
        <v>40940</v>
      </c>
      <c r="E47" s="111" t="s">
        <v>385</v>
      </c>
      <c r="F47" s="111" t="s">
        <v>386</v>
      </c>
      <c r="G47" s="111" t="s">
        <v>387</v>
      </c>
      <c r="H47" s="119" t="s">
        <v>388</v>
      </c>
      <c r="I47" s="15"/>
      <c r="J47" s="15"/>
      <c r="K47" s="15"/>
      <c r="L47" s="15"/>
      <c r="M47" s="15" t="s">
        <v>70</v>
      </c>
      <c r="N47" s="28"/>
      <c r="O47" s="185"/>
      <c r="P47" s="111" t="s">
        <v>407</v>
      </c>
      <c r="Q47" s="185"/>
      <c r="R47" s="185"/>
      <c r="S47" s="185"/>
      <c r="T47" s="185"/>
      <c r="U47" s="185"/>
      <c r="V47" s="185"/>
      <c r="W47" s="185"/>
      <c r="X47" s="185"/>
      <c r="Y47" s="185"/>
      <c r="Z47" s="185"/>
      <c r="AA47" s="185"/>
    </row>
    <row r="48" spans="1:27" ht="50.1" customHeight="1" x14ac:dyDescent="0.25">
      <c r="A48" s="407"/>
      <c r="B48" s="168" t="s">
        <v>551</v>
      </c>
      <c r="C48" s="111" t="s">
        <v>432</v>
      </c>
      <c r="D48" s="118">
        <v>41395</v>
      </c>
      <c r="E48" s="118">
        <v>42767</v>
      </c>
      <c r="F48" s="111" t="s">
        <v>434</v>
      </c>
      <c r="G48" s="111" t="s">
        <v>373</v>
      </c>
      <c r="H48" s="119" t="s">
        <v>552</v>
      </c>
      <c r="I48" s="15"/>
      <c r="J48" s="15"/>
      <c r="K48" s="15"/>
      <c r="L48" s="15" t="s">
        <v>70</v>
      </c>
      <c r="M48" s="15"/>
      <c r="N48" s="28"/>
      <c r="O48" s="185" t="s">
        <v>578</v>
      </c>
      <c r="P48" s="185"/>
      <c r="Q48" s="185"/>
      <c r="R48" s="183" t="s">
        <v>495</v>
      </c>
      <c r="S48" s="185"/>
      <c r="T48" s="185"/>
      <c r="U48" s="185"/>
      <c r="V48" s="185"/>
      <c r="W48" s="185"/>
      <c r="X48" s="185"/>
      <c r="Y48" s="185"/>
      <c r="Z48" s="185"/>
      <c r="AA48" s="185"/>
    </row>
    <row r="49" spans="1:27" ht="50.1" customHeight="1" x14ac:dyDescent="0.25">
      <c r="A49" s="408"/>
      <c r="B49" s="168" t="s">
        <v>553</v>
      </c>
      <c r="C49" s="111" t="s">
        <v>436</v>
      </c>
      <c r="D49" s="118">
        <v>41395</v>
      </c>
      <c r="E49" s="118">
        <v>42767</v>
      </c>
      <c r="F49" s="111" t="s">
        <v>434</v>
      </c>
      <c r="G49" s="111" t="s">
        <v>373</v>
      </c>
      <c r="H49" s="119" t="s">
        <v>552</v>
      </c>
      <c r="I49" s="15"/>
      <c r="J49" s="15"/>
      <c r="K49" s="15" t="s">
        <v>70</v>
      </c>
      <c r="L49" s="15"/>
      <c r="M49" s="15"/>
      <c r="N49" s="28"/>
      <c r="O49" s="185" t="s">
        <v>554</v>
      </c>
      <c r="P49" s="185"/>
      <c r="Q49" s="185"/>
      <c r="R49" s="185"/>
      <c r="S49" s="185"/>
      <c r="T49" s="185"/>
      <c r="U49" s="185"/>
      <c r="V49" s="185"/>
      <c r="W49" s="185"/>
      <c r="X49" s="185"/>
      <c r="Y49" s="185"/>
      <c r="Z49" s="185"/>
      <c r="AA49" s="185"/>
    </row>
    <row r="51" spans="1:27" ht="15.75" thickBot="1" x14ac:dyDescent="0.3"/>
    <row r="52" spans="1:27" ht="43.5" customHeight="1" thickTop="1" thickBot="1" x14ac:dyDescent="0.3">
      <c r="A52" s="93" t="s">
        <v>59</v>
      </c>
      <c r="B52" s="56">
        <f>COUNTA(B57:B66,B69:B78,B81:B90,B93:B102)</f>
        <v>0</v>
      </c>
    </row>
    <row r="53" spans="1:27" ht="15.75" thickTop="1" x14ac:dyDescent="0.25"/>
    <row r="55" spans="1:27" ht="15.75" thickBot="1" x14ac:dyDescent="0.3"/>
    <row r="56" spans="1:27" ht="17.25" thickTop="1" thickBot="1" x14ac:dyDescent="0.3">
      <c r="A56" s="93" t="s">
        <v>62</v>
      </c>
      <c r="B56" s="93" t="s">
        <v>61</v>
      </c>
      <c r="C56" s="94" t="s">
        <v>6</v>
      </c>
      <c r="D56" s="94" t="s">
        <v>10</v>
      </c>
      <c r="E56" s="94" t="s">
        <v>11</v>
      </c>
      <c r="F56" s="94" t="s">
        <v>8</v>
      </c>
      <c r="G56" s="94" t="s">
        <v>7</v>
      </c>
      <c r="H56" s="94" t="s">
        <v>9</v>
      </c>
    </row>
    <row r="57" spans="1:27" ht="15.75" thickTop="1" x14ac:dyDescent="0.25">
      <c r="A57" s="78" t="s">
        <v>60</v>
      </c>
      <c r="B57" s="55"/>
      <c r="C57" s="55"/>
      <c r="D57" s="55"/>
      <c r="E57" s="55"/>
      <c r="F57" s="55"/>
      <c r="G57" s="55"/>
      <c r="H57" s="55"/>
    </row>
    <row r="58" spans="1:27" x14ac:dyDescent="0.25">
      <c r="A58" s="75"/>
      <c r="B58" s="55"/>
      <c r="C58" s="55"/>
      <c r="D58" s="55"/>
      <c r="E58" s="55"/>
      <c r="F58" s="55"/>
      <c r="G58" s="55"/>
      <c r="H58" s="55"/>
    </row>
    <row r="59" spans="1:27" x14ac:dyDescent="0.25">
      <c r="A59" s="75"/>
      <c r="B59" s="55"/>
      <c r="C59" s="55"/>
      <c r="D59" s="55"/>
      <c r="E59" s="55"/>
      <c r="F59" s="55"/>
      <c r="G59" s="55"/>
      <c r="H59" s="55"/>
    </row>
    <row r="60" spans="1:27" x14ac:dyDescent="0.25">
      <c r="A60" s="75"/>
      <c r="B60" s="55"/>
      <c r="C60" s="55"/>
      <c r="D60" s="55"/>
      <c r="E60" s="55"/>
      <c r="F60" s="55"/>
      <c r="G60" s="55"/>
      <c r="H60" s="55"/>
    </row>
    <row r="61" spans="1:27" x14ac:dyDescent="0.25">
      <c r="A61" s="75"/>
      <c r="B61" s="55"/>
      <c r="C61" s="55"/>
      <c r="D61" s="55"/>
      <c r="E61" s="55"/>
      <c r="F61" s="55"/>
      <c r="G61" s="55"/>
      <c r="H61" s="55"/>
    </row>
    <row r="62" spans="1:27" x14ac:dyDescent="0.25">
      <c r="A62" s="75"/>
      <c r="B62" s="55"/>
      <c r="C62" s="55"/>
      <c r="D62" s="55"/>
      <c r="E62" s="55"/>
      <c r="F62" s="55"/>
      <c r="G62" s="55"/>
      <c r="H62" s="55"/>
    </row>
    <row r="63" spans="1:27" x14ac:dyDescent="0.25">
      <c r="A63" s="75"/>
      <c r="B63" s="55"/>
      <c r="C63" s="55"/>
      <c r="D63" s="55"/>
      <c r="E63" s="55"/>
      <c r="F63" s="55"/>
      <c r="G63" s="55"/>
      <c r="H63" s="55"/>
    </row>
    <row r="64" spans="1:27" x14ac:dyDescent="0.25">
      <c r="A64" s="75"/>
      <c r="B64" s="55"/>
      <c r="C64" s="55"/>
      <c r="D64" s="55"/>
      <c r="E64" s="55"/>
      <c r="F64" s="55"/>
      <c r="G64" s="55"/>
      <c r="H64" s="55"/>
    </row>
    <row r="65" spans="1:8" x14ac:dyDescent="0.25">
      <c r="A65" s="75"/>
      <c r="B65" s="55"/>
      <c r="C65" s="55"/>
      <c r="D65" s="55"/>
      <c r="E65" s="55"/>
      <c r="F65" s="55"/>
      <c r="G65" s="55"/>
      <c r="H65" s="55"/>
    </row>
    <row r="66" spans="1:8" x14ac:dyDescent="0.25">
      <c r="A66" s="76"/>
      <c r="B66" s="55"/>
      <c r="C66" s="55"/>
      <c r="D66" s="55"/>
      <c r="E66" s="55"/>
      <c r="F66" s="55"/>
      <c r="G66" s="55"/>
      <c r="H66" s="55"/>
    </row>
    <row r="67" spans="1:8" ht="15.75" thickBot="1" x14ac:dyDescent="0.3"/>
    <row r="68" spans="1:8" ht="17.25" thickTop="1" thickBot="1" x14ac:dyDescent="0.3">
      <c r="A68" s="93" t="s">
        <v>62</v>
      </c>
      <c r="B68" s="93" t="s">
        <v>61</v>
      </c>
      <c r="C68" s="93" t="s">
        <v>6</v>
      </c>
      <c r="D68" s="93" t="s">
        <v>10</v>
      </c>
      <c r="E68" s="93" t="s">
        <v>11</v>
      </c>
      <c r="F68" s="93" t="s">
        <v>8</v>
      </c>
      <c r="G68" s="93" t="s">
        <v>7</v>
      </c>
      <c r="H68" s="93" t="s">
        <v>9</v>
      </c>
    </row>
    <row r="69" spans="1:8" ht="15.75" thickTop="1" x14ac:dyDescent="0.25">
      <c r="A69" s="78" t="s">
        <v>60</v>
      </c>
      <c r="B69" s="55"/>
      <c r="C69" s="55"/>
      <c r="D69" s="55"/>
      <c r="E69" s="55"/>
      <c r="F69" s="55"/>
      <c r="G69" s="55"/>
      <c r="H69" s="55"/>
    </row>
    <row r="70" spans="1:8" x14ac:dyDescent="0.25">
      <c r="A70" s="75"/>
      <c r="B70" s="55"/>
      <c r="C70" s="55"/>
      <c r="D70" s="55"/>
      <c r="E70" s="55"/>
      <c r="F70" s="55"/>
      <c r="G70" s="55"/>
      <c r="H70" s="55"/>
    </row>
    <row r="71" spans="1:8" x14ac:dyDescent="0.25">
      <c r="A71" s="75"/>
      <c r="B71" s="55"/>
      <c r="C71" s="55"/>
      <c r="D71" s="55"/>
      <c r="E71" s="55"/>
      <c r="F71" s="55"/>
      <c r="G71" s="55"/>
      <c r="H71" s="55"/>
    </row>
    <row r="72" spans="1:8" x14ac:dyDescent="0.25">
      <c r="A72" s="75"/>
      <c r="B72" s="55"/>
      <c r="C72" s="55"/>
      <c r="D72" s="55"/>
      <c r="E72" s="55"/>
      <c r="F72" s="55"/>
      <c r="G72" s="55"/>
      <c r="H72" s="55"/>
    </row>
    <row r="73" spans="1:8" x14ac:dyDescent="0.25">
      <c r="A73" s="75"/>
      <c r="B73" s="55"/>
      <c r="C73" s="55"/>
      <c r="D73" s="55"/>
      <c r="E73" s="55"/>
      <c r="F73" s="55"/>
      <c r="G73" s="55"/>
      <c r="H73" s="55"/>
    </row>
    <row r="74" spans="1:8" x14ac:dyDescent="0.25">
      <c r="A74" s="75"/>
      <c r="B74" s="55"/>
      <c r="C74" s="55"/>
      <c r="D74" s="55"/>
      <c r="E74" s="55"/>
      <c r="F74" s="55"/>
      <c r="G74" s="55"/>
      <c r="H74" s="55"/>
    </row>
    <row r="75" spans="1:8" x14ac:dyDescent="0.25">
      <c r="A75" s="75"/>
      <c r="B75" s="55"/>
      <c r="C75" s="55"/>
      <c r="D75" s="55"/>
      <c r="E75" s="55"/>
      <c r="F75" s="55"/>
      <c r="G75" s="55"/>
      <c r="H75" s="55"/>
    </row>
    <row r="76" spans="1:8" x14ac:dyDescent="0.25">
      <c r="A76" s="75"/>
      <c r="B76" s="55"/>
      <c r="C76" s="55"/>
      <c r="D76" s="55"/>
      <c r="E76" s="55"/>
      <c r="F76" s="55"/>
      <c r="G76" s="55"/>
      <c r="H76" s="55"/>
    </row>
    <row r="77" spans="1:8" x14ac:dyDescent="0.25">
      <c r="A77" s="75"/>
      <c r="B77" s="55"/>
      <c r="C77" s="55"/>
      <c r="D77" s="55"/>
      <c r="E77" s="55"/>
      <c r="F77" s="55"/>
      <c r="G77" s="55"/>
      <c r="H77" s="55"/>
    </row>
    <row r="78" spans="1:8" x14ac:dyDescent="0.25">
      <c r="A78" s="76"/>
      <c r="B78" s="55"/>
      <c r="C78" s="55"/>
      <c r="D78" s="55"/>
      <c r="E78" s="55"/>
      <c r="F78" s="55"/>
      <c r="G78" s="55"/>
      <c r="H78" s="55"/>
    </row>
    <row r="79" spans="1:8" ht="15.75" thickBot="1" x14ac:dyDescent="0.3"/>
    <row r="80" spans="1:8" ht="17.25" thickTop="1" thickBot="1" x14ac:dyDescent="0.3">
      <c r="A80" s="93" t="s">
        <v>62</v>
      </c>
      <c r="B80" s="93" t="s">
        <v>61</v>
      </c>
      <c r="C80" s="93" t="s">
        <v>6</v>
      </c>
      <c r="D80" s="93" t="s">
        <v>10</v>
      </c>
      <c r="E80" s="93" t="s">
        <v>11</v>
      </c>
      <c r="F80" s="93" t="s">
        <v>8</v>
      </c>
      <c r="G80" s="93" t="s">
        <v>7</v>
      </c>
      <c r="H80" s="93" t="s">
        <v>9</v>
      </c>
    </row>
    <row r="81" spans="1:8" ht="15.75" thickTop="1" x14ac:dyDescent="0.25">
      <c r="A81" s="78" t="s">
        <v>60</v>
      </c>
      <c r="B81" s="55"/>
      <c r="C81" s="55"/>
      <c r="D81" s="55"/>
      <c r="E81" s="55"/>
      <c r="F81" s="55"/>
      <c r="G81" s="55"/>
      <c r="H81" s="55"/>
    </row>
    <row r="82" spans="1:8" x14ac:dyDescent="0.25">
      <c r="A82" s="75"/>
      <c r="B82" s="55"/>
      <c r="C82" s="55"/>
      <c r="D82" s="55"/>
      <c r="E82" s="55"/>
      <c r="F82" s="55"/>
      <c r="G82" s="55"/>
      <c r="H82" s="55"/>
    </row>
    <row r="83" spans="1:8" x14ac:dyDescent="0.25">
      <c r="A83" s="75"/>
      <c r="B83" s="55"/>
      <c r="C83" s="55"/>
      <c r="D83" s="55"/>
      <c r="E83" s="55"/>
      <c r="F83" s="55"/>
      <c r="G83" s="55"/>
      <c r="H83" s="55"/>
    </row>
    <row r="84" spans="1:8" x14ac:dyDescent="0.25">
      <c r="A84" s="75"/>
      <c r="B84" s="55"/>
      <c r="C84" s="55"/>
      <c r="D84" s="55"/>
      <c r="E84" s="55"/>
      <c r="F84" s="55"/>
      <c r="G84" s="55"/>
      <c r="H84" s="55"/>
    </row>
    <row r="85" spans="1:8" x14ac:dyDescent="0.25">
      <c r="A85" s="75"/>
      <c r="B85" s="55"/>
      <c r="C85" s="55"/>
      <c r="D85" s="55"/>
      <c r="E85" s="55"/>
      <c r="F85" s="55"/>
      <c r="G85" s="55"/>
      <c r="H85" s="55"/>
    </row>
    <row r="86" spans="1:8" x14ac:dyDescent="0.25">
      <c r="A86" s="75"/>
      <c r="B86" s="55"/>
      <c r="C86" s="55"/>
      <c r="D86" s="55"/>
      <c r="E86" s="55"/>
      <c r="F86" s="55"/>
      <c r="G86" s="55"/>
      <c r="H86" s="55"/>
    </row>
    <row r="87" spans="1:8" x14ac:dyDescent="0.25">
      <c r="A87" s="75"/>
      <c r="B87" s="55"/>
      <c r="C87" s="55"/>
      <c r="D87" s="55"/>
      <c r="E87" s="55"/>
      <c r="F87" s="55"/>
      <c r="G87" s="55"/>
      <c r="H87" s="55"/>
    </row>
    <row r="88" spans="1:8" x14ac:dyDescent="0.25">
      <c r="A88" s="75"/>
      <c r="B88" s="55"/>
      <c r="C88" s="55"/>
      <c r="D88" s="55"/>
      <c r="E88" s="55"/>
      <c r="F88" s="55"/>
      <c r="G88" s="55"/>
      <c r="H88" s="55"/>
    </row>
    <row r="89" spans="1:8" x14ac:dyDescent="0.25">
      <c r="A89" s="75"/>
      <c r="B89" s="55"/>
      <c r="C89" s="55"/>
      <c r="D89" s="55"/>
      <c r="E89" s="55"/>
      <c r="F89" s="55"/>
      <c r="G89" s="55"/>
      <c r="H89" s="55"/>
    </row>
    <row r="90" spans="1:8" x14ac:dyDescent="0.25">
      <c r="A90" s="76"/>
      <c r="B90" s="55"/>
      <c r="C90" s="55"/>
      <c r="D90" s="55"/>
      <c r="E90" s="55"/>
      <c r="F90" s="55"/>
      <c r="G90" s="55"/>
      <c r="H90" s="55"/>
    </row>
    <row r="91" spans="1:8" ht="15.75" thickBot="1" x14ac:dyDescent="0.3"/>
    <row r="92" spans="1:8" ht="17.25" thickTop="1" thickBot="1" x14ac:dyDescent="0.3">
      <c r="A92" s="93" t="s">
        <v>62</v>
      </c>
      <c r="B92" s="93" t="s">
        <v>61</v>
      </c>
      <c r="C92" s="93" t="s">
        <v>6</v>
      </c>
      <c r="D92" s="93" t="s">
        <v>10</v>
      </c>
      <c r="E92" s="93" t="s">
        <v>11</v>
      </c>
      <c r="F92" s="93" t="s">
        <v>8</v>
      </c>
      <c r="G92" s="93" t="s">
        <v>7</v>
      </c>
      <c r="H92" s="93" t="s">
        <v>9</v>
      </c>
    </row>
    <row r="93" spans="1:8" ht="15.75" thickTop="1" x14ac:dyDescent="0.25">
      <c r="A93" s="78" t="s">
        <v>60</v>
      </c>
      <c r="B93" s="55"/>
      <c r="C93" s="55"/>
      <c r="D93" s="55"/>
      <c r="E93" s="55"/>
      <c r="F93" s="55"/>
      <c r="G93" s="55"/>
      <c r="H93" s="55"/>
    </row>
    <row r="94" spans="1:8" x14ac:dyDescent="0.25">
      <c r="A94" s="75"/>
      <c r="B94" s="55"/>
      <c r="C94" s="55"/>
      <c r="D94" s="55"/>
      <c r="E94" s="55"/>
      <c r="F94" s="55"/>
      <c r="G94" s="55"/>
      <c r="H94" s="55"/>
    </row>
    <row r="95" spans="1:8" x14ac:dyDescent="0.25">
      <c r="A95" s="75"/>
      <c r="B95" s="55"/>
      <c r="C95" s="55"/>
      <c r="D95" s="55"/>
      <c r="E95" s="55"/>
      <c r="F95" s="55"/>
      <c r="G95" s="55"/>
      <c r="H95" s="55"/>
    </row>
    <row r="96" spans="1:8" x14ac:dyDescent="0.25">
      <c r="A96" s="75"/>
      <c r="B96" s="55"/>
      <c r="C96" s="55"/>
      <c r="D96" s="55"/>
      <c r="E96" s="55"/>
      <c r="F96" s="55"/>
      <c r="G96" s="55"/>
      <c r="H96" s="55"/>
    </row>
    <row r="97" spans="1:8" x14ac:dyDescent="0.25">
      <c r="A97" s="75"/>
      <c r="B97" s="55"/>
      <c r="C97" s="55"/>
      <c r="D97" s="55"/>
      <c r="E97" s="55"/>
      <c r="F97" s="55"/>
      <c r="G97" s="55"/>
      <c r="H97" s="55"/>
    </row>
    <row r="98" spans="1:8" x14ac:dyDescent="0.25">
      <c r="A98" s="75"/>
      <c r="B98" s="55"/>
      <c r="C98" s="55"/>
      <c r="D98" s="55"/>
      <c r="E98" s="55"/>
      <c r="F98" s="55"/>
      <c r="G98" s="55"/>
      <c r="H98" s="55"/>
    </row>
    <row r="99" spans="1:8" x14ac:dyDescent="0.25">
      <c r="A99" s="75"/>
      <c r="B99" s="55"/>
      <c r="C99" s="55"/>
      <c r="D99" s="55"/>
      <c r="E99" s="55"/>
      <c r="F99" s="55"/>
      <c r="G99" s="55"/>
      <c r="H99" s="55"/>
    </row>
    <row r="100" spans="1:8" x14ac:dyDescent="0.25">
      <c r="A100" s="75"/>
      <c r="B100" s="55"/>
      <c r="C100" s="55"/>
      <c r="D100" s="55"/>
      <c r="E100" s="55"/>
      <c r="F100" s="55"/>
      <c r="G100" s="55"/>
      <c r="H100" s="55"/>
    </row>
    <row r="101" spans="1:8" x14ac:dyDescent="0.25">
      <c r="A101" s="75"/>
      <c r="B101" s="55"/>
      <c r="C101" s="55"/>
      <c r="D101" s="55"/>
      <c r="E101" s="55"/>
      <c r="F101" s="55"/>
      <c r="G101" s="55"/>
      <c r="H101" s="55"/>
    </row>
    <row r="102" spans="1:8" x14ac:dyDescent="0.25">
      <c r="A102" s="76"/>
      <c r="B102" s="55"/>
      <c r="C102" s="55"/>
      <c r="D102" s="55"/>
      <c r="E102" s="55"/>
      <c r="F102" s="55"/>
      <c r="G102" s="55"/>
      <c r="H102" s="55"/>
    </row>
  </sheetData>
  <mergeCells count="7">
    <mergeCell ref="A42:A43"/>
    <mergeCell ref="A44:A49"/>
    <mergeCell ref="I9:R9"/>
    <mergeCell ref="T9:AA9"/>
    <mergeCell ref="A11:A15"/>
    <mergeCell ref="A16:A31"/>
    <mergeCell ref="A32:A41"/>
  </mergeCells>
  <conditionalFormatting sqref="AF7:AF8">
    <cfRule type="cellIs" dxfId="104" priority="265" stopIfTrue="1" operator="equal">
      <formula>$AF$7</formula>
    </cfRule>
  </conditionalFormatting>
  <conditionalFormatting sqref="I11:I43">
    <cfRule type="cellIs" dxfId="103" priority="264" stopIfTrue="1" operator="equal">
      <formula>"x"</formula>
    </cfRule>
  </conditionalFormatting>
  <conditionalFormatting sqref="J11:J43">
    <cfRule type="cellIs" dxfId="102" priority="263" operator="equal">
      <formula>"x"</formula>
    </cfRule>
  </conditionalFormatting>
  <conditionalFormatting sqref="K11:K43">
    <cfRule type="cellIs" dxfId="101" priority="262" operator="equal">
      <formula>"x"</formula>
    </cfRule>
  </conditionalFormatting>
  <conditionalFormatting sqref="L11:L43">
    <cfRule type="cellIs" dxfId="100" priority="261" stopIfTrue="1" operator="equal">
      <formula>"x"</formula>
    </cfRule>
  </conditionalFormatting>
  <conditionalFormatting sqref="M11:M43">
    <cfRule type="cellIs" dxfId="99" priority="260" operator="equal">
      <formula>"x"</formula>
    </cfRule>
  </conditionalFormatting>
  <conditionalFormatting sqref="I44:I46">
    <cfRule type="cellIs" dxfId="98" priority="209" stopIfTrue="1" operator="equal">
      <formula>"x"</formula>
    </cfRule>
  </conditionalFormatting>
  <conditionalFormatting sqref="J44:J46">
    <cfRule type="cellIs" dxfId="97" priority="208" operator="equal">
      <formula>"x"</formula>
    </cfRule>
  </conditionalFormatting>
  <conditionalFormatting sqref="K44:K46">
    <cfRule type="cellIs" dxfId="96" priority="207" operator="equal">
      <formula>"x"</formula>
    </cfRule>
  </conditionalFormatting>
  <conditionalFormatting sqref="L44:L46">
    <cfRule type="cellIs" dxfId="95" priority="206" stopIfTrue="1" operator="equal">
      <formula>"x"</formula>
    </cfRule>
  </conditionalFormatting>
  <conditionalFormatting sqref="M44:M46">
    <cfRule type="cellIs" dxfId="94" priority="205" operator="equal">
      <formula>"x"</formula>
    </cfRule>
  </conditionalFormatting>
  <conditionalFormatting sqref="I47:I49">
    <cfRule type="cellIs" dxfId="93" priority="204" stopIfTrue="1" operator="equal">
      <formula>"x"</formula>
    </cfRule>
  </conditionalFormatting>
  <conditionalFormatting sqref="J47:J49">
    <cfRule type="cellIs" dxfId="92" priority="203" operator="equal">
      <formula>"x"</formula>
    </cfRule>
  </conditionalFormatting>
  <conditionalFormatting sqref="K47:K49">
    <cfRule type="cellIs" dxfId="91" priority="202" operator="equal">
      <formula>"x"</formula>
    </cfRule>
  </conditionalFormatting>
  <conditionalFormatting sqref="L47:L49">
    <cfRule type="cellIs" dxfId="90" priority="201" stopIfTrue="1" operator="equal">
      <formula>"x"</formula>
    </cfRule>
  </conditionalFormatting>
  <conditionalFormatting sqref="M47:M49">
    <cfRule type="cellIs" dxfId="89" priority="200" operator="equal">
      <formula>"x"</formula>
    </cfRule>
  </conditionalFormatting>
  <conditionalFormatting sqref="N11:N49">
    <cfRule type="cellIs" dxfId="88" priority="1" stopIfTrue="1" operator="equal">
      <formula>$AF$8</formula>
    </cfRule>
    <cfRule type="cellIs" dxfId="87" priority="2" stopIfTrue="1" operator="equal">
      <formula>$AF$7</formula>
    </cfRule>
  </conditionalFormatting>
  <dataValidations count="1">
    <dataValidation type="list" allowBlank="1" showInputMessage="1" showErrorMessage="1" sqref="N11:N49">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zoomScale="70" zoomScaleNormal="70" zoomScalePageLayoutView="70" workbookViewId="0">
      <selection activeCell="E22" sqref="E22"/>
    </sheetView>
  </sheetViews>
  <sheetFormatPr defaultRowHeight="15" x14ac:dyDescent="0.25"/>
  <cols>
    <col min="1" max="1" width="0.85546875" customWidth="1"/>
    <col min="2" max="2" width="39.140625" customWidth="1"/>
    <col min="3" max="3" width="14.28515625" customWidth="1"/>
    <col min="5" max="5" width="13.28515625" customWidth="1"/>
    <col min="6" max="6" width="11.85546875" customWidth="1"/>
  </cols>
  <sheetData>
    <row r="1" spans="1:26" s="2" customFormat="1" x14ac:dyDescent="0.25">
      <c r="A1" s="3" t="s">
        <v>0</v>
      </c>
      <c r="H1" s="16"/>
      <c r="I1" s="16"/>
      <c r="J1" s="16"/>
      <c r="K1" s="16"/>
      <c r="L1" s="16"/>
      <c r="M1" s="16"/>
    </row>
    <row r="2" spans="1:26" s="4" customFormat="1" ht="4.1500000000000004" customHeight="1" x14ac:dyDescent="0.25">
      <c r="H2" s="17"/>
      <c r="I2" s="17"/>
      <c r="J2" s="17"/>
      <c r="K2" s="17"/>
      <c r="L2" s="17"/>
      <c r="M2" s="17"/>
    </row>
    <row r="3" spans="1:26" s="5" customFormat="1" ht="15.75" thickBot="1" x14ac:dyDescent="0.3">
      <c r="A3" s="421" t="str">
        <f>'Monitoria Anual 1'!A3</f>
        <v>PLANO DE AÇÃO NACIONAL PARA CONSERVAÇÃO DA ARARA-AZUL-DE-LEAR</v>
      </c>
      <c r="B3" s="421"/>
      <c r="C3" s="421"/>
      <c r="D3" s="421"/>
      <c r="E3" s="421"/>
      <c r="F3" s="421"/>
      <c r="G3" s="421"/>
      <c r="H3" s="421"/>
      <c r="I3" s="421"/>
      <c r="J3" s="421"/>
      <c r="K3" s="421"/>
      <c r="L3" s="421"/>
      <c r="M3" s="421"/>
      <c r="N3" s="421"/>
      <c r="O3" s="421"/>
      <c r="P3" s="421"/>
    </row>
    <row r="4" spans="1:26" s="1" customFormat="1" ht="15.75" thickTop="1" x14ac:dyDescent="0.25">
      <c r="H4" s="18"/>
      <c r="I4" s="18"/>
      <c r="J4" s="18"/>
      <c r="K4" s="18"/>
      <c r="L4" s="18"/>
      <c r="M4" s="18"/>
    </row>
    <row r="5" spans="1:26" s="6" customFormat="1" ht="25.9" customHeight="1" thickBot="1" x14ac:dyDescent="0.3">
      <c r="A5" s="7" t="s">
        <v>1</v>
      </c>
      <c r="B5" s="7"/>
      <c r="C5" s="156" t="str">
        <f>'Monitoria Anual 1'!D5</f>
        <v>Manter o crescimento populacional da arara-azul-de-lear até 2017, garantindo e incrementando a qualidade do hábitat e envolvendo as comunidades da área de ocorrência da espécie na sua conservação</v>
      </c>
      <c r="D5" s="12"/>
      <c r="E5" s="12"/>
      <c r="F5" s="12"/>
      <c r="G5" s="12"/>
      <c r="H5" s="12"/>
      <c r="I5" s="12"/>
      <c r="J5" s="12"/>
      <c r="K5" s="12"/>
      <c r="L5" s="12"/>
      <c r="M5" s="12"/>
      <c r="N5" s="12"/>
      <c r="O5" s="12"/>
      <c r="P5" s="13"/>
      <c r="Q5" s="13"/>
      <c r="R5" s="13"/>
      <c r="S5" s="13"/>
      <c r="T5" s="13"/>
      <c r="U5" s="13"/>
      <c r="V5" s="13"/>
      <c r="W5" s="13"/>
      <c r="X5" s="13"/>
      <c r="Y5" s="13"/>
      <c r="Z5" s="13"/>
    </row>
    <row r="6" spans="1:26" s="1" customFormat="1" ht="15.75" thickTop="1" x14ac:dyDescent="0.25">
      <c r="H6" s="18"/>
      <c r="I6" s="18"/>
      <c r="J6" s="18"/>
      <c r="K6" s="18"/>
      <c r="L6" s="18"/>
      <c r="M6" s="18"/>
    </row>
    <row r="7" spans="1:26" s="1" customFormat="1" ht="15.75" thickBot="1" x14ac:dyDescent="0.3">
      <c r="A7" s="7" t="s">
        <v>2</v>
      </c>
      <c r="B7" s="7"/>
      <c r="C7" s="157">
        <v>41962</v>
      </c>
      <c r="D7" s="9"/>
      <c r="E7" s="10"/>
      <c r="F7" s="10"/>
      <c r="G7" s="11"/>
      <c r="H7" s="18"/>
      <c r="I7" s="18"/>
      <c r="J7" s="18"/>
      <c r="K7" s="18"/>
      <c r="L7" s="18"/>
      <c r="M7" s="18"/>
    </row>
    <row r="8" spans="1:26" ht="15.75" thickTop="1" x14ac:dyDescent="0.25"/>
    <row r="9" spans="1:26" ht="18.75" x14ac:dyDescent="0.25">
      <c r="A9" s="52" t="s">
        <v>33</v>
      </c>
      <c r="B9" s="52"/>
      <c r="C9" s="52"/>
      <c r="D9" s="52"/>
      <c r="E9" s="52"/>
      <c r="F9" s="52"/>
      <c r="G9" s="52"/>
      <c r="H9" s="52"/>
      <c r="I9" s="52"/>
      <c r="J9" s="52"/>
      <c r="K9" s="52"/>
      <c r="L9" s="52"/>
      <c r="M9" s="52"/>
      <c r="N9" s="52"/>
      <c r="O9" s="52"/>
      <c r="P9" s="52"/>
      <c r="Q9" s="52"/>
      <c r="R9" s="52"/>
      <c r="S9" s="52"/>
      <c r="T9" s="52"/>
      <c r="U9" s="52"/>
    </row>
    <row r="11" spans="1:26" x14ac:dyDescent="0.25">
      <c r="B11" s="29" t="s">
        <v>44</v>
      </c>
      <c r="C11" s="30"/>
      <c r="D11" s="30"/>
      <c r="E11" s="30"/>
      <c r="F11" s="30"/>
    </row>
    <row r="12" spans="1:26" ht="15.75" thickBot="1" x14ac:dyDescent="0.3"/>
    <row r="13" spans="1:26" ht="58.5" customHeight="1" thickTop="1" thickBot="1" x14ac:dyDescent="0.3">
      <c r="B13" s="423" t="s">
        <v>35</v>
      </c>
      <c r="C13" s="424"/>
      <c r="D13" s="424"/>
      <c r="E13" s="424"/>
      <c r="F13" s="425"/>
      <c r="G13" s="106"/>
    </row>
    <row r="14" spans="1:26" s="81" customFormat="1" ht="31.9" customHeight="1" thickTop="1" thickBot="1" x14ac:dyDescent="0.3">
      <c r="B14" s="82" t="s">
        <v>41</v>
      </c>
      <c r="C14" s="84" t="s">
        <v>77</v>
      </c>
      <c r="D14" s="83" t="s">
        <v>42</v>
      </c>
      <c r="E14" s="187" t="s">
        <v>72</v>
      </c>
      <c r="F14" s="83" t="s">
        <v>42</v>
      </c>
    </row>
    <row r="15" spans="1:26" ht="16.5" thickTop="1" x14ac:dyDescent="0.25">
      <c r="B15" s="53" t="s">
        <v>36</v>
      </c>
      <c r="C15" s="95"/>
      <c r="D15" s="96"/>
      <c r="E15" s="95">
        <f>COUNTA('Monitoria Anual 2'!N11:N49)</f>
        <v>1</v>
      </c>
      <c r="F15" s="96"/>
    </row>
    <row r="16" spans="1:26" ht="15.75" x14ac:dyDescent="0.25">
      <c r="B16" s="38" t="s">
        <v>48</v>
      </c>
      <c r="C16" s="97">
        <f>COUNTA('Monitoria Anual 2'!I11:I49)</f>
        <v>0</v>
      </c>
      <c r="D16" s="98">
        <f>C16/C22</f>
        <v>0</v>
      </c>
      <c r="E16" s="97">
        <f>C16-0</f>
        <v>0</v>
      </c>
      <c r="F16" s="98">
        <f>E16/$E$22</f>
        <v>0</v>
      </c>
    </row>
    <row r="17" spans="2:10" ht="15.75" x14ac:dyDescent="0.25">
      <c r="B17" s="31" t="s">
        <v>37</v>
      </c>
      <c r="C17" s="99">
        <f>COUNTA('Monitoria Anual 2'!J11:J49)</f>
        <v>14</v>
      </c>
      <c r="D17" s="100">
        <f>C17/C22</f>
        <v>0.35897435897435898</v>
      </c>
      <c r="E17" s="99">
        <f>C17-1</f>
        <v>13</v>
      </c>
      <c r="F17" s="98">
        <f t="shared" ref="F17:F21" si="0">E17/$E$22</f>
        <v>0.34210526315789475</v>
      </c>
    </row>
    <row r="18" spans="2:10" ht="15.75" x14ac:dyDescent="0.25">
      <c r="B18" s="32" t="s">
        <v>38</v>
      </c>
      <c r="C18" s="99">
        <f>COUNTA('Monitoria Anual 2'!K11:K49)</f>
        <v>9</v>
      </c>
      <c r="D18" s="100">
        <f>C18/C22</f>
        <v>0.23076923076923078</v>
      </c>
      <c r="E18" s="99">
        <f>C18-0</f>
        <v>9</v>
      </c>
      <c r="F18" s="98">
        <f t="shared" si="0"/>
        <v>0.23684210526315788</v>
      </c>
    </row>
    <row r="19" spans="2:10" ht="15.75" x14ac:dyDescent="0.25">
      <c r="B19" s="33" t="s">
        <v>39</v>
      </c>
      <c r="C19" s="99">
        <f>COUNTA('Monitoria Anual 2'!L11:L49)</f>
        <v>10</v>
      </c>
      <c r="D19" s="100">
        <f>C19/C22</f>
        <v>0.25641025641025639</v>
      </c>
      <c r="E19" s="99">
        <f>C19-0</f>
        <v>10</v>
      </c>
      <c r="F19" s="98">
        <f t="shared" si="0"/>
        <v>0.26315789473684209</v>
      </c>
    </row>
    <row r="20" spans="2:10" ht="16.5" thickBot="1" x14ac:dyDescent="0.3">
      <c r="B20" s="34" t="s">
        <v>40</v>
      </c>
      <c r="C20" s="99">
        <f>COUNTA('Monitoria Anual 2'!M11:M49)</f>
        <v>6</v>
      </c>
      <c r="D20" s="100">
        <f>C20/C22</f>
        <v>0.15384615384615385</v>
      </c>
      <c r="E20" s="99">
        <f>C20-0</f>
        <v>6</v>
      </c>
      <c r="F20" s="98">
        <f t="shared" si="0"/>
        <v>0.15789473684210525</v>
      </c>
    </row>
    <row r="21" spans="2:10" ht="17.25" thickTop="1" thickBot="1" x14ac:dyDescent="0.3">
      <c r="B21" s="92" t="s">
        <v>63</v>
      </c>
      <c r="C21" s="99"/>
      <c r="D21" s="100"/>
      <c r="E21" s="99">
        <f>'Monitoria Anual 2'!B52</f>
        <v>0</v>
      </c>
      <c r="F21" s="98">
        <f t="shared" si="0"/>
        <v>0</v>
      </c>
    </row>
    <row r="22" spans="2:10" ht="16.5" thickTop="1" thickBot="1" x14ac:dyDescent="0.3">
      <c r="B22" s="102" t="s">
        <v>43</v>
      </c>
      <c r="C22" s="103">
        <f>C16+C17+C18+C19+C20</f>
        <v>39</v>
      </c>
      <c r="D22" s="104">
        <f>SUM(D15:D21)</f>
        <v>1</v>
      </c>
      <c r="E22" s="103">
        <f>SUM(E16:E21)</f>
        <v>38</v>
      </c>
      <c r="F22" s="101">
        <f>SUM(F16:F21)</f>
        <v>1</v>
      </c>
    </row>
    <row r="23" spans="2:10" ht="16.5" thickTop="1" thickBot="1" x14ac:dyDescent="0.3">
      <c r="B23" s="422" t="s">
        <v>76</v>
      </c>
      <c r="C23" s="422"/>
      <c r="D23" s="422"/>
      <c r="E23" s="107">
        <f>COUNTIF('Monitoria Anual 2'!N11:N49,'Monitoria Anual 2'!AF7)</f>
        <v>0</v>
      </c>
      <c r="F23" s="105"/>
    </row>
    <row r="24" spans="2:10" ht="16.5" thickTop="1" thickBot="1" x14ac:dyDescent="0.3">
      <c r="B24" s="422" t="s">
        <v>75</v>
      </c>
      <c r="C24" s="422"/>
      <c r="D24" s="422"/>
      <c r="E24" s="107">
        <f>COUNTIF('Monitoria Anual 2'!N11:N49,'Monitoria Anual 2'!AF8)</f>
        <v>1</v>
      </c>
      <c r="F24" s="106"/>
    </row>
    <row r="25" spans="2:10" ht="15.75" thickTop="1" x14ac:dyDescent="0.25"/>
    <row r="26" spans="2:10" x14ac:dyDescent="0.25">
      <c r="B26" s="29" t="s">
        <v>45</v>
      </c>
      <c r="C26" s="30"/>
      <c r="D26" s="30"/>
    </row>
    <row r="27" spans="2:10" ht="3" customHeight="1" x14ac:dyDescent="0.25"/>
    <row r="28" spans="2:10" ht="36" customHeight="1" x14ac:dyDescent="0.25">
      <c r="B28" s="51" t="s">
        <v>34</v>
      </c>
      <c r="C28" s="37">
        <f>COUNTA('Monitoria Anual 2'!A11:A49)</f>
        <v>5</v>
      </c>
    </row>
    <row r="29" spans="2:10" ht="6.6" customHeight="1" thickBot="1" x14ac:dyDescent="0.3"/>
    <row r="30" spans="2:10" ht="16.5" thickTop="1" thickBot="1" x14ac:dyDescent="0.3">
      <c r="B30" s="35" t="s">
        <v>46</v>
      </c>
      <c r="C30" s="87" t="s">
        <v>47</v>
      </c>
      <c r="D30" s="39"/>
      <c r="E30" s="40"/>
      <c r="F30" s="41"/>
      <c r="G30" s="42"/>
      <c r="H30" s="43"/>
      <c r="I30" s="170"/>
    </row>
    <row r="31" spans="2:10" ht="15.75" thickTop="1" x14ac:dyDescent="0.25">
      <c r="B31" s="45" t="s">
        <v>49</v>
      </c>
      <c r="C31" s="47">
        <f>COUNTA('Monitoria Anual 2'!B11:B15)</f>
        <v>5</v>
      </c>
      <c r="D31" s="50">
        <f>COUNTA('Monitoria Anual 2'!N11:N15)</f>
        <v>0</v>
      </c>
      <c r="E31" s="230">
        <f>COUNTA('Monitoria Anual 2'!I11:I15)</f>
        <v>0</v>
      </c>
      <c r="F31" s="230">
        <f>COUNTA('Monitoria Anual 2'!J11:J15)</f>
        <v>2</v>
      </c>
      <c r="G31" s="230">
        <f>COUNTA('Monitoria Anual 2'!K11:K15)</f>
        <v>2</v>
      </c>
      <c r="H31" s="232">
        <f>COUNTA('Monitoria Anual 2'!L11:L15)</f>
        <v>0</v>
      </c>
      <c r="I31" s="232">
        <f>COUNTA('Monitoria Anual 2'!M11:M15)</f>
        <v>1</v>
      </c>
      <c r="J31" s="106"/>
    </row>
    <row r="32" spans="2:10" x14ac:dyDescent="0.25">
      <c r="B32" s="46" t="s">
        <v>50</v>
      </c>
      <c r="C32" s="48">
        <f>COUNTA('Monitoria Anual 2'!B16:B31)</f>
        <v>16</v>
      </c>
      <c r="D32" s="48">
        <f>COUNTA('Monitoria Anual 2'!N16:N31)</f>
        <v>0</v>
      </c>
      <c r="E32" s="48">
        <f>COUNTA('Monitoria Anual 2'!I16:I31)</f>
        <v>0</v>
      </c>
      <c r="F32" s="48">
        <f>COUNTA('Monitoria Anual 2'!J16:J31)</f>
        <v>8</v>
      </c>
      <c r="G32" s="48">
        <f>COUNTA('Monitoria Anual 2'!K16:K31)</f>
        <v>4</v>
      </c>
      <c r="H32" s="48">
        <f>COUNTA('Monitoria Anual 2'!L16:L31)</f>
        <v>2</v>
      </c>
      <c r="I32" s="171">
        <f>COUNTA('Monitoria Anual 2'!M16:M31)</f>
        <v>2</v>
      </c>
    </row>
    <row r="33" spans="2:10" x14ac:dyDescent="0.25">
      <c r="B33" s="46" t="s">
        <v>51</v>
      </c>
      <c r="C33" s="48">
        <f>COUNTA('Monitoria Anual 2'!B32:B41)</f>
        <v>10</v>
      </c>
      <c r="D33" s="48">
        <f>COUNTA('Monitoria Anual 2'!N32:N41)</f>
        <v>0</v>
      </c>
      <c r="E33" s="48">
        <f>COUNTA('Monitoria Anual 2'!I32:I41)</f>
        <v>0</v>
      </c>
      <c r="F33" s="48">
        <f>COUNTA('Monitoria Anual 2'!J32:J41)</f>
        <v>1</v>
      </c>
      <c r="G33" s="48">
        <f>COUNTA('Monitoria Anual 2'!K32:K41)</f>
        <v>1</v>
      </c>
      <c r="H33" s="48">
        <f>COUNTA('Monitoria Anual 2'!L32:L41)</f>
        <v>6</v>
      </c>
      <c r="I33" s="48">
        <f>COUNTA('Monitoria Anual 2'!M32:M41)</f>
        <v>2</v>
      </c>
    </row>
    <row r="34" spans="2:10" x14ac:dyDescent="0.25">
      <c r="B34" s="46" t="s">
        <v>52</v>
      </c>
      <c r="C34" s="48">
        <f>COUNTA('Monitoria Anual 2'!B42:B43)</f>
        <v>2</v>
      </c>
      <c r="D34" s="48">
        <f>COUNTA('Monitoria Anual 2'!N42:N43)</f>
        <v>1</v>
      </c>
      <c r="E34" s="48">
        <f>COUNTA('Monitoria Anual 2'!I42:I43)</f>
        <v>0</v>
      </c>
      <c r="F34" s="48">
        <f>COUNTA('Monitoria Anual 2'!J42:J43)</f>
        <v>1</v>
      </c>
      <c r="G34" s="48">
        <f>COUNTA('Monitoria Anual 2'!K42:K43)</f>
        <v>0</v>
      </c>
      <c r="H34" s="48">
        <f>COUNTA('Monitoria Anual 2'!L42:L43)</f>
        <v>1</v>
      </c>
      <c r="I34" s="48">
        <f>COUNTA('Monitoria Anual 2'!M42:M43)</f>
        <v>0</v>
      </c>
    </row>
    <row r="35" spans="2:10" ht="15.75" thickBot="1" x14ac:dyDescent="0.3">
      <c r="B35" s="190" t="s">
        <v>53</v>
      </c>
      <c r="C35" s="49">
        <f>COUNTA('Monitoria Anual 2'!#REF!)</f>
        <v>1</v>
      </c>
      <c r="D35" s="49">
        <f>COUNTA('Monitoria Anual 2'!#REF!)</f>
        <v>1</v>
      </c>
      <c r="E35" s="49">
        <f>COUNTA('Monitoria Anual 2'!#REF!)</f>
        <v>1</v>
      </c>
      <c r="F35" s="49">
        <f>COUNTA('Monitoria Anual 2'!#REF!)</f>
        <v>1</v>
      </c>
      <c r="G35" s="49">
        <f>COUNTA('Monitoria Anual 2'!#REF!)</f>
        <v>1</v>
      </c>
      <c r="H35" s="49">
        <f>COUNTA('Monitoria Anual 2'!#REF!)</f>
        <v>1</v>
      </c>
      <c r="I35" s="49">
        <f>COUNTA('Monitoria Anual 2'!#REF!)</f>
        <v>1</v>
      </c>
    </row>
    <row r="36" spans="2:10" hidden="1" x14ac:dyDescent="0.25">
      <c r="B36" s="189" t="s">
        <v>54</v>
      </c>
      <c r="C36" s="171">
        <f>COUNTA('Monitoria Anual 2'!B44:B49)</f>
        <v>6</v>
      </c>
      <c r="D36" s="171">
        <f>COUNTA('Monitoria Anual 2'!N44:N49)</f>
        <v>0</v>
      </c>
      <c r="E36" s="171">
        <f>COUNTA('Monitoria Anual 2'!I44:I49)</f>
        <v>0</v>
      </c>
      <c r="F36" s="171">
        <f>COUNTA('Monitoria Anual 2'!J44:J49)</f>
        <v>2</v>
      </c>
      <c r="G36" s="171">
        <f>COUNTA('Monitoria Anual 2'!K44:K49)</f>
        <v>2</v>
      </c>
      <c r="H36" s="171">
        <f>COUNTA('Monitoria Anual 2'!L44:L49)</f>
        <v>1</v>
      </c>
      <c r="I36" s="171">
        <f>COUNTA('Monitoria Anual 2'!M44:M49)</f>
        <v>1</v>
      </c>
    </row>
    <row r="37" spans="2:10" hidden="1" x14ac:dyDescent="0.25">
      <c r="B37" s="46" t="s">
        <v>55</v>
      </c>
      <c r="C37" s="48">
        <f>COUNTA('Monitoria Anual 2'!#REF!)</f>
        <v>1</v>
      </c>
      <c r="D37" s="48">
        <f>COUNTA('Monitoria Anual 2'!#REF!)</f>
        <v>1</v>
      </c>
      <c r="E37" s="48">
        <f>COUNTA('Monitoria Anual 2'!#REF!)</f>
        <v>1</v>
      </c>
      <c r="F37" s="48">
        <f>COUNTA('Monitoria Anual 2'!#REF!)</f>
        <v>1</v>
      </c>
      <c r="G37" s="48">
        <f>COUNTA('Monitoria Anual 2'!#REF!)</f>
        <v>1</v>
      </c>
      <c r="H37" s="48">
        <f>COUNTA('Monitoria Anual 2'!#REF!)</f>
        <v>1</v>
      </c>
      <c r="I37" s="48">
        <f>COUNTA('Monitoria Anual 2'!#REF!)</f>
        <v>1</v>
      </c>
    </row>
    <row r="38" spans="2:10" hidden="1" x14ac:dyDescent="0.25">
      <c r="B38" s="46" t="s">
        <v>56</v>
      </c>
      <c r="C38" s="48">
        <f>COUNTA('Monitoria Anual 2'!#REF!)</f>
        <v>1</v>
      </c>
      <c r="D38" s="48">
        <f>COUNTA('Monitoria Anual 2'!#REF!)</f>
        <v>1</v>
      </c>
      <c r="E38" s="48">
        <f>COUNTA('Monitoria Anual 2'!#REF!)</f>
        <v>1</v>
      </c>
      <c r="F38" s="48">
        <f>COUNTA('Monitoria Anual 2'!#REF!)</f>
        <v>1</v>
      </c>
      <c r="G38" s="48">
        <f>COUNTA('Monitoria Anual 2'!#REF!)</f>
        <v>1</v>
      </c>
      <c r="H38" s="48">
        <f>COUNTA('Monitoria Anual 2'!#REF!)</f>
        <v>1</v>
      </c>
      <c r="I38" s="48">
        <f>COUNTA('Monitoria Anual 2'!#REF!)</f>
        <v>1</v>
      </c>
    </row>
    <row r="39" spans="2:10" hidden="1" x14ac:dyDescent="0.25">
      <c r="B39" s="46" t="s">
        <v>57</v>
      </c>
      <c r="C39" s="48">
        <f>COUNTA('Monitoria Anual 2'!#REF!)</f>
        <v>1</v>
      </c>
      <c r="D39" s="48">
        <f>COUNTA('Monitoria Anual 2'!#REF!)</f>
        <v>1</v>
      </c>
      <c r="E39" s="48">
        <f>COUNTA('Monitoria Anual 2'!#REF!)</f>
        <v>1</v>
      </c>
      <c r="F39" s="48">
        <f>COUNTA('Monitoria Anual 2'!#REF!)</f>
        <v>1</v>
      </c>
      <c r="G39" s="48">
        <f>COUNTA('Monitoria Anual 2'!#REF!)</f>
        <v>1</v>
      </c>
      <c r="H39" s="48">
        <f>COUNTA('Monitoria Anual 2'!#REF!)</f>
        <v>1</v>
      </c>
      <c r="I39" s="48">
        <f>COUNTA('Monitoria Anual 2'!#REF!)</f>
        <v>1</v>
      </c>
    </row>
    <row r="40" spans="2:10" ht="15.75" hidden="1" thickBot="1" x14ac:dyDescent="0.3">
      <c r="B40" s="54" t="s">
        <v>58</v>
      </c>
      <c r="C40" s="49">
        <f>COUNTA('Monitoria Anual 2'!#REF!)</f>
        <v>1</v>
      </c>
      <c r="D40" s="49">
        <f>COUNTA('Monitoria Anual 2'!#REF!)</f>
        <v>1</v>
      </c>
      <c r="E40" s="49">
        <f>COUNTA('Monitoria Anual 2'!#REF!)</f>
        <v>1</v>
      </c>
      <c r="F40" s="49">
        <f>COUNTA('Monitoria Anual 2'!#REF!)</f>
        <v>1</v>
      </c>
      <c r="G40" s="49">
        <f>COUNTA('Monitoria Anual 2'!#REF!)</f>
        <v>1</v>
      </c>
      <c r="H40" s="49">
        <f>COUNTA('Monitoria Anual 2'!#REF!)</f>
        <v>1</v>
      </c>
      <c r="I40" s="49">
        <f>COUNTA('Monitoria Anual 2'!#REF!)</f>
        <v>1</v>
      </c>
    </row>
    <row r="41" spans="2:10" ht="15.75" thickTop="1" x14ac:dyDescent="0.25"/>
    <row r="43" spans="2:10" x14ac:dyDescent="0.25">
      <c r="H43" s="172"/>
      <c r="I43" s="172"/>
      <c r="J43" s="172"/>
    </row>
    <row r="44" spans="2:10" x14ac:dyDescent="0.25">
      <c r="H44" s="172"/>
      <c r="I44" s="172"/>
      <c r="J44" s="172"/>
    </row>
    <row r="45" spans="2:10" x14ac:dyDescent="0.25">
      <c r="H45" s="172"/>
      <c r="I45" s="172"/>
      <c r="J45" s="172"/>
    </row>
  </sheetData>
  <mergeCells count="4">
    <mergeCell ref="A3:P3"/>
    <mergeCell ref="B23:D23"/>
    <mergeCell ref="B24:D24"/>
    <mergeCell ref="B13:F13"/>
  </mergeCells>
  <conditionalFormatting sqref="D31:I40">
    <cfRule type="cellIs" dxfId="86" priority="16" stopIfTrue="1" operator="equal">
      <formula>0</formula>
    </cfRule>
  </conditionalFormatting>
  <conditionalFormatting sqref="F31">
    <cfRule type="cellIs" dxfId="85" priority="15" operator="equal">
      <formula>0</formula>
    </cfRule>
  </conditionalFormatting>
  <conditionalFormatting sqref="G31">
    <cfRule type="cellIs" dxfId="84" priority="14" operator="equal">
      <formula>0</formula>
    </cfRule>
  </conditionalFormatting>
  <conditionalFormatting sqref="H31:I31">
    <cfRule type="cellIs" dxfId="83" priority="13" operator="equal">
      <formula>0</formula>
    </cfRule>
  </conditionalFormatting>
  <conditionalFormatting sqref="I31">
    <cfRule type="cellIs" dxfId="82" priority="12" operator="equal">
      <formula>0</formula>
    </cfRule>
  </conditionalFormatting>
  <conditionalFormatting sqref="D31:E31 E32:E40 F31:I40">
    <cfRule type="cellIs" dxfId="81" priority="11" stopIfTrue="1" operator="equal">
      <formula>0</formula>
    </cfRule>
  </conditionalFormatting>
  <conditionalFormatting sqref="F31">
    <cfRule type="cellIs" dxfId="80" priority="10" operator="equal">
      <formula>0</formula>
    </cfRule>
  </conditionalFormatting>
  <conditionalFormatting sqref="G31">
    <cfRule type="cellIs" dxfId="79" priority="9" operator="equal">
      <formula>0</formula>
    </cfRule>
  </conditionalFormatting>
  <conditionalFormatting sqref="H31:I31">
    <cfRule type="cellIs" dxfId="78" priority="8" operator="equal">
      <formula>0</formula>
    </cfRule>
  </conditionalFormatting>
  <conditionalFormatting sqref="I31">
    <cfRule type="cellIs" dxfId="77" priority="7" operator="equal">
      <formula>0</formula>
    </cfRule>
  </conditionalFormatting>
  <conditionalFormatting sqref="I31">
    <cfRule type="cellIs" dxfId="76" priority="6" operator="equal">
      <formula>0</formula>
    </cfRule>
  </conditionalFormatting>
  <conditionalFormatting sqref="I31">
    <cfRule type="cellIs" dxfId="75" priority="5" operator="equal">
      <formula>0</formula>
    </cfRule>
  </conditionalFormatting>
  <conditionalFormatting sqref="I31">
    <cfRule type="cellIs" dxfId="74" priority="1" operator="equal">
      <formula>0</formula>
    </cfRule>
  </conditionalFormatting>
  <conditionalFormatting sqref="I31">
    <cfRule type="cellIs" dxfId="73" priority="4" operator="equal">
      <formula>0</formula>
    </cfRule>
  </conditionalFormatting>
  <conditionalFormatting sqref="I31">
    <cfRule type="cellIs" dxfId="72" priority="3" operator="equal">
      <formula>0</formula>
    </cfRule>
  </conditionalFormatting>
  <conditionalFormatting sqref="I31">
    <cfRule type="cellIs" dxfId="71" priority="2"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1"/>
  <sheetViews>
    <sheetView showGridLines="0" zoomScale="60" zoomScaleNormal="60" workbookViewId="0">
      <pane xSplit="2" ySplit="10" topLeftCell="J47" activePane="bottomRight" state="frozen"/>
      <selection pane="topRight" activeCell="C1" sqref="C1"/>
      <selection pane="bottomLeft" activeCell="A11" sqref="A11"/>
      <selection pane="bottomRight" activeCell="Q11" sqref="Q11"/>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row>
    <row r="2" spans="1:32" s="4" customFormat="1" ht="4.1500000000000004" customHeight="1" x14ac:dyDescent="0.25">
      <c r="I2" s="17"/>
      <c r="J2" s="17"/>
      <c r="K2" s="17"/>
      <c r="L2" s="17"/>
      <c r="M2" s="17"/>
      <c r="N2" s="17"/>
    </row>
    <row r="3" spans="1:32" s="5" customFormat="1" ht="15.75" thickBot="1" x14ac:dyDescent="0.3">
      <c r="A3" s="91" t="s">
        <v>81</v>
      </c>
      <c r="B3" s="91"/>
      <c r="C3" s="91"/>
      <c r="D3" s="91"/>
      <c r="E3" s="91"/>
      <c r="F3" s="91"/>
      <c r="G3" s="91"/>
      <c r="H3" s="91"/>
      <c r="I3" s="91"/>
      <c r="J3" s="91"/>
      <c r="K3" s="91"/>
      <c r="L3" s="91"/>
      <c r="M3" s="91"/>
      <c r="O3" s="91"/>
      <c r="P3" s="91"/>
      <c r="Q3" s="91"/>
    </row>
    <row r="4" spans="1:32" ht="15.75" thickTop="1" x14ac:dyDescent="0.25"/>
    <row r="5" spans="1:32" s="6" customFormat="1" ht="25.9" customHeight="1" thickBot="1" x14ac:dyDescent="0.3">
      <c r="A5" s="7" t="s">
        <v>1</v>
      </c>
      <c r="B5" s="7"/>
      <c r="C5" s="8"/>
      <c r="D5" s="156" t="s">
        <v>82</v>
      </c>
      <c r="E5" s="12"/>
      <c r="F5" s="12"/>
      <c r="G5" s="12"/>
      <c r="H5" s="12"/>
      <c r="I5" s="12"/>
      <c r="J5" s="12"/>
      <c r="K5" s="12"/>
      <c r="L5" s="12"/>
      <c r="M5" s="13"/>
    </row>
    <row r="6" spans="1:32" ht="15.75" thickTop="1" x14ac:dyDescent="0.25"/>
    <row r="7" spans="1:32" ht="15.75" thickBot="1" x14ac:dyDescent="0.3">
      <c r="A7" s="7" t="s">
        <v>2</v>
      </c>
      <c r="B7" s="7"/>
      <c r="C7" s="8"/>
      <c r="D7" s="10" t="s">
        <v>555</v>
      </c>
      <c r="E7" s="10"/>
      <c r="F7" s="10"/>
      <c r="G7" s="11"/>
      <c r="H7" s="18"/>
      <c r="AF7" s="1" t="s">
        <v>73</v>
      </c>
    </row>
    <row r="8" spans="1:32" ht="15.75" thickTop="1" x14ac:dyDescent="0.25">
      <c r="AF8" s="85" t="s">
        <v>74</v>
      </c>
    </row>
    <row r="9" spans="1:32" ht="16.5" thickBot="1" x14ac:dyDescent="0.3">
      <c r="A9" s="72" t="s">
        <v>12</v>
      </c>
      <c r="B9" s="73"/>
      <c r="C9" s="73"/>
      <c r="D9" s="73"/>
      <c r="E9" s="73"/>
      <c r="F9" s="73"/>
      <c r="G9" s="73"/>
      <c r="H9" s="74"/>
      <c r="I9" s="410" t="s">
        <v>68</v>
      </c>
      <c r="J9" s="411"/>
      <c r="K9" s="411"/>
      <c r="L9" s="411"/>
      <c r="M9" s="411"/>
      <c r="N9" s="411"/>
      <c r="O9" s="411"/>
      <c r="P9" s="411"/>
      <c r="Q9" s="411"/>
      <c r="R9" s="412"/>
      <c r="S9" s="89"/>
      <c r="T9" s="413" t="s">
        <v>31</v>
      </c>
      <c r="U9" s="414"/>
      <c r="V9" s="414"/>
      <c r="W9" s="414"/>
      <c r="X9" s="414"/>
      <c r="Y9" s="414"/>
      <c r="Z9" s="414"/>
      <c r="AA9" s="415"/>
    </row>
    <row r="10" spans="1:32"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9"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50.1" customHeight="1" thickTop="1" x14ac:dyDescent="0.25">
      <c r="A11" s="416" t="s">
        <v>84</v>
      </c>
      <c r="B11" s="180" t="s">
        <v>444</v>
      </c>
      <c r="C11" s="111" t="s">
        <v>92</v>
      </c>
      <c r="D11" s="118">
        <v>41426</v>
      </c>
      <c r="E11" s="118">
        <v>42339</v>
      </c>
      <c r="F11" s="111" t="s">
        <v>445</v>
      </c>
      <c r="G11" s="173" t="s">
        <v>663</v>
      </c>
      <c r="H11" s="119" t="s">
        <v>107</v>
      </c>
      <c r="I11" s="15"/>
      <c r="J11" s="15"/>
      <c r="K11" s="15" t="s">
        <v>70</v>
      </c>
      <c r="L11" s="15"/>
      <c r="M11" s="15"/>
      <c r="N11" s="28"/>
      <c r="O11" s="175"/>
      <c r="P11" s="175"/>
      <c r="Q11" s="312" t="s">
        <v>606</v>
      </c>
      <c r="R11" s="173" t="s">
        <v>141</v>
      </c>
      <c r="S11" s="175"/>
      <c r="T11" s="175"/>
      <c r="U11" s="175"/>
      <c r="V11" s="175"/>
      <c r="W11" s="175"/>
      <c r="X11" s="175"/>
      <c r="Y11" s="175"/>
      <c r="Z11" s="175"/>
      <c r="AA11" s="175"/>
    </row>
    <row r="12" spans="1:32" ht="50.1" customHeight="1" x14ac:dyDescent="0.25">
      <c r="A12" s="407"/>
      <c r="B12" s="168" t="s">
        <v>447</v>
      </c>
      <c r="C12" s="111" t="s">
        <v>103</v>
      </c>
      <c r="D12" s="125">
        <v>40940</v>
      </c>
      <c r="E12" s="125">
        <v>41091</v>
      </c>
      <c r="F12" s="111" t="s">
        <v>274</v>
      </c>
      <c r="G12" s="126" t="s">
        <v>664</v>
      </c>
      <c r="H12" s="119">
        <v>25000</v>
      </c>
      <c r="I12" s="15"/>
      <c r="J12" s="15"/>
      <c r="K12" s="15"/>
      <c r="L12" s="15"/>
      <c r="M12" s="15" t="s">
        <v>70</v>
      </c>
      <c r="N12" s="28"/>
      <c r="O12" s="176"/>
      <c r="P12" s="128" t="s">
        <v>103</v>
      </c>
      <c r="Q12" s="176"/>
      <c r="R12" s="176"/>
      <c r="S12" s="176"/>
      <c r="T12" s="176"/>
      <c r="U12" s="176"/>
      <c r="V12" s="176"/>
      <c r="W12" s="176"/>
      <c r="X12" s="176"/>
      <c r="Y12" s="176"/>
      <c r="Z12" s="176"/>
      <c r="AA12" s="176"/>
    </row>
    <row r="13" spans="1:32" ht="50.1" customHeight="1" x14ac:dyDescent="0.25">
      <c r="A13" s="407"/>
      <c r="B13" s="168" t="s">
        <v>448</v>
      </c>
      <c r="C13" s="111" t="s">
        <v>115</v>
      </c>
      <c r="D13" s="118">
        <v>41426</v>
      </c>
      <c r="E13" s="118">
        <v>42767</v>
      </c>
      <c r="F13" s="213" t="s">
        <v>656</v>
      </c>
      <c r="G13" s="111" t="s">
        <v>569</v>
      </c>
      <c r="H13" s="119" t="s">
        <v>107</v>
      </c>
      <c r="I13" s="15"/>
      <c r="J13" s="15" t="s">
        <v>70</v>
      </c>
      <c r="K13" s="15"/>
      <c r="L13" s="15"/>
      <c r="M13" s="15"/>
      <c r="N13" s="28"/>
      <c r="O13" s="176" t="s">
        <v>560</v>
      </c>
      <c r="P13" s="176"/>
      <c r="Q13" s="227" t="s">
        <v>607</v>
      </c>
      <c r="R13" s="213" t="s">
        <v>656</v>
      </c>
      <c r="S13" s="176" t="s">
        <v>644</v>
      </c>
      <c r="T13" s="112" t="s">
        <v>609</v>
      </c>
      <c r="U13" s="111" t="s">
        <v>411</v>
      </c>
      <c r="V13" s="176"/>
      <c r="W13" s="176"/>
      <c r="X13" s="214" t="s">
        <v>608</v>
      </c>
      <c r="Y13" s="176"/>
      <c r="Z13" s="214" t="s">
        <v>665</v>
      </c>
      <c r="AA13" s="176"/>
    </row>
    <row r="14" spans="1:32" ht="50.1" customHeight="1" x14ac:dyDescent="0.25">
      <c r="A14" s="407"/>
      <c r="B14" s="168" t="s">
        <v>450</v>
      </c>
      <c r="C14" s="111" t="s">
        <v>130</v>
      </c>
      <c r="D14" s="118">
        <v>41487</v>
      </c>
      <c r="E14" s="118">
        <v>42767</v>
      </c>
      <c r="F14" s="169" t="s">
        <v>656</v>
      </c>
      <c r="G14" s="111" t="s">
        <v>127</v>
      </c>
      <c r="H14" s="119">
        <v>10000</v>
      </c>
      <c r="I14" s="15"/>
      <c r="J14" s="15" t="s">
        <v>32</v>
      </c>
      <c r="K14" s="15"/>
      <c r="L14" s="15"/>
      <c r="M14" s="15"/>
      <c r="N14" s="28"/>
      <c r="O14" s="185" t="s">
        <v>571</v>
      </c>
      <c r="P14" s="176"/>
      <c r="Q14" s="176"/>
      <c r="R14" s="111" t="s">
        <v>274</v>
      </c>
      <c r="S14" s="176"/>
      <c r="T14" s="176"/>
      <c r="U14" s="176"/>
      <c r="V14" s="176"/>
      <c r="W14" s="176"/>
      <c r="X14" s="226" t="s">
        <v>658</v>
      </c>
      <c r="Y14" s="111"/>
      <c r="Z14" s="176"/>
      <c r="AA14" s="176"/>
    </row>
    <row r="15" spans="1:32" ht="50.1" customHeight="1" x14ac:dyDescent="0.25">
      <c r="A15" s="407"/>
      <c r="B15" s="168" t="s">
        <v>451</v>
      </c>
      <c r="C15" s="111" t="s">
        <v>411</v>
      </c>
      <c r="D15" s="118">
        <v>41426</v>
      </c>
      <c r="E15" s="118">
        <v>42767</v>
      </c>
      <c r="F15" s="169" t="s">
        <v>656</v>
      </c>
      <c r="G15" s="111" t="s">
        <v>413</v>
      </c>
      <c r="H15" s="119" t="s">
        <v>107</v>
      </c>
      <c r="I15" s="15"/>
      <c r="J15" s="15" t="s">
        <v>70</v>
      </c>
      <c r="K15" s="15"/>
      <c r="L15" s="15"/>
      <c r="M15" s="15"/>
      <c r="N15" s="28" t="s">
        <v>73</v>
      </c>
      <c r="O15" s="176"/>
      <c r="P15" s="176" t="s">
        <v>556</v>
      </c>
      <c r="Q15" s="176"/>
      <c r="R15" s="202"/>
      <c r="S15" s="176"/>
      <c r="T15" s="237" t="s">
        <v>650</v>
      </c>
      <c r="U15" s="14"/>
      <c r="V15" s="176"/>
      <c r="W15" s="176"/>
      <c r="X15" s="176"/>
      <c r="Y15" s="176"/>
      <c r="Z15" s="176"/>
      <c r="AA15" s="176"/>
    </row>
    <row r="16" spans="1:32" ht="50.1" customHeight="1" x14ac:dyDescent="0.25">
      <c r="A16" s="430" t="s">
        <v>653</v>
      </c>
      <c r="B16" s="168" t="s">
        <v>452</v>
      </c>
      <c r="C16" s="111" t="s">
        <v>136</v>
      </c>
      <c r="D16" s="118">
        <v>41426</v>
      </c>
      <c r="E16" s="118">
        <v>42186</v>
      </c>
      <c r="F16" s="111" t="s">
        <v>141</v>
      </c>
      <c r="G16" s="111" t="s">
        <v>138</v>
      </c>
      <c r="H16" s="119">
        <v>50000</v>
      </c>
      <c r="I16" s="15"/>
      <c r="J16" s="15"/>
      <c r="K16" s="15"/>
      <c r="L16" s="15" t="s">
        <v>70</v>
      </c>
      <c r="M16" s="15"/>
      <c r="N16" s="28"/>
      <c r="O16" s="203" t="s">
        <v>581</v>
      </c>
      <c r="P16" s="176"/>
      <c r="Q16" s="214" t="s">
        <v>610</v>
      </c>
      <c r="R16" s="213" t="s">
        <v>611</v>
      </c>
      <c r="S16" s="214" t="s">
        <v>612</v>
      </c>
      <c r="T16" s="176"/>
      <c r="U16" s="176"/>
      <c r="V16" s="176"/>
      <c r="W16" s="221">
        <v>42705</v>
      </c>
      <c r="X16" s="176"/>
      <c r="Y16" s="176"/>
      <c r="Z16" s="203" t="s">
        <v>582</v>
      </c>
      <c r="AA16" s="176"/>
    </row>
    <row r="17" spans="1:27" ht="50.1" customHeight="1" x14ac:dyDescent="0.25">
      <c r="A17" s="407"/>
      <c r="B17" s="140" t="s">
        <v>460</v>
      </c>
      <c r="C17" s="135" t="s">
        <v>156</v>
      </c>
      <c r="D17" s="150">
        <v>41487</v>
      </c>
      <c r="E17" s="150">
        <v>42339</v>
      </c>
      <c r="F17" s="135" t="s">
        <v>141</v>
      </c>
      <c r="G17" s="111" t="s">
        <v>659</v>
      </c>
      <c r="H17" s="135" t="s">
        <v>107</v>
      </c>
      <c r="I17" s="15"/>
      <c r="J17" s="15" t="s">
        <v>70</v>
      </c>
      <c r="K17" s="15"/>
      <c r="L17" s="15"/>
      <c r="M17" s="15"/>
      <c r="N17" s="28"/>
      <c r="O17" s="176" t="s">
        <v>560</v>
      </c>
      <c r="P17" s="176"/>
      <c r="Q17" s="176" t="s">
        <v>613</v>
      </c>
      <c r="R17" s="176" t="s">
        <v>141</v>
      </c>
      <c r="S17" s="176"/>
      <c r="T17" s="176"/>
      <c r="U17" s="176"/>
      <c r="V17" s="176"/>
      <c r="W17" s="221">
        <v>42705</v>
      </c>
      <c r="X17" s="176"/>
      <c r="Y17" s="176"/>
      <c r="Z17" s="176"/>
      <c r="AA17" s="176"/>
    </row>
    <row r="18" spans="1:27" ht="50.1" customHeight="1" x14ac:dyDescent="0.25">
      <c r="A18" s="407"/>
      <c r="B18" s="140" t="s">
        <v>461</v>
      </c>
      <c r="C18" s="135" t="s">
        <v>172</v>
      </c>
      <c r="D18" s="150">
        <v>41426</v>
      </c>
      <c r="E18" s="150">
        <v>42767</v>
      </c>
      <c r="F18" s="135" t="s">
        <v>462</v>
      </c>
      <c r="G18" s="111" t="s">
        <v>167</v>
      </c>
      <c r="H18" s="119" t="s">
        <v>107</v>
      </c>
      <c r="I18" s="15"/>
      <c r="J18" s="15"/>
      <c r="K18" s="15" t="s">
        <v>70</v>
      </c>
      <c r="L18" s="15"/>
      <c r="M18" s="15"/>
      <c r="N18" s="28"/>
      <c r="O18" s="208" t="s">
        <v>601</v>
      </c>
      <c r="P18" s="202" t="s">
        <v>587</v>
      </c>
      <c r="Q18" s="175"/>
      <c r="R18" s="208" t="s">
        <v>602</v>
      </c>
      <c r="S18" s="175"/>
      <c r="T18" s="175"/>
      <c r="U18" s="175"/>
      <c r="V18" s="175"/>
      <c r="W18" s="175"/>
      <c r="X18" s="175" t="s">
        <v>614</v>
      </c>
      <c r="Y18" s="225"/>
      <c r="Z18" s="175"/>
      <c r="AA18" s="175"/>
    </row>
    <row r="19" spans="1:27" ht="50.1" customHeight="1" x14ac:dyDescent="0.25">
      <c r="A19" s="407"/>
      <c r="B19" s="140" t="s">
        <v>463</v>
      </c>
      <c r="C19" s="135" t="s">
        <v>182</v>
      </c>
      <c r="D19" s="150">
        <v>41395</v>
      </c>
      <c r="E19" s="150">
        <v>42248</v>
      </c>
      <c r="F19" s="169" t="s">
        <v>656</v>
      </c>
      <c r="G19" s="135" t="s">
        <v>666</v>
      </c>
      <c r="H19" s="119" t="s">
        <v>107</v>
      </c>
      <c r="I19" s="15"/>
      <c r="J19" s="15" t="s">
        <v>70</v>
      </c>
      <c r="K19" s="15"/>
      <c r="L19" s="15"/>
      <c r="M19" s="15"/>
      <c r="N19" s="28"/>
      <c r="O19" s="202" t="s">
        <v>589</v>
      </c>
      <c r="P19" s="175"/>
      <c r="Q19" s="175"/>
      <c r="R19" s="202" t="s">
        <v>588</v>
      </c>
      <c r="S19" s="202" t="s">
        <v>590</v>
      </c>
      <c r="T19" s="175"/>
      <c r="U19" s="175"/>
      <c r="V19" s="175"/>
      <c r="W19" s="175"/>
      <c r="X19" s="235" t="s">
        <v>608</v>
      </c>
      <c r="Y19" s="224" t="s">
        <v>141</v>
      </c>
      <c r="Z19" s="236"/>
      <c r="AA19" s="175"/>
    </row>
    <row r="20" spans="1:27" ht="50.1" customHeight="1" x14ac:dyDescent="0.25">
      <c r="A20" s="407"/>
      <c r="B20" s="168" t="s">
        <v>464</v>
      </c>
      <c r="C20" s="111" t="s">
        <v>190</v>
      </c>
      <c r="D20" s="150">
        <v>41426</v>
      </c>
      <c r="E20" s="150">
        <v>42339</v>
      </c>
      <c r="F20" s="135" t="s">
        <v>141</v>
      </c>
      <c r="G20" s="135" t="s">
        <v>654</v>
      </c>
      <c r="H20" s="119">
        <v>500000</v>
      </c>
      <c r="I20" s="15"/>
      <c r="J20" s="15" t="s">
        <v>70</v>
      </c>
      <c r="K20" s="15"/>
      <c r="L20" s="15"/>
      <c r="M20" s="15"/>
      <c r="N20" s="28"/>
      <c r="O20" s="176" t="s">
        <v>560</v>
      </c>
      <c r="P20" s="175"/>
      <c r="Q20" s="213" t="s">
        <v>615</v>
      </c>
      <c r="R20" s="176" t="s">
        <v>141</v>
      </c>
      <c r="S20" s="213" t="s">
        <v>616</v>
      </c>
      <c r="T20" s="175"/>
      <c r="U20" s="175"/>
      <c r="V20" s="175"/>
      <c r="W20" s="222">
        <v>42705</v>
      </c>
      <c r="X20" s="175"/>
      <c r="Y20" s="176"/>
      <c r="Z20" s="175"/>
      <c r="AA20" s="175"/>
    </row>
    <row r="21" spans="1:27" ht="50.1" customHeight="1" x14ac:dyDescent="0.25">
      <c r="A21" s="407"/>
      <c r="B21" s="140" t="s">
        <v>466</v>
      </c>
      <c r="C21" s="135" t="s">
        <v>235</v>
      </c>
      <c r="D21" s="150">
        <v>41640</v>
      </c>
      <c r="E21" s="150">
        <v>42767</v>
      </c>
      <c r="F21" s="111" t="s">
        <v>141</v>
      </c>
      <c r="G21" s="111" t="s">
        <v>655</v>
      </c>
      <c r="H21" s="119">
        <v>525000</v>
      </c>
      <c r="I21" s="15"/>
      <c r="J21" s="15"/>
      <c r="K21" s="15"/>
      <c r="L21" s="15" t="s">
        <v>70</v>
      </c>
      <c r="M21" s="15"/>
      <c r="N21" s="28"/>
      <c r="O21" s="213" t="s">
        <v>617</v>
      </c>
      <c r="P21" s="175"/>
      <c r="Q21" s="213" t="s">
        <v>618</v>
      </c>
      <c r="R21" s="176" t="s">
        <v>141</v>
      </c>
      <c r="S21" s="175"/>
      <c r="T21" s="175"/>
      <c r="U21" s="175"/>
      <c r="V21" s="175"/>
      <c r="W21" s="175"/>
      <c r="X21" s="175"/>
      <c r="Y21" s="175"/>
      <c r="Z21" s="175"/>
      <c r="AA21" s="175"/>
    </row>
    <row r="22" spans="1:27" ht="50.1" customHeight="1" x14ac:dyDescent="0.25">
      <c r="A22" s="407"/>
      <c r="B22" s="168" t="s">
        <v>467</v>
      </c>
      <c r="C22" s="135" t="s">
        <v>241</v>
      </c>
      <c r="D22" s="150">
        <v>41395</v>
      </c>
      <c r="E22" s="118">
        <v>42217</v>
      </c>
      <c r="F22" s="169" t="s">
        <v>656</v>
      </c>
      <c r="G22" s="111" t="s">
        <v>657</v>
      </c>
      <c r="H22" s="178">
        <v>10000</v>
      </c>
      <c r="I22" s="15"/>
      <c r="J22" s="15" t="s">
        <v>70</v>
      </c>
      <c r="K22" s="15"/>
      <c r="L22" s="15"/>
      <c r="M22" s="15"/>
      <c r="N22" s="28"/>
      <c r="O22" s="213" t="s">
        <v>619</v>
      </c>
      <c r="P22" s="175"/>
      <c r="Q22" s="214" t="s">
        <v>610</v>
      </c>
      <c r="R22" s="213" t="s">
        <v>658</v>
      </c>
      <c r="S22" s="175"/>
      <c r="T22" s="175"/>
      <c r="U22" s="175"/>
      <c r="V22" s="175"/>
      <c r="W22" s="175"/>
      <c r="X22" s="175"/>
      <c r="Y22" s="175"/>
      <c r="Z22" s="175"/>
      <c r="AA22" s="175"/>
    </row>
    <row r="23" spans="1:27" ht="50.1" customHeight="1" x14ac:dyDescent="0.25">
      <c r="A23" s="407"/>
      <c r="B23" s="168" t="s">
        <v>468</v>
      </c>
      <c r="C23" s="111" t="s">
        <v>206</v>
      </c>
      <c r="D23" s="118">
        <v>40940</v>
      </c>
      <c r="E23" s="150">
        <v>41518</v>
      </c>
      <c r="F23" s="135" t="s">
        <v>141</v>
      </c>
      <c r="G23" s="111" t="s">
        <v>145</v>
      </c>
      <c r="H23" s="119" t="s">
        <v>107</v>
      </c>
      <c r="I23" s="15"/>
      <c r="J23" s="15" t="s">
        <v>70</v>
      </c>
      <c r="K23" s="15"/>
      <c r="L23" s="15"/>
      <c r="M23" s="15"/>
      <c r="N23" s="28"/>
      <c r="O23" s="175" t="s">
        <v>560</v>
      </c>
      <c r="P23" s="175"/>
      <c r="Q23" s="214" t="s">
        <v>610</v>
      </c>
      <c r="R23" s="176" t="s">
        <v>141</v>
      </c>
      <c r="S23" s="213" t="s">
        <v>620</v>
      </c>
      <c r="T23" s="175"/>
      <c r="U23" s="175"/>
      <c r="V23" s="175"/>
      <c r="W23" s="175"/>
      <c r="X23" s="175"/>
      <c r="Y23" s="175"/>
      <c r="Z23" s="175"/>
      <c r="AA23" s="175"/>
    </row>
    <row r="24" spans="1:27" ht="50.1" customHeight="1" x14ac:dyDescent="0.25">
      <c r="A24" s="407"/>
      <c r="B24" s="140" t="s">
        <v>469</v>
      </c>
      <c r="C24" s="135" t="s">
        <v>249</v>
      </c>
      <c r="D24" s="118">
        <v>40940</v>
      </c>
      <c r="E24" s="150">
        <v>42767</v>
      </c>
      <c r="F24" s="111" t="s">
        <v>212</v>
      </c>
      <c r="G24" s="111" t="s">
        <v>145</v>
      </c>
      <c r="H24" s="119">
        <v>600</v>
      </c>
      <c r="I24" s="15"/>
      <c r="J24" s="15"/>
      <c r="K24" s="15"/>
      <c r="L24" s="15" t="s">
        <v>70</v>
      </c>
      <c r="M24" s="15"/>
      <c r="N24" s="28"/>
      <c r="O24" s="183" t="s">
        <v>557</v>
      </c>
      <c r="P24" s="175"/>
      <c r="Q24" s="182" t="s">
        <v>558</v>
      </c>
      <c r="R24" s="183" t="s">
        <v>559</v>
      </c>
      <c r="S24" s="175"/>
      <c r="T24" s="175"/>
      <c r="U24" s="175"/>
      <c r="V24" s="175"/>
      <c r="W24" s="175"/>
      <c r="X24" s="183" t="s">
        <v>667</v>
      </c>
      <c r="Y24" s="175"/>
      <c r="Z24" s="175"/>
      <c r="AA24" s="175"/>
    </row>
    <row r="25" spans="1:27" ht="50.1" customHeight="1" x14ac:dyDescent="0.25">
      <c r="A25" s="407"/>
      <c r="B25" s="168" t="s">
        <v>470</v>
      </c>
      <c r="C25" s="111" t="s">
        <v>214</v>
      </c>
      <c r="D25" s="118">
        <v>41122</v>
      </c>
      <c r="E25" s="118">
        <v>41609</v>
      </c>
      <c r="F25" s="111" t="s">
        <v>215</v>
      </c>
      <c r="G25" s="111" t="s">
        <v>216</v>
      </c>
      <c r="H25" s="119">
        <v>30000</v>
      </c>
      <c r="I25" s="15"/>
      <c r="J25" s="15"/>
      <c r="K25" s="15"/>
      <c r="L25" s="15"/>
      <c r="M25" s="15" t="s">
        <v>70</v>
      </c>
      <c r="N25" s="28"/>
      <c r="O25" s="175"/>
      <c r="P25" s="198" t="s">
        <v>494</v>
      </c>
      <c r="Q25" s="176"/>
      <c r="R25" s="197" t="s">
        <v>495</v>
      </c>
      <c r="S25" s="175"/>
      <c r="T25" s="175"/>
      <c r="U25" s="175"/>
      <c r="V25" s="175"/>
      <c r="W25" s="175"/>
      <c r="X25" s="175"/>
      <c r="Y25" s="175"/>
      <c r="Z25" s="175"/>
      <c r="AA25" s="175"/>
    </row>
    <row r="26" spans="1:27" ht="50.1" customHeight="1" x14ac:dyDescent="0.25">
      <c r="A26" s="407"/>
      <c r="B26" s="140" t="s">
        <v>471</v>
      </c>
      <c r="C26" s="135" t="s">
        <v>256</v>
      </c>
      <c r="D26" s="118">
        <v>40940</v>
      </c>
      <c r="E26" s="150">
        <v>42767</v>
      </c>
      <c r="F26" s="111" t="s">
        <v>212</v>
      </c>
      <c r="G26" s="111" t="s">
        <v>222</v>
      </c>
      <c r="H26" s="119">
        <v>600</v>
      </c>
      <c r="I26" s="15"/>
      <c r="J26" s="15"/>
      <c r="K26" s="15" t="s">
        <v>70</v>
      </c>
      <c r="L26" s="15"/>
      <c r="M26" s="15"/>
      <c r="N26" s="28"/>
      <c r="O26" s="207" t="s">
        <v>600</v>
      </c>
      <c r="P26" s="207"/>
      <c r="Q26" s="175"/>
      <c r="R26" s="207" t="s">
        <v>559</v>
      </c>
      <c r="S26" s="213" t="s">
        <v>621</v>
      </c>
      <c r="T26" s="175"/>
      <c r="U26" s="175"/>
      <c r="V26" s="175"/>
      <c r="W26" s="175"/>
      <c r="X26" s="226" t="s">
        <v>667</v>
      </c>
      <c r="Y26" s="175"/>
      <c r="Z26" s="175"/>
      <c r="AA26" s="175"/>
    </row>
    <row r="27" spans="1:27" ht="50.1" customHeight="1" x14ac:dyDescent="0.25">
      <c r="A27" s="407"/>
      <c r="B27" s="140" t="s">
        <v>472</v>
      </c>
      <c r="C27" s="135" t="s">
        <v>264</v>
      </c>
      <c r="D27" s="150">
        <v>41395</v>
      </c>
      <c r="E27" s="150">
        <v>42767</v>
      </c>
      <c r="F27" s="111" t="s">
        <v>141</v>
      </c>
      <c r="G27" s="135" t="s">
        <v>677</v>
      </c>
      <c r="H27" s="178">
        <v>500000</v>
      </c>
      <c r="I27" s="15"/>
      <c r="J27" s="15"/>
      <c r="K27" s="15"/>
      <c r="L27" s="15" t="s">
        <v>70</v>
      </c>
      <c r="M27" s="15"/>
      <c r="N27" s="28"/>
      <c r="O27" s="202" t="s">
        <v>591</v>
      </c>
      <c r="P27" s="175"/>
      <c r="Q27" s="219" t="s">
        <v>624</v>
      </c>
      <c r="R27" s="202" t="s">
        <v>588</v>
      </c>
      <c r="S27" s="219"/>
      <c r="T27" s="140" t="s">
        <v>622</v>
      </c>
      <c r="U27" s="175"/>
      <c r="V27" s="175"/>
      <c r="W27" s="175"/>
      <c r="X27" s="175"/>
      <c r="Y27" s="175"/>
      <c r="Z27" s="175"/>
      <c r="AA27" s="219" t="s">
        <v>623</v>
      </c>
    </row>
    <row r="28" spans="1:27" ht="50.1" customHeight="1" x14ac:dyDescent="0.25">
      <c r="A28" s="407"/>
      <c r="B28" s="168" t="s">
        <v>473</v>
      </c>
      <c r="C28" s="111" t="s">
        <v>416</v>
      </c>
      <c r="D28" s="118">
        <v>41640</v>
      </c>
      <c r="E28" s="118">
        <v>41974</v>
      </c>
      <c r="F28" s="111" t="s">
        <v>274</v>
      </c>
      <c r="G28" s="111" t="s">
        <v>659</v>
      </c>
      <c r="H28" s="119">
        <v>3000000</v>
      </c>
      <c r="I28" s="15"/>
      <c r="J28" s="15" t="s">
        <v>70</v>
      </c>
      <c r="K28" s="15"/>
      <c r="L28" s="15"/>
      <c r="M28" s="15"/>
      <c r="N28" s="28"/>
      <c r="O28" s="202" t="s">
        <v>583</v>
      </c>
      <c r="P28" s="202" t="s">
        <v>584</v>
      </c>
      <c r="Q28" s="183" t="s">
        <v>585</v>
      </c>
      <c r="R28" s="208" t="s">
        <v>586</v>
      </c>
      <c r="S28" s="175"/>
      <c r="T28" s="175"/>
      <c r="U28" s="175"/>
      <c r="V28" s="175"/>
      <c r="W28" s="175"/>
      <c r="X28" s="175"/>
      <c r="Y28" s="175"/>
      <c r="Z28" s="175"/>
      <c r="AA28" s="175"/>
    </row>
    <row r="29" spans="1:27" ht="50.1" customHeight="1" x14ac:dyDescent="0.25">
      <c r="A29" s="407"/>
      <c r="B29" s="168" t="s">
        <v>474</v>
      </c>
      <c r="C29" s="111" t="s">
        <v>418</v>
      </c>
      <c r="D29" s="118">
        <v>41395</v>
      </c>
      <c r="E29" s="118">
        <v>41426</v>
      </c>
      <c r="F29" s="111" t="s">
        <v>274</v>
      </c>
      <c r="G29" s="111" t="s">
        <v>141</v>
      </c>
      <c r="H29" s="111" t="s">
        <v>419</v>
      </c>
      <c r="I29" s="15"/>
      <c r="J29" s="15"/>
      <c r="K29" s="15"/>
      <c r="L29" s="15"/>
      <c r="M29" s="15" t="s">
        <v>70</v>
      </c>
      <c r="N29" s="28"/>
      <c r="O29" s="175"/>
      <c r="P29" s="183" t="s">
        <v>577</v>
      </c>
      <c r="Q29" s="175"/>
      <c r="R29" s="183" t="s">
        <v>497</v>
      </c>
      <c r="S29" s="175"/>
      <c r="T29" s="241" t="s">
        <v>682</v>
      </c>
      <c r="U29" s="175"/>
      <c r="V29" s="175"/>
      <c r="W29" s="175"/>
      <c r="X29" s="175"/>
      <c r="Y29" s="175"/>
      <c r="Z29" s="175"/>
      <c r="AA29" s="175"/>
    </row>
    <row r="30" spans="1:27" ht="50.1" customHeight="1" x14ac:dyDescent="0.25">
      <c r="A30" s="407"/>
      <c r="B30" s="168" t="s">
        <v>475</v>
      </c>
      <c r="C30" s="111" t="s">
        <v>422</v>
      </c>
      <c r="D30" s="118">
        <v>41426</v>
      </c>
      <c r="E30" s="118">
        <v>42064</v>
      </c>
      <c r="F30" s="111" t="s">
        <v>274</v>
      </c>
      <c r="G30" s="111" t="s">
        <v>423</v>
      </c>
      <c r="H30" s="179" t="s">
        <v>107</v>
      </c>
      <c r="I30" s="15"/>
      <c r="J30" s="15" t="s">
        <v>70</v>
      </c>
      <c r="K30" s="15"/>
      <c r="L30" s="15"/>
      <c r="M30" s="15"/>
      <c r="N30" s="28"/>
      <c r="O30" s="199" t="s">
        <v>576</v>
      </c>
      <c r="P30" s="199"/>
      <c r="Q30" s="175"/>
      <c r="R30" s="175"/>
      <c r="S30" s="219" t="s">
        <v>625</v>
      </c>
      <c r="T30" s="219" t="s">
        <v>626</v>
      </c>
      <c r="U30" s="226" t="s">
        <v>363</v>
      </c>
      <c r="V30" s="222">
        <v>42248</v>
      </c>
      <c r="W30" s="222">
        <v>42339</v>
      </c>
      <c r="X30" s="219" t="s">
        <v>141</v>
      </c>
      <c r="Y30" s="175"/>
      <c r="Z30" s="219" t="s">
        <v>627</v>
      </c>
      <c r="AA30" s="175"/>
    </row>
    <row r="31" spans="1:27" ht="50.1" customHeight="1" x14ac:dyDescent="0.25">
      <c r="A31" s="408"/>
      <c r="B31" s="168" t="s">
        <v>476</v>
      </c>
      <c r="C31" s="111" t="s">
        <v>425</v>
      </c>
      <c r="D31" s="118">
        <v>41640</v>
      </c>
      <c r="E31" s="118">
        <v>42767</v>
      </c>
      <c r="F31" s="169" t="s">
        <v>656</v>
      </c>
      <c r="G31" s="119" t="s">
        <v>427</v>
      </c>
      <c r="H31" s="119">
        <v>3000000</v>
      </c>
      <c r="I31" s="15"/>
      <c r="J31" s="15"/>
      <c r="K31" s="15"/>
      <c r="L31" s="15" t="s">
        <v>70</v>
      </c>
      <c r="M31" s="15"/>
      <c r="N31" s="28"/>
      <c r="O31" s="219" t="s">
        <v>628</v>
      </c>
      <c r="P31" s="219" t="s">
        <v>629</v>
      </c>
      <c r="Q31" s="204" t="s">
        <v>598</v>
      </c>
      <c r="R31" s="204" t="s">
        <v>599</v>
      </c>
      <c r="S31" s="219" t="s">
        <v>630</v>
      </c>
      <c r="T31" s="175"/>
      <c r="U31" s="175"/>
      <c r="V31" s="175"/>
      <c r="W31" s="175"/>
      <c r="X31" s="175"/>
      <c r="Y31" s="175"/>
      <c r="Z31" s="219" t="s">
        <v>637</v>
      </c>
      <c r="AA31" s="175"/>
    </row>
    <row r="32" spans="1:27" ht="50.1" customHeight="1" x14ac:dyDescent="0.25">
      <c r="A32" s="406" t="s">
        <v>503</v>
      </c>
      <c r="B32" s="168" t="s">
        <v>504</v>
      </c>
      <c r="C32" s="111" t="s">
        <v>273</v>
      </c>
      <c r="D32" s="118">
        <v>41395</v>
      </c>
      <c r="E32" s="118">
        <v>42339</v>
      </c>
      <c r="F32" s="111" t="s">
        <v>274</v>
      </c>
      <c r="G32" s="111" t="s">
        <v>660</v>
      </c>
      <c r="H32" s="119">
        <v>25000</v>
      </c>
      <c r="I32" s="15"/>
      <c r="J32" s="15" t="s">
        <v>70</v>
      </c>
      <c r="K32" s="15"/>
      <c r="L32" s="15"/>
      <c r="M32" s="15"/>
      <c r="N32" s="28"/>
      <c r="O32" s="176" t="s">
        <v>560</v>
      </c>
      <c r="P32" s="176"/>
      <c r="Q32" s="185" t="s">
        <v>561</v>
      </c>
      <c r="R32" s="185" t="s">
        <v>497</v>
      </c>
      <c r="S32" s="185" t="s">
        <v>562</v>
      </c>
      <c r="T32" s="176"/>
      <c r="U32" s="176"/>
      <c r="V32" s="221">
        <v>42370</v>
      </c>
      <c r="W32" s="221">
        <v>42583</v>
      </c>
      <c r="X32" s="176"/>
      <c r="Y32" s="176"/>
      <c r="Z32" s="176"/>
      <c r="AA32" s="176"/>
    </row>
    <row r="33" spans="1:27" ht="50.1" customHeight="1" x14ac:dyDescent="0.25">
      <c r="A33" s="407"/>
      <c r="B33" s="168" t="s">
        <v>506</v>
      </c>
      <c r="C33" s="111" t="s">
        <v>318</v>
      </c>
      <c r="D33" s="118">
        <v>40909</v>
      </c>
      <c r="E33" s="118">
        <v>42705</v>
      </c>
      <c r="F33" s="111" t="s">
        <v>274</v>
      </c>
      <c r="G33" s="111" t="s">
        <v>566</v>
      </c>
      <c r="H33" s="119">
        <v>150000</v>
      </c>
      <c r="I33" s="15"/>
      <c r="J33" s="15"/>
      <c r="K33" s="15" t="s">
        <v>70</v>
      </c>
      <c r="L33" s="15"/>
      <c r="M33" s="15"/>
      <c r="N33" s="28"/>
      <c r="O33" s="185" t="s">
        <v>563</v>
      </c>
      <c r="P33" s="176"/>
      <c r="Q33" s="185" t="s">
        <v>564</v>
      </c>
      <c r="R33" s="185" t="s">
        <v>497</v>
      </c>
      <c r="S33" s="185" t="s">
        <v>565</v>
      </c>
      <c r="T33" s="176"/>
      <c r="U33" s="176"/>
      <c r="V33" s="176"/>
      <c r="W33" s="176"/>
      <c r="X33" s="176"/>
      <c r="Y33" s="176"/>
      <c r="Z33" s="176"/>
      <c r="AA33" s="176"/>
    </row>
    <row r="34" spans="1:27" ht="50.1" customHeight="1" x14ac:dyDescent="0.25">
      <c r="A34" s="407"/>
      <c r="B34" s="168" t="s">
        <v>507</v>
      </c>
      <c r="C34" s="111" t="s">
        <v>280</v>
      </c>
      <c r="D34" s="118">
        <v>41699</v>
      </c>
      <c r="E34" s="118">
        <v>42767</v>
      </c>
      <c r="F34" s="111" t="s">
        <v>274</v>
      </c>
      <c r="G34" s="111" t="s">
        <v>661</v>
      </c>
      <c r="H34" s="119">
        <v>200000</v>
      </c>
      <c r="I34" s="15"/>
      <c r="J34" s="15"/>
      <c r="K34" s="15"/>
      <c r="L34" s="15" t="s">
        <v>70</v>
      </c>
      <c r="M34" s="15"/>
      <c r="N34" s="28"/>
      <c r="O34" s="205" t="s">
        <v>684</v>
      </c>
      <c r="P34" s="240" t="s">
        <v>683</v>
      </c>
      <c r="Q34" s="176"/>
      <c r="R34" s="220" t="s">
        <v>593</v>
      </c>
      <c r="S34" s="176"/>
      <c r="T34" s="176"/>
      <c r="U34" s="176"/>
      <c r="V34" s="176"/>
      <c r="W34" s="176"/>
      <c r="X34" s="176"/>
      <c r="Y34" s="176"/>
      <c r="Z34" s="176"/>
      <c r="AA34" s="176"/>
    </row>
    <row r="35" spans="1:27" ht="50.1" customHeight="1" x14ac:dyDescent="0.25">
      <c r="A35" s="407"/>
      <c r="B35" s="168" t="s">
        <v>509</v>
      </c>
      <c r="C35" s="111" t="s">
        <v>687</v>
      </c>
      <c r="D35" s="118">
        <v>41153</v>
      </c>
      <c r="E35" s="118">
        <v>41244</v>
      </c>
      <c r="F35" s="111" t="s">
        <v>274</v>
      </c>
      <c r="G35" s="111" t="s">
        <v>567</v>
      </c>
      <c r="H35" s="119">
        <v>30000</v>
      </c>
      <c r="I35" s="15"/>
      <c r="J35" s="15"/>
      <c r="K35" s="15"/>
      <c r="L35" s="15"/>
      <c r="M35" s="15" t="s">
        <v>70</v>
      </c>
      <c r="N35" s="28"/>
      <c r="O35" s="183"/>
      <c r="P35" s="204" t="s">
        <v>685</v>
      </c>
      <c r="Q35" s="175"/>
      <c r="R35" s="185" t="s">
        <v>497</v>
      </c>
      <c r="S35" s="175"/>
      <c r="T35" s="175"/>
      <c r="U35" s="175"/>
      <c r="V35" s="175"/>
      <c r="W35" s="222">
        <v>42705</v>
      </c>
      <c r="X35" s="175"/>
      <c r="Y35" s="175"/>
      <c r="Z35" s="175"/>
      <c r="AA35" s="175"/>
    </row>
    <row r="36" spans="1:27" ht="50.1" customHeight="1" x14ac:dyDescent="0.25">
      <c r="A36" s="407"/>
      <c r="B36" s="168" t="s">
        <v>515</v>
      </c>
      <c r="C36" s="111" t="s">
        <v>280</v>
      </c>
      <c r="D36" s="150">
        <v>41974</v>
      </c>
      <c r="E36" s="118">
        <v>42705</v>
      </c>
      <c r="F36" s="127" t="s">
        <v>286</v>
      </c>
      <c r="G36" s="111" t="s">
        <v>568</v>
      </c>
      <c r="H36" s="119">
        <v>100000</v>
      </c>
      <c r="I36" s="15"/>
      <c r="J36" s="15"/>
      <c r="K36" s="15"/>
      <c r="L36" s="15" t="s">
        <v>70</v>
      </c>
      <c r="M36" s="15"/>
      <c r="N36" s="28"/>
      <c r="O36" s="202" t="s">
        <v>686</v>
      </c>
      <c r="P36" s="206" t="s">
        <v>580</v>
      </c>
      <c r="Q36" s="206" t="s">
        <v>594</v>
      </c>
      <c r="R36" s="127" t="s">
        <v>595</v>
      </c>
      <c r="S36" s="175"/>
      <c r="T36" s="175"/>
      <c r="U36" s="175"/>
      <c r="V36" s="175"/>
      <c r="W36" s="222">
        <v>43070</v>
      </c>
      <c r="X36" s="175"/>
      <c r="Y36" s="175"/>
      <c r="Z36" s="175"/>
      <c r="AA36" s="175"/>
    </row>
    <row r="37" spans="1:27" ht="50.1" customHeight="1" x14ac:dyDescent="0.25">
      <c r="A37" s="407"/>
      <c r="B37" s="140" t="s">
        <v>517</v>
      </c>
      <c r="C37" s="135" t="s">
        <v>332</v>
      </c>
      <c r="D37" s="150">
        <v>41640</v>
      </c>
      <c r="E37" s="150">
        <v>42767</v>
      </c>
      <c r="F37" s="135" t="s">
        <v>518</v>
      </c>
      <c r="G37" s="111" t="s">
        <v>662</v>
      </c>
      <c r="H37" s="119">
        <v>200000</v>
      </c>
      <c r="I37" s="15"/>
      <c r="J37" s="15"/>
      <c r="K37" s="15"/>
      <c r="L37" s="15" t="s">
        <v>70</v>
      </c>
      <c r="M37" s="15"/>
      <c r="N37" s="28"/>
      <c r="O37" s="219" t="s">
        <v>631</v>
      </c>
      <c r="P37" s="175"/>
      <c r="Q37" s="175"/>
      <c r="R37" s="135" t="s">
        <v>518</v>
      </c>
      <c r="S37" s="175"/>
      <c r="T37" s="175"/>
      <c r="U37" s="175"/>
      <c r="V37" s="175"/>
      <c r="W37" s="175"/>
      <c r="X37" s="175"/>
      <c r="Y37" s="175"/>
      <c r="Z37" s="175"/>
      <c r="AA37" s="175"/>
    </row>
    <row r="38" spans="1:27" ht="50.1" customHeight="1" x14ac:dyDescent="0.25">
      <c r="A38" s="407"/>
      <c r="B38" s="168" t="s">
        <v>520</v>
      </c>
      <c r="C38" s="111" t="s">
        <v>280</v>
      </c>
      <c r="D38" s="118">
        <v>41699</v>
      </c>
      <c r="E38" s="118">
        <v>42767</v>
      </c>
      <c r="F38" s="111" t="s">
        <v>497</v>
      </c>
      <c r="G38" s="111" t="s">
        <v>521</v>
      </c>
      <c r="H38" s="119">
        <v>40000</v>
      </c>
      <c r="I38" s="15"/>
      <c r="J38" s="15"/>
      <c r="K38" s="15"/>
      <c r="L38" s="15" t="s">
        <v>70</v>
      </c>
      <c r="M38" s="15"/>
      <c r="N38" s="28"/>
      <c r="O38" s="175"/>
      <c r="P38" s="204" t="s">
        <v>596</v>
      </c>
      <c r="Q38" s="175"/>
      <c r="R38" s="205" t="s">
        <v>593</v>
      </c>
      <c r="S38" s="175"/>
      <c r="T38" s="175"/>
      <c r="U38" s="175"/>
      <c r="V38" s="175"/>
      <c r="W38" s="175"/>
      <c r="X38" s="175"/>
      <c r="Y38" s="175"/>
      <c r="Z38" s="175"/>
      <c r="AA38" s="175"/>
    </row>
    <row r="39" spans="1:27" ht="50.1" customHeight="1" x14ac:dyDescent="0.25">
      <c r="A39" s="407"/>
      <c r="B39" s="168" t="s">
        <v>522</v>
      </c>
      <c r="C39" s="111" t="s">
        <v>280</v>
      </c>
      <c r="D39" s="118">
        <v>41244</v>
      </c>
      <c r="E39" s="150">
        <v>42767</v>
      </c>
      <c r="F39" s="111" t="s">
        <v>302</v>
      </c>
      <c r="G39" s="111" t="s">
        <v>303</v>
      </c>
      <c r="H39" s="119">
        <v>40000</v>
      </c>
      <c r="I39" s="15"/>
      <c r="J39" s="15"/>
      <c r="K39" s="15"/>
      <c r="L39" s="15" t="s">
        <v>70</v>
      </c>
      <c r="M39" s="15"/>
      <c r="N39" s="28"/>
      <c r="O39" s="219" t="s">
        <v>645</v>
      </c>
      <c r="P39" s="175"/>
      <c r="Q39" s="175"/>
      <c r="R39" s="205" t="s">
        <v>646</v>
      </c>
      <c r="S39" s="175"/>
      <c r="T39" s="175"/>
      <c r="U39" s="175"/>
      <c r="V39" s="175"/>
      <c r="W39" s="175"/>
      <c r="X39" s="175"/>
      <c r="Y39" s="175"/>
      <c r="Z39" s="175"/>
      <c r="AA39" s="175"/>
    </row>
    <row r="40" spans="1:27" ht="50.1" customHeight="1" x14ac:dyDescent="0.25">
      <c r="A40" s="407"/>
      <c r="B40" s="140" t="s">
        <v>529</v>
      </c>
      <c r="C40" s="135" t="s">
        <v>340</v>
      </c>
      <c r="D40" s="150">
        <v>41760</v>
      </c>
      <c r="E40" s="150">
        <v>42005</v>
      </c>
      <c r="F40" s="111" t="s">
        <v>497</v>
      </c>
      <c r="G40" s="111" t="s">
        <v>309</v>
      </c>
      <c r="H40" s="119">
        <v>100000</v>
      </c>
      <c r="I40" s="15"/>
      <c r="J40" s="15"/>
      <c r="K40" s="15"/>
      <c r="L40" s="15" t="s">
        <v>32</v>
      </c>
      <c r="M40" s="15"/>
      <c r="N40" s="28"/>
      <c r="O40" s="219" t="s">
        <v>689</v>
      </c>
      <c r="P40" s="239" t="s">
        <v>690</v>
      </c>
      <c r="Q40" s="204"/>
      <c r="R40" s="205" t="s">
        <v>593</v>
      </c>
      <c r="S40" s="175"/>
      <c r="T40" s="175"/>
      <c r="U40" s="175"/>
      <c r="V40" s="175"/>
      <c r="W40" s="175"/>
      <c r="X40" s="175"/>
      <c r="Y40" s="175"/>
      <c r="Z40" s="219" t="s">
        <v>688</v>
      </c>
      <c r="AA40" s="175"/>
    </row>
    <row r="41" spans="1:27" ht="50.1" customHeight="1" x14ac:dyDescent="0.25">
      <c r="A41" s="408"/>
      <c r="B41" s="168" t="s">
        <v>530</v>
      </c>
      <c r="C41" s="111" t="s">
        <v>311</v>
      </c>
      <c r="D41" s="150">
        <v>41395</v>
      </c>
      <c r="E41" s="150">
        <v>41456</v>
      </c>
      <c r="F41" s="135" t="s">
        <v>497</v>
      </c>
      <c r="G41" s="111" t="s">
        <v>531</v>
      </c>
      <c r="H41" s="119" t="s">
        <v>107</v>
      </c>
      <c r="I41" s="15"/>
      <c r="J41" s="15"/>
      <c r="K41" s="15"/>
      <c r="L41" s="15"/>
      <c r="M41" s="15" t="s">
        <v>70</v>
      </c>
      <c r="N41" s="28"/>
      <c r="O41" s="175"/>
      <c r="P41" s="183" t="s">
        <v>533</v>
      </c>
      <c r="Q41" s="175"/>
      <c r="R41" s="175"/>
      <c r="S41" s="175"/>
      <c r="T41" s="175"/>
      <c r="U41" s="175"/>
      <c r="V41" s="175"/>
      <c r="W41" s="175"/>
      <c r="X41" s="175"/>
      <c r="Y41" s="175"/>
      <c r="Z41" s="175"/>
      <c r="AA41" s="175"/>
    </row>
    <row r="42" spans="1:27" ht="50.1" customHeight="1" x14ac:dyDescent="0.25">
      <c r="A42" s="184" t="s">
        <v>534</v>
      </c>
      <c r="B42" s="168" t="s">
        <v>535</v>
      </c>
      <c r="C42" s="111" t="s">
        <v>347</v>
      </c>
      <c r="D42" s="118">
        <v>40940</v>
      </c>
      <c r="E42" s="118">
        <v>42767</v>
      </c>
      <c r="F42" s="111" t="s">
        <v>141</v>
      </c>
      <c r="G42" s="111" t="s">
        <v>349</v>
      </c>
      <c r="H42" s="119">
        <v>180000</v>
      </c>
      <c r="I42" s="15"/>
      <c r="J42" s="15"/>
      <c r="K42" s="15"/>
      <c r="L42" s="15" t="s">
        <v>70</v>
      </c>
      <c r="M42" s="15"/>
      <c r="N42" s="28"/>
      <c r="O42" s="176"/>
      <c r="P42" s="176"/>
      <c r="Q42" s="176"/>
      <c r="R42" s="176"/>
      <c r="S42" s="176"/>
      <c r="T42" s="176"/>
      <c r="U42" s="176" t="s">
        <v>678</v>
      </c>
      <c r="V42" s="176"/>
      <c r="W42" s="176"/>
      <c r="X42" s="176"/>
      <c r="Y42" s="176"/>
      <c r="Z42" s="176"/>
      <c r="AA42" s="176"/>
    </row>
    <row r="43" spans="1:27" ht="50.1" customHeight="1" x14ac:dyDescent="0.25">
      <c r="A43" s="409" t="s">
        <v>541</v>
      </c>
      <c r="B43" s="200" t="s">
        <v>542</v>
      </c>
      <c r="C43" s="111" t="s">
        <v>368</v>
      </c>
      <c r="D43" s="118">
        <v>41548</v>
      </c>
      <c r="E43" s="118">
        <v>41609</v>
      </c>
      <c r="F43" s="111" t="s">
        <v>141</v>
      </c>
      <c r="G43" s="111" t="s">
        <v>370</v>
      </c>
      <c r="H43" s="119">
        <v>5000</v>
      </c>
      <c r="I43" s="15"/>
      <c r="J43" s="15" t="s">
        <v>70</v>
      </c>
      <c r="K43" s="15"/>
      <c r="L43" s="15"/>
      <c r="M43" s="15"/>
      <c r="N43" s="28"/>
      <c r="O43" s="176"/>
      <c r="P43" s="176" t="s">
        <v>638</v>
      </c>
      <c r="Q43" s="223" t="s">
        <v>639</v>
      </c>
      <c r="R43" s="176" t="s">
        <v>141</v>
      </c>
      <c r="S43" s="223" t="s">
        <v>640</v>
      </c>
      <c r="T43" s="176"/>
      <c r="U43" s="176"/>
      <c r="V43" s="176"/>
      <c r="W43" s="221">
        <v>42339</v>
      </c>
      <c r="X43" s="176"/>
      <c r="Y43" s="176"/>
      <c r="Z43" s="176"/>
      <c r="AA43" s="176"/>
    </row>
    <row r="44" spans="1:27" ht="50.1" customHeight="1" x14ac:dyDescent="0.25">
      <c r="A44" s="409"/>
      <c r="B44" s="200" t="s">
        <v>543</v>
      </c>
      <c r="C44" s="111" t="s">
        <v>396</v>
      </c>
      <c r="D44" s="118">
        <v>41456</v>
      </c>
      <c r="E44" s="118">
        <v>41974</v>
      </c>
      <c r="F44" s="111" t="s">
        <v>369</v>
      </c>
      <c r="G44" s="111" t="s">
        <v>668</v>
      </c>
      <c r="H44" s="119">
        <v>40000</v>
      </c>
      <c r="I44" s="15"/>
      <c r="J44" s="15" t="s">
        <v>70</v>
      </c>
      <c r="K44" s="15"/>
      <c r="L44" s="15"/>
      <c r="M44" s="15"/>
      <c r="N44" s="28"/>
      <c r="O44" s="223" t="s">
        <v>641</v>
      </c>
      <c r="P44" s="176"/>
      <c r="Q44" s="176"/>
      <c r="R44" s="176" t="s">
        <v>141</v>
      </c>
      <c r="S44" s="176"/>
      <c r="T44" s="176"/>
      <c r="U44" s="176"/>
      <c r="V44" s="176"/>
      <c r="W44" s="221">
        <v>42339</v>
      </c>
      <c r="X44" s="176"/>
      <c r="Y44" s="176"/>
      <c r="Z44" s="176"/>
      <c r="AA44" s="176"/>
    </row>
    <row r="45" spans="1:27" ht="50.1" customHeight="1" x14ac:dyDescent="0.25">
      <c r="A45" s="409"/>
      <c r="B45" s="200" t="s">
        <v>544</v>
      </c>
      <c r="C45" s="111" t="s">
        <v>375</v>
      </c>
      <c r="D45" s="118">
        <v>41426</v>
      </c>
      <c r="E45" s="118">
        <v>41609</v>
      </c>
      <c r="F45" s="173" t="s">
        <v>141</v>
      </c>
      <c r="G45" s="111" t="s">
        <v>669</v>
      </c>
      <c r="H45" s="119" t="s">
        <v>107</v>
      </c>
      <c r="I45" s="15"/>
      <c r="J45" s="15"/>
      <c r="K45" s="15"/>
      <c r="L45" s="15"/>
      <c r="M45" s="15" t="s">
        <v>70</v>
      </c>
      <c r="N45" s="28"/>
      <c r="O45" s="176"/>
      <c r="P45" s="185" t="s">
        <v>548</v>
      </c>
      <c r="Q45" s="176"/>
      <c r="R45" s="176"/>
      <c r="S45" s="176"/>
      <c r="T45" s="176"/>
      <c r="U45" s="176"/>
      <c r="V45" s="176"/>
      <c r="W45" s="176"/>
      <c r="X45" s="176"/>
      <c r="Y45" s="176"/>
      <c r="Z45" s="176"/>
      <c r="AA45" s="176"/>
    </row>
    <row r="46" spans="1:27" ht="50.1" customHeight="1" x14ac:dyDescent="0.25">
      <c r="A46" s="409"/>
      <c r="B46" s="200" t="s">
        <v>550</v>
      </c>
      <c r="C46" s="186" t="s">
        <v>407</v>
      </c>
      <c r="D46" s="118">
        <v>40940</v>
      </c>
      <c r="E46" s="111" t="s">
        <v>385</v>
      </c>
      <c r="F46" s="111" t="s">
        <v>386</v>
      </c>
      <c r="G46" s="111" t="s">
        <v>387</v>
      </c>
      <c r="H46" s="119" t="s">
        <v>388</v>
      </c>
      <c r="I46" s="15"/>
      <c r="J46" s="15"/>
      <c r="K46" s="15"/>
      <c r="L46" s="15"/>
      <c r="M46" s="15" t="s">
        <v>70</v>
      </c>
      <c r="N46" s="28"/>
      <c r="O46" s="176"/>
      <c r="P46" s="111" t="s">
        <v>407</v>
      </c>
      <c r="Q46" s="176"/>
      <c r="R46" s="176"/>
      <c r="S46" s="176"/>
      <c r="T46" s="176"/>
      <c r="U46" s="176"/>
      <c r="V46" s="176"/>
      <c r="W46" s="176"/>
      <c r="X46" s="176"/>
      <c r="Y46" s="176"/>
      <c r="Z46" s="176"/>
      <c r="AA46" s="176"/>
    </row>
    <row r="47" spans="1:27" ht="50.1" customHeight="1" x14ac:dyDescent="0.25">
      <c r="A47" s="409"/>
      <c r="B47" s="200" t="s">
        <v>551</v>
      </c>
      <c r="C47" s="111" t="s">
        <v>432</v>
      </c>
      <c r="D47" s="118">
        <v>41395</v>
      </c>
      <c r="E47" s="118">
        <v>42767</v>
      </c>
      <c r="F47" s="111" t="s">
        <v>434</v>
      </c>
      <c r="G47" s="111" t="s">
        <v>373</v>
      </c>
      <c r="H47" s="119" t="s">
        <v>552</v>
      </c>
      <c r="I47" s="15"/>
      <c r="J47" s="15"/>
      <c r="K47" s="15"/>
      <c r="L47" s="15" t="s">
        <v>70</v>
      </c>
      <c r="M47" s="15"/>
      <c r="N47" s="28"/>
      <c r="O47" s="205" t="s">
        <v>680</v>
      </c>
      <c r="P47" s="176"/>
      <c r="Q47" s="176"/>
      <c r="R47" s="135" t="s">
        <v>518</v>
      </c>
      <c r="S47" s="176"/>
      <c r="T47" s="223" t="s">
        <v>642</v>
      </c>
      <c r="U47" s="227" t="s">
        <v>679</v>
      </c>
      <c r="V47" s="176"/>
      <c r="W47" s="176"/>
      <c r="X47" s="176"/>
      <c r="Y47" s="176"/>
      <c r="Z47" s="176"/>
      <c r="AA47" s="176"/>
    </row>
    <row r="48" spans="1:27" ht="50.1" customHeight="1" x14ac:dyDescent="0.25">
      <c r="A48" s="409"/>
      <c r="B48" s="200" t="s">
        <v>553</v>
      </c>
      <c r="C48" s="111" t="s">
        <v>436</v>
      </c>
      <c r="D48" s="118">
        <v>41395</v>
      </c>
      <c r="E48" s="118">
        <v>42767</v>
      </c>
      <c r="F48" s="111" t="s">
        <v>434</v>
      </c>
      <c r="G48" s="111" t="s">
        <v>373</v>
      </c>
      <c r="H48" s="119" t="s">
        <v>552</v>
      </c>
      <c r="I48" s="15"/>
      <c r="J48" s="15"/>
      <c r="K48" s="15"/>
      <c r="L48" s="15" t="s">
        <v>70</v>
      </c>
      <c r="M48" s="15"/>
      <c r="N48" s="28"/>
      <c r="O48" s="223" t="s">
        <v>681</v>
      </c>
      <c r="P48" s="176"/>
      <c r="Q48" s="176"/>
      <c r="R48" s="135" t="s">
        <v>518</v>
      </c>
      <c r="S48" s="176"/>
      <c r="T48" s="223" t="s">
        <v>643</v>
      </c>
      <c r="U48" s="176"/>
      <c r="V48" s="176"/>
      <c r="W48" s="176"/>
      <c r="X48" s="176"/>
      <c r="Y48" s="176"/>
      <c r="Z48" s="176"/>
      <c r="AA48" s="176"/>
    </row>
    <row r="50" spans="1:8" ht="15.75" thickBot="1" x14ac:dyDescent="0.3"/>
    <row r="51" spans="1:8" ht="43.5" customHeight="1" thickTop="1" thickBot="1" x14ac:dyDescent="0.3">
      <c r="A51" s="93" t="s">
        <v>59</v>
      </c>
      <c r="B51" s="56">
        <f>COUNTA(B56:B65,B68:B77,B80:B89,B92:B101)</f>
        <v>3</v>
      </c>
    </row>
    <row r="52" spans="1:8" ht="15.75" thickTop="1" x14ac:dyDescent="0.25"/>
    <row r="54" spans="1:8" ht="15.75" thickBot="1" x14ac:dyDescent="0.3"/>
    <row r="55" spans="1:8" ht="17.25" thickTop="1" thickBot="1" x14ac:dyDescent="0.3">
      <c r="A55" s="93" t="s">
        <v>62</v>
      </c>
      <c r="B55" s="93" t="s">
        <v>61</v>
      </c>
      <c r="C55" s="94" t="s">
        <v>6</v>
      </c>
      <c r="D55" s="94" t="s">
        <v>10</v>
      </c>
      <c r="E55" s="94" t="s">
        <v>11</v>
      </c>
      <c r="F55" s="94" t="s">
        <v>8</v>
      </c>
      <c r="G55" s="94" t="s">
        <v>7</v>
      </c>
      <c r="H55" s="94" t="s">
        <v>9</v>
      </c>
    </row>
    <row r="56" spans="1:8" ht="50.1" customHeight="1" thickTop="1" x14ac:dyDescent="0.25">
      <c r="A56" s="429" t="s">
        <v>84</v>
      </c>
      <c r="B56" s="215" t="s">
        <v>647</v>
      </c>
      <c r="C56" s="212" t="s">
        <v>605</v>
      </c>
      <c r="D56" s="217">
        <v>42278</v>
      </c>
      <c r="E56" s="217">
        <v>42705</v>
      </c>
      <c r="F56" s="238">
        <v>70000</v>
      </c>
      <c r="G56" s="216" t="s">
        <v>141</v>
      </c>
      <c r="H56" s="212" t="s">
        <v>651</v>
      </c>
    </row>
    <row r="57" spans="1:8" ht="15" customHeight="1" x14ac:dyDescent="0.25">
      <c r="A57" s="419"/>
      <c r="B57" s="55"/>
      <c r="C57" s="55"/>
      <c r="D57" s="55"/>
      <c r="E57" s="55"/>
      <c r="F57" s="55"/>
      <c r="G57" s="55"/>
      <c r="H57" s="55"/>
    </row>
    <row r="58" spans="1:8" ht="15" customHeight="1" x14ac:dyDescent="0.25">
      <c r="A58" s="419"/>
      <c r="B58" s="55"/>
      <c r="C58" s="55"/>
      <c r="D58" s="55"/>
      <c r="E58" s="55"/>
      <c r="F58" s="55"/>
      <c r="G58" s="55"/>
      <c r="H58" s="55"/>
    </row>
    <row r="59" spans="1:8" ht="15" customHeight="1" x14ac:dyDescent="0.25">
      <c r="A59" s="419"/>
      <c r="B59" s="55"/>
      <c r="C59" s="55"/>
      <c r="D59" s="55"/>
      <c r="E59" s="55"/>
      <c r="F59" s="55"/>
      <c r="G59" s="55"/>
      <c r="H59" s="55"/>
    </row>
    <row r="60" spans="1:8" ht="15" customHeight="1" x14ac:dyDescent="0.25">
      <c r="A60" s="419"/>
      <c r="B60" s="55"/>
      <c r="C60" s="55"/>
      <c r="D60" s="55"/>
      <c r="E60" s="55"/>
      <c r="F60" s="55"/>
      <c r="G60" s="55"/>
      <c r="H60" s="55"/>
    </row>
    <row r="61" spans="1:8" ht="15" customHeight="1" x14ac:dyDescent="0.25">
      <c r="A61" s="419"/>
      <c r="B61" s="55"/>
      <c r="C61" s="55"/>
      <c r="D61" s="55"/>
      <c r="E61" s="55"/>
      <c r="F61" s="55"/>
      <c r="G61" s="55"/>
      <c r="H61" s="55"/>
    </row>
    <row r="62" spans="1:8" ht="15" customHeight="1" x14ac:dyDescent="0.25">
      <c r="A62" s="419"/>
      <c r="B62" s="55"/>
      <c r="C62" s="55"/>
      <c r="D62" s="55"/>
      <c r="E62" s="55"/>
      <c r="F62" s="55"/>
      <c r="G62" s="55"/>
      <c r="H62" s="55"/>
    </row>
    <row r="63" spans="1:8" ht="15" customHeight="1" x14ac:dyDescent="0.25">
      <c r="A63" s="419"/>
      <c r="B63" s="55"/>
      <c r="C63" s="55"/>
      <c r="D63" s="55"/>
      <c r="E63" s="55"/>
      <c r="F63" s="55"/>
      <c r="G63" s="55"/>
      <c r="H63" s="55"/>
    </row>
    <row r="64" spans="1:8" ht="15" customHeight="1" x14ac:dyDescent="0.25">
      <c r="A64" s="419"/>
      <c r="B64" s="55"/>
      <c r="C64" s="55"/>
      <c r="D64" s="55"/>
      <c r="E64" s="55"/>
      <c r="F64" s="55"/>
      <c r="G64" s="55"/>
      <c r="H64" s="55"/>
    </row>
    <row r="65" spans="1:8" ht="15" customHeight="1" x14ac:dyDescent="0.25">
      <c r="A65" s="420"/>
      <c r="B65" s="55"/>
      <c r="C65" s="55"/>
      <c r="D65" s="55"/>
      <c r="E65" s="55"/>
      <c r="F65" s="55"/>
      <c r="G65" s="55"/>
      <c r="H65" s="55"/>
    </row>
    <row r="66" spans="1:8" ht="50.1" customHeight="1" thickBot="1" x14ac:dyDescent="0.3"/>
    <row r="67" spans="1:8" ht="17.25" thickTop="1" thickBot="1" x14ac:dyDescent="0.3">
      <c r="A67" s="93" t="s">
        <v>62</v>
      </c>
      <c r="B67" s="93" t="s">
        <v>61</v>
      </c>
      <c r="C67" s="93" t="s">
        <v>6</v>
      </c>
      <c r="D67" s="93" t="s">
        <v>10</v>
      </c>
      <c r="E67" s="93" t="s">
        <v>11</v>
      </c>
      <c r="F67" s="93" t="s">
        <v>8</v>
      </c>
      <c r="G67" s="93" t="s">
        <v>7</v>
      </c>
      <c r="H67" s="93" t="s">
        <v>9</v>
      </c>
    </row>
    <row r="68" spans="1:8" ht="50.1" customHeight="1" thickTop="1" x14ac:dyDescent="0.25">
      <c r="A68" s="429" t="s">
        <v>503</v>
      </c>
      <c r="B68" s="215" t="s">
        <v>691</v>
      </c>
      <c r="C68" s="218" t="s">
        <v>692</v>
      </c>
      <c r="D68" s="217">
        <v>42370</v>
      </c>
      <c r="E68" s="217">
        <v>42767</v>
      </c>
      <c r="F68" s="238">
        <v>50000</v>
      </c>
      <c r="G68" s="216" t="s">
        <v>632</v>
      </c>
      <c r="H68" s="218" t="s">
        <v>633</v>
      </c>
    </row>
    <row r="69" spans="1:8" ht="50.1" customHeight="1" x14ac:dyDescent="0.25">
      <c r="A69" s="419"/>
      <c r="B69" s="215" t="s">
        <v>634</v>
      </c>
      <c r="C69" s="218" t="s">
        <v>635</v>
      </c>
      <c r="D69" s="217">
        <v>42370</v>
      </c>
      <c r="E69" s="217">
        <v>42767</v>
      </c>
      <c r="F69" s="238">
        <v>50000</v>
      </c>
      <c r="G69" s="216" t="s">
        <v>141</v>
      </c>
      <c r="H69" s="218" t="s">
        <v>636</v>
      </c>
    </row>
    <row r="70" spans="1:8" x14ac:dyDescent="0.25">
      <c r="A70" s="419"/>
      <c r="B70" s="55"/>
      <c r="C70" s="55"/>
      <c r="D70" s="55"/>
      <c r="E70" s="55"/>
      <c r="F70" s="55"/>
      <c r="G70" s="55"/>
      <c r="H70" s="55"/>
    </row>
    <row r="71" spans="1:8" x14ac:dyDescent="0.25">
      <c r="A71" s="419"/>
      <c r="B71" s="55"/>
      <c r="C71" s="55"/>
      <c r="D71" s="55"/>
      <c r="E71" s="55"/>
      <c r="F71" s="55"/>
      <c r="G71" s="55"/>
      <c r="H71" s="55"/>
    </row>
    <row r="72" spans="1:8" x14ac:dyDescent="0.25">
      <c r="A72" s="419"/>
      <c r="B72" s="55"/>
      <c r="C72" s="55"/>
      <c r="D72" s="55"/>
      <c r="E72" s="55"/>
      <c r="F72" s="55"/>
      <c r="G72" s="55"/>
      <c r="H72" s="55"/>
    </row>
    <row r="73" spans="1:8" x14ac:dyDescent="0.25">
      <c r="A73" s="419"/>
      <c r="B73" s="55"/>
      <c r="C73" s="55"/>
      <c r="D73" s="55"/>
      <c r="E73" s="55"/>
      <c r="F73" s="55"/>
      <c r="G73" s="55"/>
      <c r="H73" s="55"/>
    </row>
    <row r="74" spans="1:8" x14ac:dyDescent="0.25">
      <c r="A74" s="419"/>
      <c r="B74" s="55"/>
      <c r="C74" s="55"/>
      <c r="D74" s="55"/>
      <c r="E74" s="55"/>
      <c r="F74" s="55"/>
      <c r="G74" s="55"/>
      <c r="H74" s="55"/>
    </row>
    <row r="75" spans="1:8" x14ac:dyDescent="0.25">
      <c r="A75" s="419"/>
      <c r="B75" s="55"/>
      <c r="C75" s="55"/>
      <c r="D75" s="55"/>
      <c r="E75" s="55"/>
      <c r="F75" s="55"/>
      <c r="G75" s="55"/>
      <c r="H75" s="55"/>
    </row>
    <row r="76" spans="1:8" x14ac:dyDescent="0.25">
      <c r="A76" s="419"/>
      <c r="B76" s="55"/>
      <c r="C76" s="55"/>
      <c r="D76" s="55"/>
      <c r="E76" s="55"/>
      <c r="F76" s="55"/>
      <c r="G76" s="55"/>
      <c r="H76" s="55"/>
    </row>
    <row r="77" spans="1:8" x14ac:dyDescent="0.25">
      <c r="A77" s="420"/>
      <c r="B77" s="55"/>
      <c r="C77" s="55"/>
      <c r="D77" s="55"/>
      <c r="E77" s="55"/>
      <c r="F77" s="55"/>
      <c r="G77" s="55"/>
      <c r="H77" s="55"/>
    </row>
    <row r="78" spans="1:8" ht="15.75" thickBot="1" x14ac:dyDescent="0.3"/>
    <row r="79" spans="1:8" ht="17.25" thickTop="1" thickBot="1" x14ac:dyDescent="0.3">
      <c r="A79" s="93" t="s">
        <v>62</v>
      </c>
      <c r="B79" s="93" t="s">
        <v>61</v>
      </c>
      <c r="C79" s="93" t="s">
        <v>6</v>
      </c>
      <c r="D79" s="93" t="s">
        <v>10</v>
      </c>
      <c r="E79" s="93" t="s">
        <v>11</v>
      </c>
      <c r="F79" s="93" t="s">
        <v>8</v>
      </c>
      <c r="G79" s="93" t="s">
        <v>7</v>
      </c>
      <c r="H79" s="93" t="s">
        <v>9</v>
      </c>
    </row>
    <row r="80" spans="1:8" ht="15.75" thickTop="1" x14ac:dyDescent="0.25">
      <c r="A80" s="78" t="s">
        <v>60</v>
      </c>
      <c r="B80" s="55"/>
      <c r="C80" s="55"/>
      <c r="D80" s="55"/>
      <c r="E80" s="55"/>
      <c r="F80" s="55"/>
      <c r="G80" s="55"/>
      <c r="H80" s="55"/>
    </row>
    <row r="81" spans="1:8" x14ac:dyDescent="0.25">
      <c r="A81" s="75"/>
      <c r="B81" s="55"/>
      <c r="C81" s="55"/>
      <c r="D81" s="55"/>
      <c r="E81" s="55"/>
      <c r="F81" s="55"/>
      <c r="G81" s="55"/>
      <c r="H81" s="55"/>
    </row>
    <row r="82" spans="1:8" x14ac:dyDescent="0.25">
      <c r="A82" s="75"/>
      <c r="B82" s="55"/>
      <c r="C82" s="55"/>
      <c r="D82" s="55"/>
      <c r="E82" s="55"/>
      <c r="F82" s="55"/>
      <c r="G82" s="55"/>
      <c r="H82" s="55"/>
    </row>
    <row r="83" spans="1:8" x14ac:dyDescent="0.25">
      <c r="A83" s="75"/>
      <c r="B83" s="55"/>
      <c r="C83" s="55"/>
      <c r="D83" s="55"/>
      <c r="E83" s="55"/>
      <c r="F83" s="55"/>
      <c r="G83" s="55"/>
      <c r="H83" s="55"/>
    </row>
    <row r="84" spans="1:8" x14ac:dyDescent="0.25">
      <c r="A84" s="75"/>
      <c r="B84" s="55"/>
      <c r="C84" s="55"/>
      <c r="D84" s="55"/>
      <c r="E84" s="55"/>
      <c r="F84" s="55"/>
      <c r="G84" s="55"/>
      <c r="H84" s="55"/>
    </row>
    <row r="85" spans="1:8" x14ac:dyDescent="0.25">
      <c r="A85" s="75"/>
      <c r="B85" s="55"/>
      <c r="C85" s="55"/>
      <c r="D85" s="55"/>
      <c r="E85" s="55"/>
      <c r="F85" s="55"/>
      <c r="G85" s="55"/>
      <c r="H85" s="55"/>
    </row>
    <row r="86" spans="1:8" x14ac:dyDescent="0.25">
      <c r="A86" s="75"/>
      <c r="B86" s="55"/>
      <c r="C86" s="55"/>
      <c r="D86" s="55"/>
      <c r="E86" s="55"/>
      <c r="F86" s="55"/>
      <c r="G86" s="55"/>
      <c r="H86" s="55"/>
    </row>
    <row r="87" spans="1:8" x14ac:dyDescent="0.25">
      <c r="A87" s="75"/>
      <c r="B87" s="55"/>
      <c r="C87" s="55"/>
      <c r="D87" s="55"/>
      <c r="E87" s="55"/>
      <c r="F87" s="55"/>
      <c r="G87" s="55"/>
      <c r="H87" s="55"/>
    </row>
    <row r="88" spans="1:8" x14ac:dyDescent="0.25">
      <c r="A88" s="75"/>
      <c r="B88" s="55"/>
      <c r="C88" s="55"/>
      <c r="D88" s="55"/>
      <c r="E88" s="55"/>
      <c r="F88" s="55"/>
      <c r="G88" s="55"/>
      <c r="H88" s="55"/>
    </row>
    <row r="89" spans="1:8" x14ac:dyDescent="0.25">
      <c r="A89" s="76"/>
      <c r="B89" s="55"/>
      <c r="C89" s="55"/>
      <c r="D89" s="55"/>
      <c r="E89" s="55"/>
      <c r="F89" s="55"/>
      <c r="G89" s="55"/>
      <c r="H89" s="55"/>
    </row>
    <row r="90" spans="1:8" ht="15.75" thickBot="1" x14ac:dyDescent="0.3"/>
    <row r="91" spans="1:8" ht="17.25" thickTop="1" thickBot="1" x14ac:dyDescent="0.3">
      <c r="A91" s="93" t="s">
        <v>62</v>
      </c>
      <c r="B91" s="93" t="s">
        <v>61</v>
      </c>
      <c r="C91" s="93" t="s">
        <v>6</v>
      </c>
      <c r="D91" s="93" t="s">
        <v>10</v>
      </c>
      <c r="E91" s="93" t="s">
        <v>11</v>
      </c>
      <c r="F91" s="93" t="s">
        <v>8</v>
      </c>
      <c r="G91" s="93" t="s">
        <v>7</v>
      </c>
      <c r="H91" s="93" t="s">
        <v>9</v>
      </c>
    </row>
    <row r="92" spans="1:8" ht="15.75" thickTop="1" x14ac:dyDescent="0.25">
      <c r="A92" s="78" t="s">
        <v>60</v>
      </c>
      <c r="B92" s="55"/>
      <c r="C92" s="55"/>
      <c r="D92" s="55"/>
      <c r="E92" s="55"/>
      <c r="F92" s="55"/>
      <c r="G92" s="55"/>
      <c r="H92" s="55"/>
    </row>
    <row r="93" spans="1:8" x14ac:dyDescent="0.25">
      <c r="A93" s="75"/>
      <c r="B93" s="55"/>
      <c r="C93" s="55"/>
      <c r="D93" s="55"/>
      <c r="E93" s="55"/>
      <c r="F93" s="55"/>
      <c r="G93" s="55"/>
      <c r="H93" s="55"/>
    </row>
    <row r="94" spans="1:8" x14ac:dyDescent="0.25">
      <c r="A94" s="75"/>
      <c r="B94" s="55"/>
      <c r="C94" s="55"/>
      <c r="D94" s="55"/>
      <c r="E94" s="55"/>
      <c r="F94" s="55"/>
      <c r="G94" s="55"/>
      <c r="H94" s="55"/>
    </row>
    <row r="95" spans="1:8" x14ac:dyDescent="0.25">
      <c r="A95" s="75"/>
      <c r="B95" s="55"/>
      <c r="C95" s="55"/>
      <c r="D95" s="55"/>
      <c r="E95" s="55"/>
      <c r="F95" s="55"/>
      <c r="G95" s="55"/>
      <c r="H95" s="55"/>
    </row>
    <row r="96" spans="1:8" x14ac:dyDescent="0.25">
      <c r="A96" s="75"/>
      <c r="B96" s="55"/>
      <c r="C96" s="55"/>
      <c r="D96" s="55"/>
      <c r="E96" s="55"/>
      <c r="F96" s="55"/>
      <c r="G96" s="55"/>
      <c r="H96" s="55"/>
    </row>
    <row r="97" spans="1:8" x14ac:dyDescent="0.25">
      <c r="A97" s="75"/>
      <c r="B97" s="55"/>
      <c r="C97" s="55"/>
      <c r="D97" s="55"/>
      <c r="E97" s="55"/>
      <c r="F97" s="55"/>
      <c r="G97" s="55"/>
      <c r="H97" s="55"/>
    </row>
    <row r="98" spans="1:8" x14ac:dyDescent="0.25">
      <c r="A98" s="75"/>
      <c r="B98" s="55"/>
      <c r="C98" s="55"/>
      <c r="D98" s="55"/>
      <c r="E98" s="55"/>
      <c r="F98" s="55"/>
      <c r="G98" s="55"/>
      <c r="H98" s="55"/>
    </row>
    <row r="99" spans="1:8" x14ac:dyDescent="0.25">
      <c r="A99" s="75"/>
      <c r="B99" s="55"/>
      <c r="C99" s="55"/>
      <c r="D99" s="55"/>
      <c r="E99" s="55"/>
      <c r="F99" s="55"/>
      <c r="G99" s="55"/>
      <c r="H99" s="55"/>
    </row>
    <row r="100" spans="1:8" x14ac:dyDescent="0.25">
      <c r="A100" s="75"/>
      <c r="B100" s="55"/>
      <c r="C100" s="55"/>
      <c r="D100" s="55"/>
      <c r="E100" s="55"/>
      <c r="F100" s="55"/>
      <c r="G100" s="55"/>
      <c r="H100" s="55"/>
    </row>
    <row r="101" spans="1:8" x14ac:dyDescent="0.25">
      <c r="A101" s="76"/>
      <c r="B101" s="55"/>
      <c r="C101" s="55"/>
      <c r="D101" s="55"/>
      <c r="E101" s="55"/>
      <c r="F101" s="55"/>
      <c r="G101" s="55"/>
      <c r="H101" s="55"/>
    </row>
  </sheetData>
  <mergeCells count="8">
    <mergeCell ref="T9:AA9"/>
    <mergeCell ref="A11:A15"/>
    <mergeCell ref="A32:A41"/>
    <mergeCell ref="A68:A77"/>
    <mergeCell ref="A56:A65"/>
    <mergeCell ref="A16:A31"/>
    <mergeCell ref="A43:A48"/>
    <mergeCell ref="I9:R9"/>
  </mergeCells>
  <conditionalFormatting sqref="AF7:AF8">
    <cfRule type="cellIs" dxfId="70" priority="265" stopIfTrue="1" operator="equal">
      <formula>$AF$7</formula>
    </cfRule>
  </conditionalFormatting>
  <conditionalFormatting sqref="I11:I17 I40:I45">
    <cfRule type="cellIs" dxfId="69" priority="264" stopIfTrue="1" operator="equal">
      <formula>"x"</formula>
    </cfRule>
  </conditionalFormatting>
  <conditionalFormatting sqref="J11:J17 J40:J45">
    <cfRule type="cellIs" dxfId="68" priority="263" operator="equal">
      <formula>"x"</formula>
    </cfRule>
  </conditionalFormatting>
  <conditionalFormatting sqref="K11:K17 K40:K45">
    <cfRule type="cellIs" dxfId="67" priority="262" operator="equal">
      <formula>"x"</formula>
    </cfRule>
  </conditionalFormatting>
  <conditionalFormatting sqref="L11:L17 L40:L45">
    <cfRule type="cellIs" dxfId="66" priority="261" stopIfTrue="1" operator="equal">
      <formula>"x"</formula>
    </cfRule>
  </conditionalFormatting>
  <conditionalFormatting sqref="M11:M17 M40:M45">
    <cfRule type="cellIs" dxfId="65" priority="260" operator="equal">
      <formula>"x"</formula>
    </cfRule>
  </conditionalFormatting>
  <conditionalFormatting sqref="I18:I39">
    <cfRule type="cellIs" dxfId="64" priority="259" stopIfTrue="1" operator="equal">
      <formula>"x"</formula>
    </cfRule>
  </conditionalFormatting>
  <conditionalFormatting sqref="J18:J39">
    <cfRule type="cellIs" dxfId="63" priority="258" operator="equal">
      <formula>"x"</formula>
    </cfRule>
  </conditionalFormatting>
  <conditionalFormatting sqref="K18:K39">
    <cfRule type="cellIs" dxfId="62" priority="257" operator="equal">
      <formula>"x"</formula>
    </cfRule>
  </conditionalFormatting>
  <conditionalFormatting sqref="L18:L39">
    <cfRule type="cellIs" dxfId="61" priority="256" stopIfTrue="1" operator="equal">
      <formula>"x"</formula>
    </cfRule>
  </conditionalFormatting>
  <conditionalFormatting sqref="M18:M39">
    <cfRule type="cellIs" dxfId="60" priority="255" operator="equal">
      <formula>"x"</formula>
    </cfRule>
  </conditionalFormatting>
  <conditionalFormatting sqref="I46:I48">
    <cfRule type="cellIs" dxfId="59" priority="244" stopIfTrue="1" operator="equal">
      <formula>"x"</formula>
    </cfRule>
  </conditionalFormatting>
  <conditionalFormatting sqref="J46:J48">
    <cfRule type="cellIs" dxfId="58" priority="243" operator="equal">
      <formula>"x"</formula>
    </cfRule>
  </conditionalFormatting>
  <conditionalFormatting sqref="K46:K48">
    <cfRule type="cellIs" dxfId="57" priority="242" operator="equal">
      <formula>"x"</formula>
    </cfRule>
  </conditionalFormatting>
  <conditionalFormatting sqref="L46:L48">
    <cfRule type="cellIs" dxfId="56" priority="241" stopIfTrue="1" operator="equal">
      <formula>"x"</formula>
    </cfRule>
  </conditionalFormatting>
  <conditionalFormatting sqref="M46:M48">
    <cfRule type="cellIs" dxfId="55" priority="240" operator="equal">
      <formula>"x"</formula>
    </cfRule>
  </conditionalFormatting>
  <conditionalFormatting sqref="N11:N48">
    <cfRule type="cellIs" dxfId="54" priority="1" stopIfTrue="1" operator="equal">
      <formula>$AF$8</formula>
    </cfRule>
    <cfRule type="cellIs" dxfId="53" priority="2" stopIfTrue="1" operator="equal">
      <formula>$AF$7</formula>
    </cfRule>
  </conditionalFormatting>
  <dataValidations count="1">
    <dataValidation type="list" allowBlank="1" showInputMessage="1" showErrorMessage="1" sqref="N11:N48">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topLeftCell="E20" zoomScale="70" zoomScaleNormal="70" zoomScalePageLayoutView="70" workbookViewId="0">
      <selection activeCell="E22" sqref="E22"/>
    </sheetView>
  </sheetViews>
  <sheetFormatPr defaultRowHeight="15" x14ac:dyDescent="0.25"/>
  <cols>
    <col min="1" max="1" width="0.85546875" customWidth="1"/>
    <col min="2" max="2" width="39" customWidth="1"/>
    <col min="3" max="3" width="14.28515625" customWidth="1"/>
    <col min="5" max="5" width="13.28515625" customWidth="1"/>
    <col min="6" max="6" width="11.85546875" customWidth="1"/>
  </cols>
  <sheetData>
    <row r="1" spans="1:26" s="2" customFormat="1" x14ac:dyDescent="0.25">
      <c r="A1" s="3" t="s">
        <v>0</v>
      </c>
      <c r="H1" s="16"/>
      <c r="I1" s="16"/>
      <c r="J1" s="16"/>
      <c r="K1" s="16"/>
      <c r="L1" s="16"/>
      <c r="M1" s="16"/>
    </row>
    <row r="2" spans="1:26" s="4" customFormat="1" ht="4.1500000000000004" customHeight="1" x14ac:dyDescent="0.25">
      <c r="H2" s="17"/>
      <c r="I2" s="17"/>
      <c r="J2" s="17"/>
      <c r="K2" s="17"/>
      <c r="L2" s="17"/>
      <c r="M2" s="17"/>
    </row>
    <row r="3" spans="1:26" s="5" customFormat="1" ht="15.75" thickBot="1" x14ac:dyDescent="0.3">
      <c r="A3" s="421" t="str">
        <f>'Monitoria Anual 1'!A3</f>
        <v>PLANO DE AÇÃO NACIONAL PARA CONSERVAÇÃO DA ARARA-AZUL-DE-LEAR</v>
      </c>
      <c r="B3" s="421"/>
      <c r="C3" s="421"/>
      <c r="D3" s="421"/>
      <c r="E3" s="421"/>
      <c r="F3" s="421"/>
      <c r="G3" s="421"/>
      <c r="H3" s="421"/>
      <c r="I3" s="421"/>
      <c r="J3" s="421"/>
      <c r="K3" s="421"/>
      <c r="L3" s="421"/>
      <c r="M3" s="421"/>
      <c r="N3" s="421"/>
      <c r="O3" s="421"/>
      <c r="P3" s="421"/>
    </row>
    <row r="4" spans="1:26" s="1" customFormat="1" ht="15.75" thickTop="1" x14ac:dyDescent="0.25">
      <c r="H4" s="18"/>
      <c r="I4" s="18"/>
      <c r="J4" s="18"/>
      <c r="K4" s="18"/>
      <c r="L4" s="18"/>
      <c r="M4" s="18"/>
    </row>
    <row r="5" spans="1:26" s="6" customFormat="1" ht="25.9" customHeight="1" thickBot="1" x14ac:dyDescent="0.3">
      <c r="A5" s="7" t="s">
        <v>1</v>
      </c>
      <c r="B5" s="7"/>
      <c r="C5" s="156" t="str">
        <f>'Monitoria Anual 1'!D5</f>
        <v>Manter o crescimento populacional da arara-azul-de-lear até 2017, garantindo e incrementando a qualidade do hábitat e envolvendo as comunidades da área de ocorrência da espécie na sua conservação</v>
      </c>
      <c r="D5" s="12"/>
      <c r="E5" s="12"/>
      <c r="F5" s="12"/>
      <c r="G5" s="12"/>
      <c r="H5" s="12"/>
      <c r="I5" s="12"/>
      <c r="J5" s="12"/>
      <c r="K5" s="12"/>
      <c r="L5" s="12"/>
      <c r="M5" s="12"/>
      <c r="N5" s="12"/>
      <c r="O5" s="12"/>
      <c r="P5" s="13"/>
      <c r="Q5" s="13"/>
      <c r="R5" s="13"/>
      <c r="S5" s="13"/>
      <c r="T5" s="13"/>
      <c r="U5" s="13"/>
      <c r="V5" s="13"/>
      <c r="W5" s="13"/>
      <c r="X5" s="13"/>
      <c r="Y5" s="13"/>
      <c r="Z5" s="13"/>
    </row>
    <row r="6" spans="1:26" s="1" customFormat="1" ht="15.75" thickTop="1" x14ac:dyDescent="0.25">
      <c r="H6" s="18"/>
      <c r="I6" s="18"/>
      <c r="J6" s="18"/>
      <c r="K6" s="18"/>
      <c r="L6" s="18"/>
      <c r="M6" s="18"/>
    </row>
    <row r="7" spans="1:26" s="1" customFormat="1" ht="15.75" thickBot="1" x14ac:dyDescent="0.3">
      <c r="A7" s="7" t="s">
        <v>2</v>
      </c>
      <c r="B7" s="7"/>
      <c r="C7" s="9" t="s">
        <v>555</v>
      </c>
      <c r="D7" s="9"/>
      <c r="E7" s="10"/>
      <c r="F7" s="10"/>
      <c r="G7" s="11"/>
      <c r="H7" s="11"/>
      <c r="I7" s="11"/>
      <c r="J7" s="18"/>
      <c r="K7" s="18"/>
      <c r="L7" s="18"/>
      <c r="M7" s="18"/>
    </row>
    <row r="8" spans="1:26" ht="15.75" thickTop="1" x14ac:dyDescent="0.25"/>
    <row r="9" spans="1:26" ht="18.75" x14ac:dyDescent="0.25">
      <c r="A9" s="52" t="s">
        <v>33</v>
      </c>
      <c r="B9" s="52"/>
      <c r="C9" s="52"/>
      <c r="D9" s="52"/>
      <c r="E9" s="52"/>
      <c r="F9" s="52"/>
      <c r="G9" s="52"/>
      <c r="H9" s="52"/>
      <c r="I9" s="52"/>
      <c r="J9" s="52"/>
      <c r="K9" s="52"/>
      <c r="L9" s="52"/>
      <c r="M9" s="52"/>
      <c r="N9" s="52"/>
      <c r="O9" s="52"/>
      <c r="P9" s="52"/>
      <c r="Q9" s="52"/>
      <c r="R9" s="52"/>
      <c r="S9" s="52"/>
      <c r="T9" s="52"/>
      <c r="U9" s="52"/>
    </row>
    <row r="11" spans="1:26" x14ac:dyDescent="0.25">
      <c r="B11" s="29" t="s">
        <v>44</v>
      </c>
      <c r="C11" s="30"/>
      <c r="D11" s="30"/>
      <c r="E11" s="30"/>
      <c r="F11" s="30"/>
    </row>
    <row r="12" spans="1:26" x14ac:dyDescent="0.25">
      <c r="E12" s="431"/>
      <c r="F12" s="431"/>
    </row>
    <row r="13" spans="1:26" ht="59.25" customHeight="1" thickBot="1" x14ac:dyDescent="0.3">
      <c r="B13" s="432" t="s">
        <v>35</v>
      </c>
      <c r="C13" s="433"/>
      <c r="D13" s="433"/>
      <c r="E13" s="433"/>
      <c r="F13" s="434"/>
    </row>
    <row r="14" spans="1:26" s="81" customFormat="1" ht="31.9" customHeight="1" thickTop="1" thickBot="1" x14ac:dyDescent="0.3">
      <c r="B14" s="82" t="s">
        <v>41</v>
      </c>
      <c r="C14" s="84" t="s">
        <v>77</v>
      </c>
      <c r="D14" s="83" t="s">
        <v>42</v>
      </c>
      <c r="E14" s="187" t="s">
        <v>72</v>
      </c>
      <c r="F14" s="83" t="s">
        <v>42</v>
      </c>
    </row>
    <row r="15" spans="1:26" ht="16.5" thickTop="1" x14ac:dyDescent="0.25">
      <c r="B15" s="53" t="s">
        <v>36</v>
      </c>
      <c r="C15" s="95"/>
      <c r="D15" s="96"/>
      <c r="E15" s="95">
        <f>COUNTA('Monitoria Anual 3'!N11:N48)</f>
        <v>1</v>
      </c>
      <c r="F15" s="96"/>
    </row>
    <row r="16" spans="1:26" ht="15.75" x14ac:dyDescent="0.25">
      <c r="B16" s="38" t="s">
        <v>48</v>
      </c>
      <c r="C16" s="97">
        <f>COUNTA('Monitoria Anual 3'!I11:I48)</f>
        <v>0</v>
      </c>
      <c r="D16" s="98">
        <f>C16/C22</f>
        <v>0</v>
      </c>
      <c r="E16" s="97">
        <f>C16-0</f>
        <v>0</v>
      </c>
      <c r="F16" s="98">
        <f>E16/$E$22</f>
        <v>0</v>
      </c>
    </row>
    <row r="17" spans="2:9" ht="15.75" x14ac:dyDescent="0.25">
      <c r="B17" s="31" t="s">
        <v>37</v>
      </c>
      <c r="C17" s="99">
        <f>COUNTA('Monitoria Anual 3'!J11:J48)</f>
        <v>13</v>
      </c>
      <c r="D17" s="100">
        <f>C17/C22</f>
        <v>0.34210526315789475</v>
      </c>
      <c r="E17" s="99">
        <f>C17-1</f>
        <v>12</v>
      </c>
      <c r="F17" s="98">
        <f t="shared" ref="F17:F21" si="0">E17/$E$22</f>
        <v>0.3</v>
      </c>
    </row>
    <row r="18" spans="2:9" ht="15.75" x14ac:dyDescent="0.25">
      <c r="B18" s="32" t="s">
        <v>38</v>
      </c>
      <c r="C18" s="99">
        <f>COUNTA('Monitoria Anual 3'!K11:K48)</f>
        <v>4</v>
      </c>
      <c r="D18" s="100">
        <f>C18/C22</f>
        <v>0.10526315789473684</v>
      </c>
      <c r="E18" s="99">
        <f>C18-0</f>
        <v>4</v>
      </c>
      <c r="F18" s="98">
        <f t="shared" si="0"/>
        <v>0.1</v>
      </c>
    </row>
    <row r="19" spans="2:9" ht="15.75" x14ac:dyDescent="0.25">
      <c r="B19" s="33" t="s">
        <v>39</v>
      </c>
      <c r="C19" s="99">
        <f>COUNTA('Monitoria Anual 3'!L11:L48)</f>
        <v>14</v>
      </c>
      <c r="D19" s="100">
        <f>C19/C22</f>
        <v>0.36842105263157893</v>
      </c>
      <c r="E19" s="99">
        <f>C19-0</f>
        <v>14</v>
      </c>
      <c r="F19" s="98">
        <f t="shared" si="0"/>
        <v>0.35</v>
      </c>
    </row>
    <row r="20" spans="2:9" ht="16.5" thickBot="1" x14ac:dyDescent="0.3">
      <c r="B20" s="34" t="s">
        <v>40</v>
      </c>
      <c r="C20" s="99">
        <f>COUNTA('Monitoria Anual 3'!M11:M48)</f>
        <v>7</v>
      </c>
      <c r="D20" s="100">
        <f>C20/C22</f>
        <v>0.18421052631578946</v>
      </c>
      <c r="E20" s="99">
        <f>C20-0</f>
        <v>7</v>
      </c>
      <c r="F20" s="98">
        <f t="shared" si="0"/>
        <v>0.17499999999999999</v>
      </c>
    </row>
    <row r="21" spans="2:9" ht="17.25" thickTop="1" thickBot="1" x14ac:dyDescent="0.3">
      <c r="B21" s="92" t="s">
        <v>63</v>
      </c>
      <c r="C21" s="99"/>
      <c r="D21" s="100"/>
      <c r="E21" s="99">
        <f>'Monitoria Anual 3'!B51</f>
        <v>3</v>
      </c>
      <c r="F21" s="98">
        <f t="shared" si="0"/>
        <v>7.4999999999999997E-2</v>
      </c>
    </row>
    <row r="22" spans="2:9" ht="16.5" thickTop="1" thickBot="1" x14ac:dyDescent="0.3">
      <c r="B22" s="102" t="s">
        <v>43</v>
      </c>
      <c r="C22" s="103">
        <f>C16+C17+C18+C19+C20</f>
        <v>38</v>
      </c>
      <c r="D22" s="104">
        <f>SUM(D15:D21)</f>
        <v>1</v>
      </c>
      <c r="E22" s="103">
        <f>SUM(E16:E21)</f>
        <v>40</v>
      </c>
      <c r="F22" s="101">
        <f>SUM(F16:F21)</f>
        <v>1</v>
      </c>
    </row>
    <row r="23" spans="2:9" ht="16.5" thickTop="1" thickBot="1" x14ac:dyDescent="0.3">
      <c r="B23" s="422" t="s">
        <v>76</v>
      </c>
      <c r="C23" s="422"/>
      <c r="D23" s="422"/>
      <c r="E23" s="107">
        <f>COUNTIF('Monitoria Anual 3'!N11:N48,'Monitoria Anual 3'!AF7)</f>
        <v>1</v>
      </c>
      <c r="F23" s="105"/>
    </row>
    <row r="24" spans="2:9" ht="16.5" thickTop="1" thickBot="1" x14ac:dyDescent="0.3">
      <c r="B24" s="422" t="s">
        <v>75</v>
      </c>
      <c r="C24" s="422"/>
      <c r="D24" s="422"/>
      <c r="E24" s="107">
        <f>COUNTIF('Monitoria Anual 3'!N11:N48,'Monitoria Anual 3'!AF8)</f>
        <v>0</v>
      </c>
      <c r="F24" s="106"/>
    </row>
    <row r="25" spans="2:9" ht="15.75" thickTop="1" x14ac:dyDescent="0.25"/>
    <row r="26" spans="2:9" x14ac:dyDescent="0.25">
      <c r="B26" s="29" t="s">
        <v>45</v>
      </c>
      <c r="C26" s="30"/>
      <c r="D26" s="30"/>
    </row>
    <row r="27" spans="2:9" ht="3" customHeight="1" x14ac:dyDescent="0.25"/>
    <row r="28" spans="2:9" ht="36" customHeight="1" x14ac:dyDescent="0.25">
      <c r="B28" s="51" t="s">
        <v>34</v>
      </c>
      <c r="C28" s="37">
        <f>COUNTA('Monitoria Anual 3'!A11:A48)</f>
        <v>5</v>
      </c>
    </row>
    <row r="29" spans="2:9" ht="6.6" customHeight="1" thickBot="1" x14ac:dyDescent="0.3"/>
    <row r="30" spans="2:9" ht="16.5" thickTop="1" thickBot="1" x14ac:dyDescent="0.3">
      <c r="B30" s="35" t="s">
        <v>46</v>
      </c>
      <c r="C30" s="90" t="s">
        <v>47</v>
      </c>
      <c r="D30" s="39"/>
      <c r="E30" s="40"/>
      <c r="F30" s="41"/>
      <c r="G30" s="42"/>
      <c r="H30" s="43"/>
      <c r="I30" s="44"/>
    </row>
    <row r="31" spans="2:9" ht="15.75" thickTop="1" x14ac:dyDescent="0.25">
      <c r="B31" s="45" t="s">
        <v>49</v>
      </c>
      <c r="C31" s="47">
        <f>COUNTA('Monitoria Anual 3'!B11:B15)</f>
        <v>5</v>
      </c>
      <c r="D31" s="230">
        <f>COUNTA('Monitoria Anual 3'!N11:N15)</f>
        <v>1</v>
      </c>
      <c r="E31" s="50">
        <f>COUNTA('Monitoria Anual 3'!I11:I15)</f>
        <v>0</v>
      </c>
      <c r="F31" s="230">
        <f>COUNTA('Monitoria Anual 3'!J11:J15)</f>
        <v>3</v>
      </c>
      <c r="G31" s="230">
        <f>COUNTA('Monitoria Anual 3'!K11:K15)</f>
        <v>1</v>
      </c>
      <c r="H31" s="230">
        <f>COUNTA('Monitoria Anual 3'!L11:L15)</f>
        <v>0</v>
      </c>
      <c r="I31" s="231">
        <f>COUNTA('Monitoria Anual 3'!M11:M15)</f>
        <v>1</v>
      </c>
    </row>
    <row r="32" spans="2:9" x14ac:dyDescent="0.25">
      <c r="B32" s="46" t="s">
        <v>50</v>
      </c>
      <c r="C32" s="48">
        <f>COUNTA('Monitoria Anual 3'!B16:B31)</f>
        <v>16</v>
      </c>
      <c r="D32" s="48">
        <f>COUNTA('Monitoria Anual 3'!N16:N31)</f>
        <v>0</v>
      </c>
      <c r="E32" s="48">
        <f>COUNTA('Monitoria Anual 3'!I16:I31)</f>
        <v>0</v>
      </c>
      <c r="F32" s="48">
        <f>COUNTA('Monitoria Anual 3'!J16:J31)</f>
        <v>7</v>
      </c>
      <c r="G32" s="48">
        <f>COUNTA('Monitoria Anual 3'!K16:K31)</f>
        <v>2</v>
      </c>
      <c r="H32" s="48">
        <f>COUNTA('Monitoria Anual 3'!L16:L31)</f>
        <v>5</v>
      </c>
      <c r="I32" s="48">
        <f>COUNTA('Monitoria Anual 3'!M16:M31)</f>
        <v>2</v>
      </c>
    </row>
    <row r="33" spans="2:9" x14ac:dyDescent="0.25">
      <c r="B33" s="46" t="s">
        <v>51</v>
      </c>
      <c r="C33" s="48">
        <f>COUNTA('Monitoria Anual 3'!B32:B41)</f>
        <v>10</v>
      </c>
      <c r="D33" s="48">
        <f>COUNTA('Monitoria Anual 3'!N32:N41)</f>
        <v>0</v>
      </c>
      <c r="E33" s="48">
        <f>COUNTA('Monitoria Anual 3'!I32:I41)</f>
        <v>0</v>
      </c>
      <c r="F33" s="48">
        <f>COUNTA('Monitoria Anual 3'!J32:J41)</f>
        <v>1</v>
      </c>
      <c r="G33" s="48">
        <f>COUNTA('Monitoria Anual 3'!K32:K41)</f>
        <v>1</v>
      </c>
      <c r="H33" s="48">
        <f>COUNTA('Monitoria Anual 3'!L32:L41)</f>
        <v>6</v>
      </c>
      <c r="I33" s="48">
        <f>COUNTA('Monitoria Anual 3'!M32:M41)</f>
        <v>2</v>
      </c>
    </row>
    <row r="34" spans="2:9" x14ac:dyDescent="0.25">
      <c r="B34" s="46" t="s">
        <v>52</v>
      </c>
      <c r="C34" s="48">
        <f>COUNTA('Monitoria Anual 3'!B42:B42)</f>
        <v>1</v>
      </c>
      <c r="D34" s="48">
        <f>COUNTA('Monitoria Anual 3'!N42:N42)</f>
        <v>0</v>
      </c>
      <c r="E34" s="48">
        <f>COUNTA('Monitoria Anual 3'!I42:I42)</f>
        <v>0</v>
      </c>
      <c r="F34" s="48">
        <f>COUNTA('Monitoria Anual 3'!J42:J42)</f>
        <v>0</v>
      </c>
      <c r="G34" s="48">
        <f>COUNTA('Monitoria Anual 3'!K42:K42)</f>
        <v>0</v>
      </c>
      <c r="H34" s="48">
        <f>COUNTA('Monitoria Anual 3'!L42:L42)</f>
        <v>1</v>
      </c>
      <c r="I34" s="48">
        <f>COUNTA('Monitoria Anual 3'!M42:M42)</f>
        <v>0</v>
      </c>
    </row>
    <row r="35" spans="2:9" ht="15.75" thickBot="1" x14ac:dyDescent="0.3">
      <c r="B35" s="228" t="s">
        <v>53</v>
      </c>
      <c r="C35" s="49">
        <f>COUNTA('Monitoria Anual 3'!B43:B48)</f>
        <v>6</v>
      </c>
      <c r="D35" s="49">
        <f>COUNTA('Monitoria Anual 3'!N43:N48)</f>
        <v>0</v>
      </c>
      <c r="E35" s="49">
        <f>COUNTA('Monitoria Anual 3'!I43:I48)</f>
        <v>0</v>
      </c>
      <c r="F35" s="188">
        <f>COUNTA('Monitoria Anual 3'!J43:J48)</f>
        <v>2</v>
      </c>
      <c r="G35" s="188">
        <f>COUNTA('Monitoria Anual 3'!K43:K48)</f>
        <v>0</v>
      </c>
      <c r="H35" s="188">
        <f>COUNTA('Monitoria Anual 3'!L43:L48)</f>
        <v>2</v>
      </c>
      <c r="I35" s="188">
        <f>COUNTA('Monitoria Anual 3'!M43:M48)</f>
        <v>2</v>
      </c>
    </row>
    <row r="36" spans="2:9" ht="15.75" thickTop="1" x14ac:dyDescent="0.25">
      <c r="B36" s="229"/>
      <c r="F36" s="229"/>
      <c r="G36" s="229"/>
      <c r="H36" s="229"/>
      <c r="I36" s="229"/>
    </row>
  </sheetData>
  <mergeCells count="5">
    <mergeCell ref="A3:P3"/>
    <mergeCell ref="B23:D23"/>
    <mergeCell ref="B24:D24"/>
    <mergeCell ref="E12:F12"/>
    <mergeCell ref="B13:F13"/>
  </mergeCells>
  <conditionalFormatting sqref="D31:I35">
    <cfRule type="cellIs" dxfId="52" priority="10" stopIfTrue="1" operator="equal">
      <formula>0</formula>
    </cfRule>
  </conditionalFormatting>
  <conditionalFormatting sqref="F31">
    <cfRule type="cellIs" dxfId="51" priority="9" operator="equal">
      <formula>0</formula>
    </cfRule>
  </conditionalFormatting>
  <conditionalFormatting sqref="G31">
    <cfRule type="cellIs" dxfId="50" priority="8" operator="equal">
      <formula>0</formula>
    </cfRule>
  </conditionalFormatting>
  <conditionalFormatting sqref="H31">
    <cfRule type="cellIs" dxfId="49" priority="7" operator="equal">
      <formula>0</formula>
    </cfRule>
  </conditionalFormatting>
  <conditionalFormatting sqref="I31">
    <cfRule type="cellIs" dxfId="48" priority="6" operator="equal">
      <formula>0</formula>
    </cfRule>
  </conditionalFormatting>
  <conditionalFormatting sqref="D31:E31 E32:E35 F31:I35">
    <cfRule type="cellIs" dxfId="47" priority="5" stopIfTrue="1" operator="equal">
      <formula>0</formula>
    </cfRule>
  </conditionalFormatting>
  <conditionalFormatting sqref="F31">
    <cfRule type="cellIs" dxfId="46" priority="4" operator="equal">
      <formula>0</formula>
    </cfRule>
  </conditionalFormatting>
  <conditionalFormatting sqref="G31">
    <cfRule type="cellIs" dxfId="45" priority="3" operator="equal">
      <formula>0</formula>
    </cfRule>
  </conditionalFormatting>
  <conditionalFormatting sqref="H31">
    <cfRule type="cellIs" dxfId="44" priority="2" operator="equal">
      <formula>0</formula>
    </cfRule>
  </conditionalFormatting>
  <conditionalFormatting sqref="I31">
    <cfRule type="cellIs" dxfId="4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5"/>
  <sheetViews>
    <sheetView showGridLines="0" zoomScale="70" zoomScaleNormal="70" workbookViewId="0">
      <pane xSplit="2" ySplit="10" topLeftCell="C43" activePane="bottomRight" state="frozen"/>
      <selection pane="topRight" activeCell="C1" sqref="C1"/>
      <selection pane="bottomLeft" activeCell="A11" sqref="A11"/>
      <selection pane="bottomRight" activeCell="S38" sqref="S38"/>
    </sheetView>
  </sheetViews>
  <sheetFormatPr defaultColWidth="8.85546875" defaultRowHeight="15" x14ac:dyDescent="0.25"/>
  <cols>
    <col min="1" max="1" width="31.28515625" style="1" customWidth="1"/>
    <col min="2" max="2" width="41.5703125" style="278" customWidth="1"/>
    <col min="3" max="3" width="30.28515625" style="278" customWidth="1"/>
    <col min="4" max="4" width="19.42578125" style="298" customWidth="1"/>
    <col min="5" max="5" width="25.7109375" style="298" customWidth="1"/>
    <col min="6" max="6" width="27.5703125" style="298" customWidth="1"/>
    <col min="7" max="7" width="25.140625" style="298" customWidth="1"/>
    <col min="8" max="8" width="27.7109375" style="298" customWidth="1"/>
    <col min="9" max="14" width="26.7109375" style="18" customWidth="1"/>
    <col min="15" max="15" width="37.85546875" style="1" customWidth="1"/>
    <col min="16" max="16" width="28.7109375" style="309"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B1" s="276"/>
      <c r="C1" s="276"/>
      <c r="D1" s="295"/>
      <c r="E1" s="295"/>
      <c r="F1" s="295"/>
      <c r="G1" s="295"/>
      <c r="H1" s="295"/>
      <c r="I1" s="16"/>
      <c r="J1" s="16"/>
      <c r="K1" s="16"/>
      <c r="L1" s="16"/>
      <c r="M1" s="16"/>
      <c r="N1" s="16"/>
      <c r="P1" s="307"/>
    </row>
    <row r="2" spans="1:32" s="4" customFormat="1" ht="4.1500000000000004" customHeight="1" x14ac:dyDescent="0.25">
      <c r="B2" s="277"/>
      <c r="C2" s="277"/>
      <c r="D2" s="296"/>
      <c r="E2" s="296"/>
      <c r="F2" s="296"/>
      <c r="G2" s="296"/>
      <c r="H2" s="296"/>
      <c r="I2" s="17"/>
      <c r="J2" s="17"/>
      <c r="K2" s="17"/>
      <c r="L2" s="17"/>
      <c r="M2" s="17"/>
      <c r="N2" s="17"/>
      <c r="P2" s="308"/>
    </row>
    <row r="3" spans="1:32" s="5" customFormat="1" ht="15.75" thickBot="1" x14ac:dyDescent="0.3">
      <c r="A3" s="242" t="s">
        <v>81</v>
      </c>
      <c r="B3" s="273"/>
      <c r="C3" s="273"/>
      <c r="D3" s="297"/>
      <c r="E3" s="297"/>
      <c r="F3" s="297"/>
      <c r="G3" s="297"/>
      <c r="H3" s="297"/>
      <c r="I3" s="91"/>
      <c r="J3" s="91"/>
      <c r="K3" s="91"/>
      <c r="L3" s="91"/>
      <c r="M3" s="91"/>
      <c r="O3" s="91"/>
      <c r="P3" s="289"/>
      <c r="Q3" s="91"/>
    </row>
    <row r="4" spans="1:32" ht="15.75" hidden="1" thickTop="1" x14ac:dyDescent="0.25"/>
    <row r="5" spans="1:32" s="6" customFormat="1" ht="25.9" customHeight="1" thickTop="1" thickBot="1" x14ac:dyDescent="0.3">
      <c r="A5" s="7" t="s">
        <v>1</v>
      </c>
      <c r="B5" s="279"/>
      <c r="C5" s="287"/>
      <c r="D5" s="299" t="s">
        <v>82</v>
      </c>
      <c r="E5" s="302"/>
      <c r="F5" s="302"/>
      <c r="G5" s="302"/>
      <c r="H5" s="302"/>
      <c r="I5" s="12"/>
      <c r="J5" s="12"/>
      <c r="K5" s="12"/>
      <c r="L5" s="12"/>
      <c r="M5" s="13"/>
      <c r="P5" s="278"/>
    </row>
    <row r="6" spans="1:32" ht="15.75" hidden="1" thickTop="1" x14ac:dyDescent="0.25"/>
    <row r="7" spans="1:32" ht="16.5" thickTop="1" thickBot="1" x14ac:dyDescent="0.3">
      <c r="A7" s="7" t="s">
        <v>2</v>
      </c>
      <c r="B7" s="279"/>
      <c r="C7" s="287"/>
      <c r="D7" s="300">
        <v>42678</v>
      </c>
      <c r="E7" s="303"/>
      <c r="F7" s="303"/>
      <c r="G7" s="304"/>
      <c r="H7" s="306"/>
      <c r="AF7" s="1" t="s">
        <v>73</v>
      </c>
    </row>
    <row r="8" spans="1:32" ht="15.75" hidden="1" thickTop="1" x14ac:dyDescent="0.25">
      <c r="AF8" s="85" t="s">
        <v>74</v>
      </c>
    </row>
    <row r="9" spans="1:32" ht="17.25" thickTop="1" thickBot="1" x14ac:dyDescent="0.3">
      <c r="A9" s="72" t="s">
        <v>12</v>
      </c>
      <c r="B9" s="280"/>
      <c r="C9" s="280"/>
      <c r="D9" s="290"/>
      <c r="E9" s="290"/>
      <c r="F9" s="290"/>
      <c r="G9" s="290"/>
      <c r="H9" s="305"/>
      <c r="I9" s="410" t="s">
        <v>68</v>
      </c>
      <c r="J9" s="411"/>
      <c r="K9" s="411"/>
      <c r="L9" s="411"/>
      <c r="M9" s="411"/>
      <c r="N9" s="411"/>
      <c r="O9" s="411"/>
      <c r="P9" s="411"/>
      <c r="Q9" s="411"/>
      <c r="R9" s="412"/>
      <c r="S9" s="89"/>
      <c r="T9" s="413" t="s">
        <v>31</v>
      </c>
      <c r="U9" s="414"/>
      <c r="V9" s="414"/>
      <c r="W9" s="414"/>
      <c r="X9" s="414"/>
      <c r="Y9" s="414"/>
      <c r="Z9" s="414"/>
      <c r="AA9" s="415"/>
    </row>
    <row r="10" spans="1:32" ht="64.5" thickTop="1" thickBot="1" x14ac:dyDescent="0.3">
      <c r="A10" s="24" t="s">
        <v>4</v>
      </c>
      <c r="B10" s="24" t="s">
        <v>5</v>
      </c>
      <c r="C10" s="281" t="s">
        <v>6</v>
      </c>
      <c r="D10" s="24" t="s">
        <v>10</v>
      </c>
      <c r="E10" s="24" t="s">
        <v>11</v>
      </c>
      <c r="F10" s="24" t="s">
        <v>7</v>
      </c>
      <c r="G10" s="24" t="s">
        <v>9</v>
      </c>
      <c r="H10" s="24" t="s">
        <v>71</v>
      </c>
      <c r="I10" s="19" t="s">
        <v>13</v>
      </c>
      <c r="J10" s="20" t="s">
        <v>14</v>
      </c>
      <c r="K10" s="21" t="s">
        <v>15</v>
      </c>
      <c r="L10" s="22" t="s">
        <v>16</v>
      </c>
      <c r="M10" s="23" t="s">
        <v>17</v>
      </c>
      <c r="N10" s="79" t="s">
        <v>18</v>
      </c>
      <c r="O10" s="25" t="s">
        <v>19</v>
      </c>
      <c r="P10" s="310" t="s">
        <v>20</v>
      </c>
      <c r="Q10" s="25" t="s">
        <v>21</v>
      </c>
      <c r="R10" s="25" t="s">
        <v>22</v>
      </c>
      <c r="S10" s="25" t="s">
        <v>69</v>
      </c>
      <c r="T10" s="26" t="s">
        <v>23</v>
      </c>
      <c r="U10" s="27" t="s">
        <v>24</v>
      </c>
      <c r="V10" s="27" t="s">
        <v>25</v>
      </c>
      <c r="W10" s="27" t="s">
        <v>26</v>
      </c>
      <c r="X10" s="27" t="s">
        <v>27</v>
      </c>
      <c r="Y10" s="27" t="s">
        <v>28</v>
      </c>
      <c r="Z10" s="27" t="s">
        <v>29</v>
      </c>
      <c r="AA10" s="27" t="s">
        <v>30</v>
      </c>
    </row>
    <row r="11" spans="1:32" ht="86.25" customHeight="1" thickTop="1" x14ac:dyDescent="0.25">
      <c r="A11" s="416" t="s">
        <v>84</v>
      </c>
      <c r="B11" s="274" t="s">
        <v>444</v>
      </c>
      <c r="C11" s="250" t="s">
        <v>92</v>
      </c>
      <c r="D11" s="249">
        <v>41426</v>
      </c>
      <c r="E11" s="249">
        <v>42339</v>
      </c>
      <c r="F11" s="251" t="s">
        <v>445</v>
      </c>
      <c r="G11" s="293" t="s">
        <v>663</v>
      </c>
      <c r="H11" s="253" t="s">
        <v>107</v>
      </c>
      <c r="I11" s="15"/>
      <c r="J11" s="15" t="s">
        <v>70</v>
      </c>
      <c r="K11" s="15"/>
      <c r="L11" s="15"/>
      <c r="M11" s="15"/>
      <c r="N11" s="28"/>
      <c r="O11" s="256" t="s">
        <v>739</v>
      </c>
      <c r="P11" s="256"/>
      <c r="Q11" s="241" t="s">
        <v>764</v>
      </c>
      <c r="R11" s="244"/>
      <c r="S11" s="244"/>
      <c r="T11" s="244"/>
      <c r="U11" s="244"/>
      <c r="V11" s="244"/>
      <c r="W11" s="244"/>
      <c r="X11" s="244"/>
      <c r="Y11" s="244"/>
      <c r="Z11" s="244"/>
      <c r="AA11" s="244"/>
    </row>
    <row r="12" spans="1:32" ht="131.25" customHeight="1" x14ac:dyDescent="0.25">
      <c r="A12" s="407"/>
      <c r="B12" s="250" t="s">
        <v>447</v>
      </c>
      <c r="C12" s="250" t="s">
        <v>103</v>
      </c>
      <c r="D12" s="291">
        <v>40940</v>
      </c>
      <c r="E12" s="291">
        <v>41091</v>
      </c>
      <c r="F12" s="251" t="s">
        <v>274</v>
      </c>
      <c r="G12" s="294" t="s">
        <v>664</v>
      </c>
      <c r="H12" s="253">
        <v>25000</v>
      </c>
      <c r="I12" s="15"/>
      <c r="J12" s="15"/>
      <c r="K12" s="15"/>
      <c r="L12" s="15"/>
      <c r="M12" s="15" t="s">
        <v>70</v>
      </c>
      <c r="N12" s="28"/>
      <c r="O12" s="266" t="s">
        <v>767</v>
      </c>
      <c r="P12" s="266"/>
      <c r="Q12" s="266"/>
      <c r="R12" s="245"/>
      <c r="S12" s="245"/>
      <c r="T12" s="245"/>
      <c r="U12" s="245"/>
      <c r="V12" s="245"/>
      <c r="W12" s="245"/>
      <c r="X12" s="245"/>
      <c r="Y12" s="245"/>
      <c r="Z12" s="245"/>
      <c r="AA12" s="245"/>
    </row>
    <row r="13" spans="1:32" ht="70.5" customHeight="1" x14ac:dyDescent="0.25">
      <c r="A13" s="407"/>
      <c r="B13" s="250" t="s">
        <v>693</v>
      </c>
      <c r="C13" s="250" t="s">
        <v>411</v>
      </c>
      <c r="D13" s="249">
        <v>41426</v>
      </c>
      <c r="E13" s="249">
        <v>42767</v>
      </c>
      <c r="F13" s="269" t="s">
        <v>608</v>
      </c>
      <c r="G13" s="251" t="s">
        <v>694</v>
      </c>
      <c r="H13" s="253" t="s">
        <v>107</v>
      </c>
      <c r="I13" s="15"/>
      <c r="J13" s="15" t="s">
        <v>70</v>
      </c>
      <c r="K13" s="15"/>
      <c r="L13" s="15"/>
      <c r="M13" s="15"/>
      <c r="N13" s="28"/>
      <c r="O13" s="266" t="s">
        <v>743</v>
      </c>
      <c r="P13" s="266"/>
      <c r="Q13" s="266"/>
      <c r="R13" s="245"/>
      <c r="S13" s="245"/>
      <c r="T13" s="245"/>
      <c r="U13" s="245"/>
      <c r="V13" s="245"/>
      <c r="W13" s="245"/>
      <c r="X13" s="245"/>
      <c r="Y13" s="245"/>
      <c r="Z13" s="245"/>
      <c r="AA13" s="245"/>
    </row>
    <row r="14" spans="1:32" ht="50.1" customHeight="1" x14ac:dyDescent="0.25">
      <c r="A14" s="407"/>
      <c r="B14" s="250" t="s">
        <v>450</v>
      </c>
      <c r="C14" s="250" t="s">
        <v>130</v>
      </c>
      <c r="D14" s="249">
        <v>41487</v>
      </c>
      <c r="E14" s="249">
        <v>42767</v>
      </c>
      <c r="F14" s="255" t="s">
        <v>656</v>
      </c>
      <c r="G14" s="251" t="s">
        <v>127</v>
      </c>
      <c r="H14" s="253">
        <v>10000</v>
      </c>
      <c r="I14" s="15"/>
      <c r="J14" s="15" t="s">
        <v>70</v>
      </c>
      <c r="K14" s="15"/>
      <c r="L14" s="15"/>
      <c r="M14" s="15"/>
      <c r="N14" s="28"/>
      <c r="O14" s="256" t="s">
        <v>739</v>
      </c>
      <c r="P14" s="266"/>
      <c r="Q14" s="266"/>
      <c r="R14" s="245"/>
      <c r="S14" s="245"/>
      <c r="T14" s="245"/>
      <c r="U14" s="245"/>
      <c r="V14" s="245"/>
      <c r="W14" s="245"/>
      <c r="X14" s="245"/>
      <c r="Y14" s="245"/>
      <c r="Z14" s="245"/>
      <c r="AA14" s="245"/>
    </row>
    <row r="15" spans="1:32" ht="50.1" customHeight="1" x14ac:dyDescent="0.25">
      <c r="A15" s="407"/>
      <c r="B15" s="266" t="s">
        <v>647</v>
      </c>
      <c r="C15" s="250" t="s">
        <v>605</v>
      </c>
      <c r="D15" s="249">
        <v>42278</v>
      </c>
      <c r="E15" s="249">
        <v>42705</v>
      </c>
      <c r="F15" s="255" t="s">
        <v>141</v>
      </c>
      <c r="G15" s="251" t="s">
        <v>651</v>
      </c>
      <c r="H15" s="253">
        <v>70000</v>
      </c>
      <c r="I15" s="15"/>
      <c r="J15" s="15" t="s">
        <v>70</v>
      </c>
      <c r="K15" s="15"/>
      <c r="L15" s="15"/>
      <c r="M15" s="15"/>
      <c r="N15" s="28"/>
      <c r="O15" s="256" t="s">
        <v>739</v>
      </c>
      <c r="P15" s="266"/>
      <c r="Q15" s="266"/>
      <c r="R15" s="245"/>
      <c r="S15" s="245"/>
      <c r="T15" s="245"/>
      <c r="U15" s="245"/>
      <c r="V15" s="245"/>
      <c r="W15" s="245"/>
      <c r="X15" s="245"/>
      <c r="Y15" s="245"/>
      <c r="Z15" s="245"/>
      <c r="AA15" s="245"/>
    </row>
    <row r="16" spans="1:32" ht="116.25" customHeight="1" x14ac:dyDescent="0.25">
      <c r="A16" s="406" t="s">
        <v>695</v>
      </c>
      <c r="B16" s="250" t="s">
        <v>452</v>
      </c>
      <c r="C16" s="250" t="s">
        <v>136</v>
      </c>
      <c r="D16" s="249">
        <v>41426</v>
      </c>
      <c r="E16" s="249">
        <v>42705</v>
      </c>
      <c r="F16" s="255" t="s">
        <v>141</v>
      </c>
      <c r="G16" s="251" t="s">
        <v>696</v>
      </c>
      <c r="H16" s="253">
        <v>50000</v>
      </c>
      <c r="I16" s="15"/>
      <c r="J16" s="15"/>
      <c r="K16" s="15"/>
      <c r="L16" s="15" t="s">
        <v>70</v>
      </c>
      <c r="M16" s="15"/>
      <c r="N16" s="28"/>
      <c r="O16" s="266" t="s">
        <v>740</v>
      </c>
      <c r="P16" s="266" t="s">
        <v>742</v>
      </c>
      <c r="Q16" s="266"/>
      <c r="R16" s="269" t="s">
        <v>741</v>
      </c>
      <c r="S16" s="245"/>
      <c r="T16" s="245"/>
      <c r="U16" s="245"/>
      <c r="V16" s="245"/>
      <c r="W16" s="245"/>
      <c r="X16" s="245"/>
      <c r="Y16" s="245"/>
      <c r="Z16" s="245"/>
      <c r="AA16" s="245"/>
    </row>
    <row r="17" spans="1:27" ht="50.1" customHeight="1" x14ac:dyDescent="0.25">
      <c r="A17" s="407"/>
      <c r="B17" s="248" t="s">
        <v>460</v>
      </c>
      <c r="C17" s="250" t="s">
        <v>156</v>
      </c>
      <c r="D17" s="249">
        <v>41487</v>
      </c>
      <c r="E17" s="249">
        <v>42705</v>
      </c>
      <c r="F17" s="255" t="s">
        <v>141</v>
      </c>
      <c r="G17" s="251" t="s">
        <v>659</v>
      </c>
      <c r="H17" s="253" t="s">
        <v>107</v>
      </c>
      <c r="I17" s="15"/>
      <c r="J17" s="15" t="s">
        <v>70</v>
      </c>
      <c r="K17" s="15"/>
      <c r="L17" s="15"/>
      <c r="M17" s="15"/>
      <c r="N17" s="28"/>
      <c r="O17" s="266" t="s">
        <v>743</v>
      </c>
      <c r="P17" s="266"/>
      <c r="Q17" s="266"/>
      <c r="R17" s="245"/>
      <c r="S17" s="245"/>
      <c r="T17" s="245"/>
      <c r="U17" s="245"/>
      <c r="V17" s="245"/>
      <c r="W17" s="245"/>
      <c r="X17" s="245"/>
      <c r="Y17" s="245"/>
      <c r="Z17" s="245"/>
      <c r="AA17" s="245"/>
    </row>
    <row r="18" spans="1:27" ht="103.5" customHeight="1" x14ac:dyDescent="0.25">
      <c r="A18" s="407"/>
      <c r="B18" s="248" t="s">
        <v>461</v>
      </c>
      <c r="C18" s="250" t="s">
        <v>172</v>
      </c>
      <c r="D18" s="249">
        <v>41426</v>
      </c>
      <c r="E18" s="249">
        <v>42767</v>
      </c>
      <c r="F18" s="255" t="s">
        <v>614</v>
      </c>
      <c r="G18" s="251" t="s">
        <v>167</v>
      </c>
      <c r="H18" s="253" t="s">
        <v>107</v>
      </c>
      <c r="I18" s="15"/>
      <c r="J18" s="15"/>
      <c r="K18" s="15" t="s">
        <v>70</v>
      </c>
      <c r="L18" s="15"/>
      <c r="M18" s="15"/>
      <c r="N18" s="28"/>
      <c r="O18" s="256" t="s">
        <v>713</v>
      </c>
      <c r="P18" s="256" t="s">
        <v>714</v>
      </c>
      <c r="Q18" s="256" t="s">
        <v>715</v>
      </c>
      <c r="R18" s="206" t="s">
        <v>614</v>
      </c>
      <c r="S18" s="206"/>
      <c r="T18" s="244"/>
      <c r="U18" s="244"/>
      <c r="V18" s="244"/>
      <c r="W18" s="244"/>
      <c r="X18" s="244"/>
      <c r="Y18" s="244"/>
      <c r="Z18" s="244"/>
      <c r="AA18" s="244"/>
    </row>
    <row r="19" spans="1:27" s="254" customFormat="1" ht="84.75" customHeight="1" x14ac:dyDescent="0.25">
      <c r="A19" s="407"/>
      <c r="B19" s="248" t="s">
        <v>463</v>
      </c>
      <c r="C19" s="250" t="s">
        <v>182</v>
      </c>
      <c r="D19" s="249">
        <v>41395</v>
      </c>
      <c r="E19" s="249">
        <v>42248</v>
      </c>
      <c r="F19" s="255" t="s">
        <v>608</v>
      </c>
      <c r="G19" s="270" t="s">
        <v>666</v>
      </c>
      <c r="H19" s="253" t="s">
        <v>107</v>
      </c>
      <c r="I19" s="271"/>
      <c r="J19" s="271" t="s">
        <v>70</v>
      </c>
      <c r="K19" s="271"/>
      <c r="L19" s="271"/>
      <c r="M19" s="271"/>
      <c r="N19" s="272"/>
      <c r="O19" s="256" t="s">
        <v>735</v>
      </c>
      <c r="P19" s="256" t="s">
        <v>744</v>
      </c>
      <c r="Q19" s="256" t="s">
        <v>745</v>
      </c>
      <c r="R19" s="255" t="s">
        <v>736</v>
      </c>
      <c r="S19" s="255"/>
      <c r="T19" s="255"/>
      <c r="U19" s="255"/>
      <c r="V19" s="255"/>
      <c r="W19" s="255"/>
      <c r="X19" s="255"/>
      <c r="Y19" s="255"/>
      <c r="Z19" s="255"/>
      <c r="AA19" s="255"/>
    </row>
    <row r="20" spans="1:27" ht="50.1" customHeight="1" x14ac:dyDescent="0.25">
      <c r="A20" s="407"/>
      <c r="B20" s="250" t="s">
        <v>464</v>
      </c>
      <c r="C20" s="250" t="s">
        <v>190</v>
      </c>
      <c r="D20" s="249">
        <v>41426</v>
      </c>
      <c r="E20" s="249">
        <v>42705</v>
      </c>
      <c r="F20" s="255" t="s">
        <v>141</v>
      </c>
      <c r="G20" s="270" t="s">
        <v>654</v>
      </c>
      <c r="H20" s="253">
        <v>500000</v>
      </c>
      <c r="I20" s="15"/>
      <c r="J20" s="15" t="s">
        <v>70</v>
      </c>
      <c r="K20" s="15"/>
      <c r="L20" s="15"/>
      <c r="M20" s="15"/>
      <c r="N20" s="28"/>
      <c r="O20" s="266" t="s">
        <v>743</v>
      </c>
      <c r="P20" s="256"/>
      <c r="Q20" s="256"/>
      <c r="R20" s="244"/>
      <c r="S20" s="244"/>
      <c r="T20" s="244"/>
      <c r="U20" s="244"/>
      <c r="V20" s="244"/>
      <c r="W20" s="244"/>
      <c r="X20" s="244"/>
      <c r="Y20" s="244"/>
      <c r="Z20" s="244"/>
      <c r="AA20" s="244"/>
    </row>
    <row r="21" spans="1:27" ht="90" x14ac:dyDescent="0.25">
      <c r="A21" s="407"/>
      <c r="B21" s="248" t="s">
        <v>466</v>
      </c>
      <c r="C21" s="250" t="s">
        <v>235</v>
      </c>
      <c r="D21" s="249">
        <v>41640</v>
      </c>
      <c r="E21" s="249">
        <v>42767</v>
      </c>
      <c r="F21" s="255" t="s">
        <v>141</v>
      </c>
      <c r="G21" s="251" t="s">
        <v>655</v>
      </c>
      <c r="H21" s="253">
        <v>525000</v>
      </c>
      <c r="I21" s="15"/>
      <c r="J21" s="15"/>
      <c r="K21" s="15"/>
      <c r="L21" s="15" t="s">
        <v>70</v>
      </c>
      <c r="M21" s="15"/>
      <c r="N21" s="28"/>
      <c r="O21" s="256" t="s">
        <v>746</v>
      </c>
      <c r="P21" s="256"/>
      <c r="Q21" s="256"/>
      <c r="R21" s="244"/>
      <c r="S21" s="244"/>
      <c r="T21" s="244"/>
      <c r="U21" s="244"/>
      <c r="V21" s="244"/>
      <c r="W21" s="244"/>
      <c r="X21" s="244"/>
      <c r="Y21" s="244"/>
      <c r="Z21" s="244"/>
      <c r="AA21" s="244"/>
    </row>
    <row r="22" spans="1:27" ht="78.75" customHeight="1" x14ac:dyDescent="0.25">
      <c r="A22" s="407"/>
      <c r="B22" s="250" t="s">
        <v>467</v>
      </c>
      <c r="C22" s="250" t="s">
        <v>241</v>
      </c>
      <c r="D22" s="249">
        <v>41395</v>
      </c>
      <c r="E22" s="249">
        <v>42217</v>
      </c>
      <c r="F22" s="255" t="s">
        <v>658</v>
      </c>
      <c r="G22" s="251" t="s">
        <v>657</v>
      </c>
      <c r="H22" s="253">
        <v>10000</v>
      </c>
      <c r="I22" s="15"/>
      <c r="J22" s="15" t="s">
        <v>70</v>
      </c>
      <c r="K22" s="15"/>
      <c r="L22" s="15"/>
      <c r="M22" s="15"/>
      <c r="N22" s="28"/>
      <c r="O22" s="266" t="s">
        <v>743</v>
      </c>
      <c r="P22" s="256"/>
      <c r="Q22" s="256"/>
      <c r="R22" s="244"/>
      <c r="S22" s="244"/>
      <c r="T22" s="244"/>
      <c r="U22" s="244"/>
      <c r="V22" s="244"/>
      <c r="W22" s="244"/>
      <c r="X22" s="244"/>
      <c r="Y22" s="244"/>
      <c r="Z22" s="244"/>
      <c r="AA22" s="244"/>
    </row>
    <row r="23" spans="1:27" ht="66" customHeight="1" x14ac:dyDescent="0.25">
      <c r="A23" s="407"/>
      <c r="B23" s="250" t="s">
        <v>468</v>
      </c>
      <c r="C23" s="250" t="s">
        <v>206</v>
      </c>
      <c r="D23" s="249">
        <v>40940</v>
      </c>
      <c r="E23" s="249">
        <v>41518</v>
      </c>
      <c r="F23" s="255" t="s">
        <v>141</v>
      </c>
      <c r="G23" s="251" t="s">
        <v>145</v>
      </c>
      <c r="H23" s="253" t="s">
        <v>107</v>
      </c>
      <c r="I23" s="15"/>
      <c r="J23" s="15" t="s">
        <v>70</v>
      </c>
      <c r="K23" s="15"/>
      <c r="L23" s="15"/>
      <c r="M23" s="15"/>
      <c r="N23" s="28"/>
      <c r="O23" s="266" t="s">
        <v>743</v>
      </c>
      <c r="P23" s="256"/>
      <c r="Q23" s="256"/>
      <c r="R23" s="244"/>
      <c r="S23" s="244"/>
      <c r="T23" s="244"/>
      <c r="U23" s="244"/>
      <c r="V23" s="244"/>
      <c r="W23" s="244"/>
      <c r="X23" s="244"/>
      <c r="Y23" s="244"/>
      <c r="Z23" s="244"/>
      <c r="AA23" s="244"/>
    </row>
    <row r="24" spans="1:27" ht="62.25" customHeight="1" x14ac:dyDescent="0.25">
      <c r="A24" s="407"/>
      <c r="B24" s="248" t="s">
        <v>469</v>
      </c>
      <c r="C24" s="250" t="s">
        <v>249</v>
      </c>
      <c r="D24" s="249">
        <v>40940</v>
      </c>
      <c r="E24" s="249">
        <v>42767</v>
      </c>
      <c r="F24" s="255" t="s">
        <v>667</v>
      </c>
      <c r="G24" s="251" t="s">
        <v>145</v>
      </c>
      <c r="H24" s="253">
        <v>600</v>
      </c>
      <c r="I24" s="15"/>
      <c r="J24" s="15"/>
      <c r="K24" s="15" t="s">
        <v>70</v>
      </c>
      <c r="L24" s="15"/>
      <c r="M24" s="15"/>
      <c r="N24" s="28"/>
      <c r="O24" s="256" t="s">
        <v>716</v>
      </c>
      <c r="P24" s="311" t="s">
        <v>766</v>
      </c>
      <c r="Q24" s="256" t="s">
        <v>765</v>
      </c>
      <c r="R24" s="257" t="s">
        <v>667</v>
      </c>
      <c r="S24" s="244"/>
      <c r="T24" s="244"/>
      <c r="U24" s="244"/>
      <c r="V24" s="244"/>
      <c r="W24" s="244"/>
      <c r="X24" s="244"/>
      <c r="Y24" s="244"/>
      <c r="Z24" s="244"/>
      <c r="AA24" s="244"/>
    </row>
    <row r="25" spans="1:27" ht="50.1" customHeight="1" x14ac:dyDescent="0.25">
      <c r="A25" s="407"/>
      <c r="B25" s="250" t="s">
        <v>470</v>
      </c>
      <c r="C25" s="250" t="s">
        <v>214</v>
      </c>
      <c r="D25" s="249">
        <v>41122</v>
      </c>
      <c r="E25" s="249">
        <v>41609</v>
      </c>
      <c r="F25" s="255" t="s">
        <v>215</v>
      </c>
      <c r="G25" s="251" t="s">
        <v>216</v>
      </c>
      <c r="H25" s="253">
        <v>30000</v>
      </c>
      <c r="I25" s="15"/>
      <c r="J25" s="15"/>
      <c r="K25" s="15"/>
      <c r="L25" s="15"/>
      <c r="M25" s="15" t="s">
        <v>70</v>
      </c>
      <c r="N25" s="28"/>
      <c r="O25" s="256"/>
      <c r="P25" s="112" t="s">
        <v>494</v>
      </c>
      <c r="Q25" s="256"/>
      <c r="R25" s="244"/>
      <c r="S25" s="244"/>
      <c r="T25" s="244"/>
      <c r="U25" s="244"/>
      <c r="V25" s="244"/>
      <c r="W25" s="244"/>
      <c r="X25" s="244"/>
      <c r="Y25" s="244"/>
      <c r="Z25" s="244"/>
      <c r="AA25" s="244"/>
    </row>
    <row r="26" spans="1:27" ht="50.1" customHeight="1" x14ac:dyDescent="0.25">
      <c r="A26" s="407"/>
      <c r="B26" s="248" t="s">
        <v>471</v>
      </c>
      <c r="C26" s="250" t="s">
        <v>256</v>
      </c>
      <c r="D26" s="249">
        <v>40940</v>
      </c>
      <c r="E26" s="249">
        <v>42767</v>
      </c>
      <c r="F26" s="255" t="s">
        <v>667</v>
      </c>
      <c r="G26" s="251" t="s">
        <v>222</v>
      </c>
      <c r="H26" s="253">
        <v>600</v>
      </c>
      <c r="I26" s="15"/>
      <c r="J26" s="15"/>
      <c r="K26" s="15" t="s">
        <v>70</v>
      </c>
      <c r="L26" s="15"/>
      <c r="M26" s="15"/>
      <c r="N26" s="28"/>
      <c r="O26" s="256" t="s">
        <v>717</v>
      </c>
      <c r="P26" s="256"/>
      <c r="Q26" s="256"/>
      <c r="R26" s="262" t="s">
        <v>667</v>
      </c>
      <c r="S26" s="244"/>
      <c r="T26" s="244"/>
      <c r="U26" s="244"/>
      <c r="V26" s="244"/>
      <c r="W26" s="244"/>
      <c r="X26" s="244"/>
      <c r="Y26" s="244"/>
      <c r="Z26" s="244"/>
      <c r="AA26" s="244"/>
    </row>
    <row r="27" spans="1:27" ht="74.25" customHeight="1" x14ac:dyDescent="0.25">
      <c r="A27" s="407"/>
      <c r="B27" s="248" t="s">
        <v>699</v>
      </c>
      <c r="C27" s="250" t="s">
        <v>264</v>
      </c>
      <c r="D27" s="249">
        <v>41395</v>
      </c>
      <c r="E27" s="249">
        <v>42767</v>
      </c>
      <c r="F27" s="255" t="s">
        <v>141</v>
      </c>
      <c r="G27" s="270" t="s">
        <v>677</v>
      </c>
      <c r="H27" s="253">
        <v>500000</v>
      </c>
      <c r="I27" s="15"/>
      <c r="J27" s="15"/>
      <c r="K27" s="15"/>
      <c r="L27" s="15" t="s">
        <v>70</v>
      </c>
      <c r="M27" s="15"/>
      <c r="N27" s="28"/>
      <c r="O27" s="256" t="s">
        <v>737</v>
      </c>
      <c r="P27" s="256"/>
      <c r="Q27" s="256"/>
      <c r="R27" s="244" t="s">
        <v>738</v>
      </c>
      <c r="S27" s="244"/>
      <c r="T27" s="244"/>
      <c r="U27" s="244"/>
      <c r="V27" s="244"/>
      <c r="W27" s="244"/>
      <c r="X27" s="244"/>
      <c r="Y27" s="244"/>
      <c r="Z27" s="244"/>
      <c r="AA27" s="244"/>
    </row>
    <row r="28" spans="1:27" ht="50.1" customHeight="1" thickBot="1" x14ac:dyDescent="0.3">
      <c r="A28" s="407"/>
      <c r="B28" s="250" t="s">
        <v>473</v>
      </c>
      <c r="C28" s="250" t="s">
        <v>416</v>
      </c>
      <c r="D28" s="249">
        <v>41640</v>
      </c>
      <c r="E28" s="249">
        <v>41974</v>
      </c>
      <c r="F28" s="255" t="s">
        <v>274</v>
      </c>
      <c r="G28" s="251" t="s">
        <v>659</v>
      </c>
      <c r="H28" s="253">
        <v>3000000</v>
      </c>
      <c r="I28" s="15"/>
      <c r="J28" s="15" t="s">
        <v>70</v>
      </c>
      <c r="K28" s="15"/>
      <c r="L28" s="15"/>
      <c r="M28" s="15"/>
      <c r="N28" s="28"/>
      <c r="O28" s="267" t="s">
        <v>712</v>
      </c>
      <c r="P28" s="256" t="s">
        <v>711</v>
      </c>
      <c r="Q28" s="256" t="s">
        <v>710</v>
      </c>
      <c r="R28" s="244" t="s">
        <v>497</v>
      </c>
      <c r="S28" s="244"/>
      <c r="T28" s="244"/>
      <c r="U28" s="244"/>
      <c r="V28" s="244"/>
      <c r="W28" s="244"/>
      <c r="X28" s="244"/>
      <c r="Y28" s="244"/>
      <c r="Z28" s="244"/>
      <c r="AA28" s="244"/>
    </row>
    <row r="29" spans="1:27" ht="91.5" customHeight="1" thickTop="1" x14ac:dyDescent="0.25">
      <c r="A29" s="407"/>
      <c r="B29" s="250" t="s">
        <v>682</v>
      </c>
      <c r="C29" s="250" t="s">
        <v>697</v>
      </c>
      <c r="D29" s="249">
        <v>41395</v>
      </c>
      <c r="E29" s="249">
        <v>41426</v>
      </c>
      <c r="F29" s="255" t="s">
        <v>274</v>
      </c>
      <c r="G29" s="251" t="s">
        <v>141</v>
      </c>
      <c r="H29" s="253" t="s">
        <v>419</v>
      </c>
      <c r="I29" s="15"/>
      <c r="J29" s="15"/>
      <c r="K29" s="15"/>
      <c r="L29" s="15"/>
      <c r="M29" s="15" t="s">
        <v>70</v>
      </c>
      <c r="N29" s="28"/>
      <c r="O29" s="256" t="s">
        <v>768</v>
      </c>
      <c r="P29" s="241" t="s">
        <v>577</v>
      </c>
      <c r="Q29" s="256"/>
      <c r="R29" s="244"/>
      <c r="S29" s="244"/>
      <c r="T29" s="244"/>
      <c r="U29" s="244"/>
      <c r="V29" s="244"/>
      <c r="W29" s="244"/>
      <c r="X29" s="244"/>
      <c r="Y29" s="244"/>
      <c r="Z29" s="244"/>
      <c r="AA29" s="244"/>
    </row>
    <row r="30" spans="1:27" ht="66.75" customHeight="1" x14ac:dyDescent="0.25">
      <c r="A30" s="407"/>
      <c r="B30" s="250" t="s">
        <v>626</v>
      </c>
      <c r="C30" s="250" t="s">
        <v>363</v>
      </c>
      <c r="D30" s="249">
        <v>42248</v>
      </c>
      <c r="E30" s="249">
        <v>42339</v>
      </c>
      <c r="F30" s="255" t="s">
        <v>141</v>
      </c>
      <c r="G30" s="251" t="s">
        <v>627</v>
      </c>
      <c r="H30" s="253" t="s">
        <v>107</v>
      </c>
      <c r="I30" s="15"/>
      <c r="J30" s="15" t="s">
        <v>70</v>
      </c>
      <c r="K30" s="15"/>
      <c r="L30" s="15"/>
      <c r="M30" s="15"/>
      <c r="N30" s="28"/>
      <c r="O30" s="266" t="s">
        <v>743</v>
      </c>
      <c r="P30" s="256"/>
      <c r="Q30" s="256"/>
      <c r="R30" s="244"/>
      <c r="S30" s="244"/>
      <c r="T30" s="244"/>
      <c r="U30" s="244"/>
      <c r="V30" s="244"/>
      <c r="W30" s="244"/>
      <c r="X30" s="244"/>
      <c r="Y30" s="244"/>
      <c r="Z30" s="244"/>
      <c r="AA30" s="244"/>
    </row>
    <row r="31" spans="1:27" ht="77.25" customHeight="1" x14ac:dyDescent="0.25">
      <c r="A31" s="407"/>
      <c r="B31" s="250" t="s">
        <v>476</v>
      </c>
      <c r="C31" s="250" t="s">
        <v>425</v>
      </c>
      <c r="D31" s="249">
        <v>41640</v>
      </c>
      <c r="E31" s="249">
        <v>42767</v>
      </c>
      <c r="F31" s="255" t="s">
        <v>658</v>
      </c>
      <c r="G31" s="253" t="s">
        <v>698</v>
      </c>
      <c r="H31" s="253">
        <v>3000000</v>
      </c>
      <c r="I31" s="15"/>
      <c r="J31" s="15"/>
      <c r="K31" s="15"/>
      <c r="L31" s="15" t="s">
        <v>70</v>
      </c>
      <c r="M31" s="15"/>
      <c r="N31" s="28"/>
      <c r="O31" s="241" t="s">
        <v>747</v>
      </c>
      <c r="P31" s="241" t="s">
        <v>748</v>
      </c>
      <c r="Q31" s="241" t="s">
        <v>749</v>
      </c>
      <c r="R31" s="241"/>
      <c r="S31" s="241" t="s">
        <v>750</v>
      </c>
      <c r="T31" s="244"/>
      <c r="U31" s="244"/>
      <c r="V31" s="244"/>
      <c r="W31" s="244"/>
      <c r="X31" s="244"/>
      <c r="Y31" s="244"/>
      <c r="Z31" s="244"/>
      <c r="AA31" s="244"/>
    </row>
    <row r="32" spans="1:27" ht="64.5" customHeight="1" x14ac:dyDescent="0.25">
      <c r="A32" s="406" t="s">
        <v>503</v>
      </c>
      <c r="B32" s="250" t="s">
        <v>504</v>
      </c>
      <c r="C32" s="250" t="s">
        <v>273</v>
      </c>
      <c r="D32" s="249">
        <v>42370</v>
      </c>
      <c r="E32" s="249">
        <v>42583</v>
      </c>
      <c r="F32" s="251" t="s">
        <v>274</v>
      </c>
      <c r="G32" s="253" t="s">
        <v>700</v>
      </c>
      <c r="H32" s="253">
        <v>25000</v>
      </c>
      <c r="I32" s="15"/>
      <c r="J32" s="15" t="s">
        <v>70</v>
      </c>
      <c r="K32" s="15"/>
      <c r="L32" s="15"/>
      <c r="M32" s="15"/>
      <c r="N32" s="28" t="s">
        <v>74</v>
      </c>
      <c r="O32" s="266" t="s">
        <v>712</v>
      </c>
      <c r="P32" s="266" t="s">
        <v>711</v>
      </c>
      <c r="Q32" s="266" t="s">
        <v>756</v>
      </c>
      <c r="R32" s="244" t="s">
        <v>497</v>
      </c>
      <c r="S32" s="112" t="s">
        <v>757</v>
      </c>
      <c r="T32" s="245"/>
      <c r="U32" s="245"/>
      <c r="V32" s="245"/>
      <c r="W32" s="245"/>
      <c r="X32" s="245"/>
      <c r="Y32" s="245"/>
      <c r="Z32" s="245"/>
      <c r="AA32" s="245"/>
    </row>
    <row r="33" spans="1:27" ht="63.75" customHeight="1" x14ac:dyDescent="0.25">
      <c r="A33" s="407"/>
      <c r="B33" s="250" t="s">
        <v>506</v>
      </c>
      <c r="C33" s="250" t="s">
        <v>318</v>
      </c>
      <c r="D33" s="249">
        <v>40909</v>
      </c>
      <c r="E33" s="249">
        <v>42705</v>
      </c>
      <c r="F33" s="251" t="s">
        <v>274</v>
      </c>
      <c r="G33" s="253" t="s">
        <v>566</v>
      </c>
      <c r="H33" s="253">
        <v>150000</v>
      </c>
      <c r="I33" s="15"/>
      <c r="J33" s="15"/>
      <c r="K33" s="15"/>
      <c r="L33" s="15" t="s">
        <v>70</v>
      </c>
      <c r="M33" s="15"/>
      <c r="N33" s="28"/>
      <c r="O33" s="266" t="s">
        <v>754</v>
      </c>
      <c r="P33" s="266" t="s">
        <v>755</v>
      </c>
      <c r="Q33" s="266" t="s">
        <v>760</v>
      </c>
      <c r="R33" s="244" t="s">
        <v>759</v>
      </c>
      <c r="S33" s="245"/>
      <c r="T33" s="245"/>
      <c r="U33" s="245"/>
      <c r="V33" s="245"/>
      <c r="W33" s="245"/>
      <c r="X33" s="245"/>
      <c r="Y33" s="245"/>
      <c r="Z33" s="245"/>
      <c r="AA33" s="245"/>
    </row>
    <row r="34" spans="1:27" ht="93.75" customHeight="1" x14ac:dyDescent="0.25">
      <c r="A34" s="407"/>
      <c r="B34" s="250" t="s">
        <v>507</v>
      </c>
      <c r="C34" s="250" t="s">
        <v>280</v>
      </c>
      <c r="D34" s="249">
        <v>41699</v>
      </c>
      <c r="E34" s="249">
        <v>42767</v>
      </c>
      <c r="F34" s="251" t="s">
        <v>274</v>
      </c>
      <c r="G34" s="253" t="s">
        <v>701</v>
      </c>
      <c r="H34" s="253">
        <v>200000</v>
      </c>
      <c r="I34" s="258"/>
      <c r="J34" s="258"/>
      <c r="K34" s="258"/>
      <c r="L34" s="263" t="s">
        <v>70</v>
      </c>
      <c r="M34" s="258"/>
      <c r="N34" s="259"/>
      <c r="O34" s="250" t="s">
        <v>718</v>
      </c>
      <c r="P34" s="250" t="s">
        <v>719</v>
      </c>
      <c r="Q34" s="250"/>
      <c r="R34" s="260" t="s">
        <v>720</v>
      </c>
      <c r="S34" s="260"/>
      <c r="T34" s="245"/>
      <c r="U34" s="245"/>
      <c r="V34" s="245"/>
      <c r="W34" s="245"/>
      <c r="X34" s="245"/>
      <c r="Y34" s="245"/>
      <c r="Z34" s="245"/>
      <c r="AA34" s="245"/>
    </row>
    <row r="35" spans="1:27" ht="83.25" customHeight="1" x14ac:dyDescent="0.25">
      <c r="A35" s="407"/>
      <c r="B35" s="250" t="s">
        <v>509</v>
      </c>
      <c r="C35" s="250" t="s">
        <v>687</v>
      </c>
      <c r="D35" s="249">
        <v>41153</v>
      </c>
      <c r="E35" s="249">
        <v>42705</v>
      </c>
      <c r="F35" s="251" t="s">
        <v>274</v>
      </c>
      <c r="G35" s="253" t="s">
        <v>702</v>
      </c>
      <c r="H35" s="253">
        <v>30000</v>
      </c>
      <c r="I35" s="258"/>
      <c r="J35" s="258"/>
      <c r="K35" s="258"/>
      <c r="L35" s="258"/>
      <c r="M35" s="258" t="s">
        <v>70</v>
      </c>
      <c r="N35" s="259"/>
      <c r="O35" s="248" t="s">
        <v>721</v>
      </c>
      <c r="P35" s="248" t="s">
        <v>722</v>
      </c>
      <c r="Q35" s="248"/>
      <c r="R35" s="261" t="s">
        <v>723</v>
      </c>
      <c r="S35" s="261" t="s">
        <v>724</v>
      </c>
      <c r="T35" s="244"/>
      <c r="U35" s="244"/>
      <c r="V35" s="244"/>
      <c r="W35" s="244"/>
      <c r="X35" s="244"/>
      <c r="Y35" s="244"/>
      <c r="Z35" s="244"/>
      <c r="AA35" s="244"/>
    </row>
    <row r="36" spans="1:27" ht="117" customHeight="1" x14ac:dyDescent="0.25">
      <c r="A36" s="407"/>
      <c r="B36" s="250" t="s">
        <v>515</v>
      </c>
      <c r="C36" s="250" t="s">
        <v>280</v>
      </c>
      <c r="D36" s="252">
        <v>41974</v>
      </c>
      <c r="E36" s="249">
        <v>43070</v>
      </c>
      <c r="F36" s="292" t="s">
        <v>286</v>
      </c>
      <c r="G36" s="253" t="s">
        <v>703</v>
      </c>
      <c r="H36" s="253">
        <v>100000</v>
      </c>
      <c r="I36" s="258"/>
      <c r="J36" s="258"/>
      <c r="K36" s="258"/>
      <c r="L36" s="263" t="s">
        <v>70</v>
      </c>
      <c r="M36" s="258"/>
      <c r="N36" s="259"/>
      <c r="O36" s="248" t="s">
        <v>725</v>
      </c>
      <c r="P36" s="248" t="s">
        <v>726</v>
      </c>
      <c r="Q36" s="248" t="s">
        <v>727</v>
      </c>
      <c r="R36" s="261" t="s">
        <v>720</v>
      </c>
      <c r="S36" s="261"/>
      <c r="T36" s="244"/>
      <c r="U36" s="244"/>
      <c r="V36" s="244"/>
      <c r="W36" s="244"/>
      <c r="X36" s="244"/>
      <c r="Y36" s="244"/>
      <c r="Z36" s="244"/>
      <c r="AA36" s="244"/>
    </row>
    <row r="37" spans="1:27" ht="94.5" customHeight="1" x14ac:dyDescent="0.25">
      <c r="A37" s="407"/>
      <c r="B37" s="248" t="s">
        <v>517</v>
      </c>
      <c r="C37" s="248" t="s">
        <v>332</v>
      </c>
      <c r="D37" s="252">
        <v>41640</v>
      </c>
      <c r="E37" s="252">
        <v>42767</v>
      </c>
      <c r="F37" s="270" t="s">
        <v>518</v>
      </c>
      <c r="G37" s="253" t="s">
        <v>704</v>
      </c>
      <c r="H37" s="253">
        <v>200000</v>
      </c>
      <c r="I37" s="258"/>
      <c r="J37" s="258"/>
      <c r="K37" s="258"/>
      <c r="L37" s="258" t="s">
        <v>70</v>
      </c>
      <c r="M37" s="258"/>
      <c r="N37" s="259"/>
      <c r="O37" s="248" t="s">
        <v>751</v>
      </c>
      <c r="P37" s="248"/>
      <c r="Q37" s="248"/>
      <c r="R37" s="261"/>
      <c r="S37" s="261"/>
      <c r="T37" s="244"/>
      <c r="U37" s="244"/>
      <c r="V37" s="244"/>
      <c r="W37" s="244"/>
      <c r="X37" s="244"/>
      <c r="Y37" s="244"/>
      <c r="Z37" s="244"/>
      <c r="AA37" s="244"/>
    </row>
    <row r="38" spans="1:27" ht="109.5" customHeight="1" x14ac:dyDescent="0.25">
      <c r="A38" s="407"/>
      <c r="B38" s="250" t="s">
        <v>520</v>
      </c>
      <c r="C38" s="250" t="s">
        <v>280</v>
      </c>
      <c r="D38" s="249">
        <v>41699</v>
      </c>
      <c r="E38" s="249">
        <v>42767</v>
      </c>
      <c r="F38" s="251" t="s">
        <v>497</v>
      </c>
      <c r="G38" s="253" t="s">
        <v>705</v>
      </c>
      <c r="H38" s="253">
        <v>40000</v>
      </c>
      <c r="I38" s="258"/>
      <c r="J38" s="264" t="s">
        <v>70</v>
      </c>
      <c r="K38" s="258"/>
      <c r="L38" s="258"/>
      <c r="M38" s="258"/>
      <c r="N38" s="259"/>
      <c r="O38" s="248" t="s">
        <v>728</v>
      </c>
      <c r="P38" s="248" t="s">
        <v>729</v>
      </c>
      <c r="Q38" s="248" t="s">
        <v>730</v>
      </c>
      <c r="R38" s="261" t="s">
        <v>720</v>
      </c>
      <c r="S38" s="261" t="s">
        <v>731</v>
      </c>
      <c r="T38" s="244"/>
      <c r="U38" s="244"/>
      <c r="V38" s="244"/>
      <c r="W38" s="244"/>
      <c r="X38" s="244"/>
      <c r="Y38" s="244"/>
      <c r="Z38" s="244"/>
      <c r="AA38" s="244"/>
    </row>
    <row r="39" spans="1:27" s="254" customFormat="1" ht="74.25" customHeight="1" x14ac:dyDescent="0.25">
      <c r="A39" s="407"/>
      <c r="B39" s="250" t="s">
        <v>522</v>
      </c>
      <c r="C39" s="250" t="s">
        <v>280</v>
      </c>
      <c r="D39" s="249">
        <v>41244</v>
      </c>
      <c r="E39" s="252">
        <v>42767</v>
      </c>
      <c r="F39" s="251" t="s">
        <v>302</v>
      </c>
      <c r="G39" s="253" t="s">
        <v>706</v>
      </c>
      <c r="H39" s="253">
        <v>40000</v>
      </c>
      <c r="I39" s="258"/>
      <c r="J39" s="258"/>
      <c r="K39" s="258"/>
      <c r="L39" s="263" t="s">
        <v>70</v>
      </c>
      <c r="M39" s="258"/>
      <c r="N39" s="259"/>
      <c r="O39" s="248" t="s">
        <v>732</v>
      </c>
      <c r="P39" s="248"/>
      <c r="Q39" s="248"/>
      <c r="R39" s="261"/>
      <c r="S39" s="261"/>
      <c r="T39" s="255"/>
      <c r="U39" s="255"/>
      <c r="V39" s="255"/>
      <c r="W39" s="255"/>
      <c r="X39" s="255"/>
      <c r="Y39" s="255"/>
      <c r="Z39" s="255"/>
      <c r="AA39" s="255"/>
    </row>
    <row r="40" spans="1:27" ht="84.75" customHeight="1" x14ac:dyDescent="0.25">
      <c r="A40" s="407"/>
      <c r="B40" s="248" t="s">
        <v>529</v>
      </c>
      <c r="C40" s="248" t="s">
        <v>340</v>
      </c>
      <c r="D40" s="252">
        <v>41760</v>
      </c>
      <c r="E40" s="252">
        <v>42005</v>
      </c>
      <c r="F40" s="251" t="s">
        <v>497</v>
      </c>
      <c r="G40" s="253" t="s">
        <v>707</v>
      </c>
      <c r="H40" s="253">
        <v>100000</v>
      </c>
      <c r="I40" s="258"/>
      <c r="J40" s="258"/>
      <c r="K40" s="258"/>
      <c r="L40" s="258"/>
      <c r="M40" s="258" t="s">
        <v>70</v>
      </c>
      <c r="N40" s="259"/>
      <c r="O40" s="248"/>
      <c r="P40" s="248" t="s">
        <v>733</v>
      </c>
      <c r="Q40" s="268"/>
      <c r="R40" s="285" t="s">
        <v>752</v>
      </c>
      <c r="S40" s="261"/>
      <c r="T40" s="244"/>
      <c r="U40" s="244"/>
      <c r="V40" s="244"/>
      <c r="W40" s="244"/>
      <c r="X40" s="244"/>
      <c r="Y40" s="244"/>
      <c r="Z40" s="244"/>
      <c r="AA40" s="244"/>
    </row>
    <row r="41" spans="1:27" ht="50.1" customHeight="1" x14ac:dyDescent="0.25">
      <c r="A41" s="407"/>
      <c r="B41" s="250" t="s">
        <v>530</v>
      </c>
      <c r="C41" s="250" t="s">
        <v>311</v>
      </c>
      <c r="D41" s="252">
        <v>41395</v>
      </c>
      <c r="E41" s="252">
        <v>41456</v>
      </c>
      <c r="F41" s="270" t="s">
        <v>497</v>
      </c>
      <c r="G41" s="253" t="s">
        <v>708</v>
      </c>
      <c r="H41" s="253" t="s">
        <v>107</v>
      </c>
      <c r="I41" s="258"/>
      <c r="J41" s="258"/>
      <c r="K41" s="258"/>
      <c r="L41" s="258"/>
      <c r="M41" s="258" t="s">
        <v>70</v>
      </c>
      <c r="N41" s="259"/>
      <c r="O41" s="248" t="s">
        <v>769</v>
      </c>
      <c r="P41" s="241" t="s">
        <v>533</v>
      </c>
      <c r="Q41" s="248"/>
      <c r="R41" s="261"/>
      <c r="S41" s="261"/>
      <c r="T41" s="244"/>
      <c r="U41" s="244"/>
      <c r="V41" s="244"/>
      <c r="W41" s="244"/>
      <c r="X41" s="244"/>
      <c r="Y41" s="244"/>
      <c r="Z41" s="244"/>
      <c r="AA41" s="244"/>
    </row>
    <row r="42" spans="1:27" ht="80.25" customHeight="1" x14ac:dyDescent="0.25">
      <c r="A42" s="407"/>
      <c r="B42" s="250" t="s">
        <v>691</v>
      </c>
      <c r="C42" s="250" t="s">
        <v>692</v>
      </c>
      <c r="D42" s="252">
        <v>42370</v>
      </c>
      <c r="E42" s="252">
        <v>42767</v>
      </c>
      <c r="F42" s="270" t="s">
        <v>632</v>
      </c>
      <c r="G42" s="253" t="s">
        <v>633</v>
      </c>
      <c r="H42" s="253">
        <v>50000</v>
      </c>
      <c r="I42" s="258"/>
      <c r="J42" s="265" t="s">
        <v>70</v>
      </c>
      <c r="K42" s="258"/>
      <c r="L42" s="258"/>
      <c r="M42" s="258"/>
      <c r="N42" s="259"/>
      <c r="O42" s="248" t="s">
        <v>753</v>
      </c>
      <c r="P42" s="248"/>
      <c r="Q42" s="248" t="s">
        <v>734</v>
      </c>
      <c r="R42" s="286" t="s">
        <v>720</v>
      </c>
      <c r="S42" s="261" t="s">
        <v>758</v>
      </c>
      <c r="T42" s="244"/>
      <c r="U42" s="244"/>
      <c r="V42" s="244"/>
      <c r="W42" s="244"/>
      <c r="X42" s="244"/>
      <c r="Y42" s="244"/>
      <c r="Z42" s="244"/>
      <c r="AA42" s="244"/>
    </row>
    <row r="43" spans="1:27" ht="69" customHeight="1" x14ac:dyDescent="0.25">
      <c r="A43" s="407"/>
      <c r="B43" s="250" t="s">
        <v>709</v>
      </c>
      <c r="C43" s="250" t="s">
        <v>635</v>
      </c>
      <c r="D43" s="252">
        <v>42370</v>
      </c>
      <c r="E43" s="252">
        <v>42767</v>
      </c>
      <c r="F43" s="270" t="s">
        <v>141</v>
      </c>
      <c r="G43" s="253" t="s">
        <v>636</v>
      </c>
      <c r="H43" s="253">
        <v>50000</v>
      </c>
      <c r="I43" s="15"/>
      <c r="J43" s="15" t="s">
        <v>70</v>
      </c>
      <c r="K43" s="15"/>
      <c r="L43" s="15"/>
      <c r="M43" s="15"/>
      <c r="N43" s="28"/>
      <c r="O43" s="256" t="s">
        <v>739</v>
      </c>
      <c r="P43" s="256"/>
      <c r="Q43" s="256"/>
      <c r="R43" s="244"/>
      <c r="S43" s="244"/>
      <c r="T43" s="244"/>
      <c r="U43" s="244"/>
      <c r="V43" s="244"/>
      <c r="W43" s="244"/>
      <c r="X43" s="244"/>
      <c r="Y43" s="244"/>
      <c r="Z43" s="244"/>
      <c r="AA43" s="244"/>
    </row>
    <row r="44" spans="1:27" ht="78" customHeight="1" x14ac:dyDescent="0.25">
      <c r="A44" s="243" t="s">
        <v>534</v>
      </c>
      <c r="B44" s="250" t="s">
        <v>535</v>
      </c>
      <c r="C44" s="250" t="s">
        <v>678</v>
      </c>
      <c r="D44" s="249">
        <v>40940</v>
      </c>
      <c r="E44" s="249">
        <v>42767</v>
      </c>
      <c r="F44" s="251" t="s">
        <v>141</v>
      </c>
      <c r="G44" s="251" t="s">
        <v>349</v>
      </c>
      <c r="H44" s="253">
        <v>180000</v>
      </c>
      <c r="I44" s="15"/>
      <c r="J44" s="15"/>
      <c r="K44" s="15"/>
      <c r="L44" s="15" t="s">
        <v>70</v>
      </c>
      <c r="M44" s="15"/>
      <c r="N44" s="28"/>
      <c r="O44" s="256" t="s">
        <v>761</v>
      </c>
      <c r="P44" s="266" t="s">
        <v>762</v>
      </c>
      <c r="Q44" s="266"/>
      <c r="R44" s="269" t="s">
        <v>763</v>
      </c>
      <c r="S44" s="245"/>
      <c r="T44" s="245"/>
      <c r="U44" s="245"/>
      <c r="V44" s="245"/>
      <c r="W44" s="245"/>
      <c r="X44" s="245"/>
      <c r="Y44" s="245"/>
      <c r="Z44" s="245"/>
      <c r="AA44" s="245"/>
    </row>
    <row r="45" spans="1:27" ht="195.75" customHeight="1" x14ac:dyDescent="0.25">
      <c r="A45" s="246" t="s">
        <v>541</v>
      </c>
      <c r="B45" s="275" t="s">
        <v>542</v>
      </c>
      <c r="C45" s="250" t="s">
        <v>368</v>
      </c>
      <c r="D45" s="249">
        <v>41548</v>
      </c>
      <c r="E45" s="249">
        <v>42339</v>
      </c>
      <c r="F45" s="251" t="s">
        <v>141</v>
      </c>
      <c r="G45" s="251" t="s">
        <v>370</v>
      </c>
      <c r="H45" s="253">
        <v>5000</v>
      </c>
      <c r="I45" s="15"/>
      <c r="J45" s="15" t="s">
        <v>70</v>
      </c>
      <c r="K45" s="15"/>
      <c r="L45" s="15"/>
      <c r="M45" s="15"/>
      <c r="N45" s="28"/>
      <c r="O45" s="266" t="s">
        <v>743</v>
      </c>
      <c r="P45" s="266" t="s">
        <v>638</v>
      </c>
      <c r="Q45" s="266"/>
      <c r="R45" s="245"/>
      <c r="S45" s="245"/>
      <c r="T45" s="245"/>
      <c r="U45" s="245"/>
      <c r="V45" s="245"/>
      <c r="W45" s="245"/>
      <c r="X45" s="245"/>
      <c r="Y45" s="245"/>
      <c r="Z45" s="245"/>
      <c r="AA45" s="245"/>
    </row>
    <row r="46" spans="1:27" ht="105.75" customHeight="1" x14ac:dyDescent="0.25">
      <c r="A46" s="70"/>
      <c r="B46" s="275" t="s">
        <v>543</v>
      </c>
      <c r="C46" s="250" t="s">
        <v>396</v>
      </c>
      <c r="D46" s="249">
        <v>41456</v>
      </c>
      <c r="E46" s="249">
        <v>42340</v>
      </c>
      <c r="F46" s="251" t="s">
        <v>369</v>
      </c>
      <c r="G46" s="251" t="s">
        <v>668</v>
      </c>
      <c r="H46" s="253">
        <v>40000</v>
      </c>
      <c r="I46" s="15"/>
      <c r="J46" s="15" t="s">
        <v>70</v>
      </c>
      <c r="K46" s="15"/>
      <c r="L46" s="15"/>
      <c r="M46" s="15"/>
      <c r="N46" s="28"/>
      <c r="O46" s="266" t="s">
        <v>743</v>
      </c>
      <c r="P46" s="266"/>
      <c r="Q46" s="266"/>
      <c r="R46" s="245"/>
      <c r="S46" s="245"/>
      <c r="T46" s="245"/>
      <c r="U46" s="245"/>
      <c r="V46" s="245"/>
      <c r="W46" s="245"/>
      <c r="X46" s="245"/>
      <c r="Y46" s="245"/>
      <c r="Z46" s="245"/>
      <c r="AA46" s="245"/>
    </row>
    <row r="47" spans="1:27" ht="70.5" customHeight="1" x14ac:dyDescent="0.25">
      <c r="A47" s="70"/>
      <c r="B47" s="275" t="s">
        <v>544</v>
      </c>
      <c r="C47" s="250" t="s">
        <v>375</v>
      </c>
      <c r="D47" s="249">
        <v>41426</v>
      </c>
      <c r="E47" s="249">
        <v>41609</v>
      </c>
      <c r="F47" s="293" t="s">
        <v>141</v>
      </c>
      <c r="G47" s="251" t="s">
        <v>669</v>
      </c>
      <c r="H47" s="253" t="s">
        <v>107</v>
      </c>
      <c r="I47" s="15"/>
      <c r="J47" s="15"/>
      <c r="K47" s="15"/>
      <c r="L47" s="15"/>
      <c r="M47" s="15" t="s">
        <v>70</v>
      </c>
      <c r="N47" s="28"/>
      <c r="O47" s="266" t="s">
        <v>770</v>
      </c>
      <c r="P47" s="266" t="s">
        <v>548</v>
      </c>
      <c r="Q47" s="266"/>
      <c r="R47" s="245"/>
      <c r="S47" s="245"/>
      <c r="T47" s="245"/>
      <c r="U47" s="245"/>
      <c r="V47" s="245"/>
      <c r="W47" s="245"/>
      <c r="X47" s="245"/>
      <c r="Y47" s="245"/>
      <c r="Z47" s="245"/>
      <c r="AA47" s="245"/>
    </row>
    <row r="48" spans="1:27" ht="111" customHeight="1" x14ac:dyDescent="0.25">
      <c r="A48" s="70"/>
      <c r="B48" s="275" t="s">
        <v>550</v>
      </c>
      <c r="C48" s="274" t="s">
        <v>407</v>
      </c>
      <c r="D48" s="249">
        <v>40940</v>
      </c>
      <c r="E48" s="251" t="s">
        <v>385</v>
      </c>
      <c r="F48" s="251" t="s">
        <v>386</v>
      </c>
      <c r="G48" s="251" t="s">
        <v>387</v>
      </c>
      <c r="H48" s="253" t="s">
        <v>388</v>
      </c>
      <c r="I48" s="15"/>
      <c r="J48" s="15"/>
      <c r="K48" s="15"/>
      <c r="L48" s="15"/>
      <c r="M48" s="15" t="s">
        <v>70</v>
      </c>
      <c r="N48" s="28"/>
      <c r="O48" s="266" t="s">
        <v>767</v>
      </c>
      <c r="P48" s="168" t="s">
        <v>407</v>
      </c>
      <c r="Q48" s="266"/>
      <c r="R48" s="245"/>
      <c r="S48" s="245"/>
      <c r="T48" s="245"/>
      <c r="U48" s="245"/>
      <c r="V48" s="245"/>
      <c r="W48" s="245"/>
      <c r="X48" s="245"/>
      <c r="Y48" s="245"/>
      <c r="Z48" s="245"/>
      <c r="AA48" s="245"/>
    </row>
    <row r="49" spans="1:27" ht="64.5" customHeight="1" x14ac:dyDescent="0.25">
      <c r="A49" s="70"/>
      <c r="B49" s="266" t="s">
        <v>642</v>
      </c>
      <c r="C49" s="266" t="s">
        <v>679</v>
      </c>
      <c r="D49" s="249">
        <v>41395</v>
      </c>
      <c r="E49" s="249">
        <v>42767</v>
      </c>
      <c r="F49" s="251" t="s">
        <v>434</v>
      </c>
      <c r="G49" s="251" t="s">
        <v>373</v>
      </c>
      <c r="H49" s="253" t="s">
        <v>552</v>
      </c>
      <c r="I49" s="15"/>
      <c r="J49" s="15"/>
      <c r="K49" s="15"/>
      <c r="L49" s="15" t="s">
        <v>70</v>
      </c>
      <c r="M49" s="15"/>
      <c r="N49" s="28"/>
      <c r="O49" s="256" t="s">
        <v>739</v>
      </c>
      <c r="P49" s="112" t="s">
        <v>771</v>
      </c>
      <c r="Q49" s="266"/>
      <c r="R49" s="245"/>
      <c r="S49" s="245"/>
      <c r="T49" s="245"/>
      <c r="U49" s="245"/>
      <c r="V49" s="245"/>
      <c r="W49" s="245"/>
      <c r="X49" s="245"/>
      <c r="Y49" s="245"/>
      <c r="Z49" s="245"/>
      <c r="AA49" s="245"/>
    </row>
    <row r="50" spans="1:27" ht="50.1" customHeight="1" x14ac:dyDescent="0.25">
      <c r="A50" s="71"/>
      <c r="B50" s="266" t="s">
        <v>643</v>
      </c>
      <c r="C50" s="250" t="s">
        <v>436</v>
      </c>
      <c r="D50" s="249">
        <v>41395</v>
      </c>
      <c r="E50" s="249">
        <v>42767</v>
      </c>
      <c r="F50" s="251" t="s">
        <v>434</v>
      </c>
      <c r="G50" s="251" t="s">
        <v>373</v>
      </c>
      <c r="H50" s="253" t="s">
        <v>552</v>
      </c>
      <c r="I50" s="15"/>
      <c r="J50" s="15"/>
      <c r="K50" s="15"/>
      <c r="L50" s="15" t="s">
        <v>70</v>
      </c>
      <c r="M50" s="15"/>
      <c r="N50" s="28"/>
      <c r="O50" s="256" t="s">
        <v>739</v>
      </c>
      <c r="P50" s="112" t="s">
        <v>772</v>
      </c>
      <c r="Q50" s="266"/>
      <c r="R50" s="245"/>
      <c r="S50" s="245"/>
      <c r="T50" s="245"/>
      <c r="U50" s="245"/>
      <c r="V50" s="245"/>
      <c r="W50" s="245"/>
      <c r="X50" s="245"/>
      <c r="Y50" s="245"/>
      <c r="Z50" s="245"/>
      <c r="AA50" s="245"/>
    </row>
    <row r="54" spans="1:27" ht="15.75" thickBot="1" x14ac:dyDescent="0.3"/>
    <row r="55" spans="1:27" ht="43.5" customHeight="1" thickTop="1" thickBot="1" x14ac:dyDescent="0.3">
      <c r="A55" s="93" t="s">
        <v>59</v>
      </c>
      <c r="B55" s="282">
        <f>COUNTA(B60:B69,B72:B81,B84:B93,B96:B105)</f>
        <v>0</v>
      </c>
    </row>
    <row r="56" spans="1:27" ht="15.75" thickTop="1" x14ac:dyDescent="0.25"/>
    <row r="58" spans="1:27" ht="15.75" thickBot="1" x14ac:dyDescent="0.3"/>
    <row r="59" spans="1:27" ht="17.25" thickTop="1" thickBot="1" x14ac:dyDescent="0.3">
      <c r="A59" s="93" t="s">
        <v>62</v>
      </c>
      <c r="B59" s="283" t="s">
        <v>61</v>
      </c>
      <c r="C59" s="288" t="s">
        <v>6</v>
      </c>
      <c r="D59" s="94" t="s">
        <v>10</v>
      </c>
      <c r="E59" s="94" t="s">
        <v>11</v>
      </c>
      <c r="F59" s="94" t="s">
        <v>8</v>
      </c>
      <c r="G59" s="94" t="s">
        <v>7</v>
      </c>
      <c r="H59" s="94" t="s">
        <v>9</v>
      </c>
    </row>
    <row r="60" spans="1:27" ht="15" customHeight="1" thickTop="1" x14ac:dyDescent="0.25">
      <c r="A60" s="78" t="s">
        <v>60</v>
      </c>
      <c r="B60" s="284"/>
      <c r="C60" s="284"/>
      <c r="D60" s="301"/>
      <c r="E60" s="301"/>
      <c r="F60" s="301"/>
      <c r="G60" s="301"/>
      <c r="H60" s="301"/>
    </row>
    <row r="61" spans="1:27" ht="15" customHeight="1" x14ac:dyDescent="0.25">
      <c r="A61" s="75"/>
      <c r="B61" s="284"/>
      <c r="C61" s="284"/>
      <c r="D61" s="301"/>
      <c r="E61" s="301"/>
      <c r="F61" s="301"/>
      <c r="G61" s="301"/>
      <c r="H61" s="301"/>
    </row>
    <row r="62" spans="1:27" x14ac:dyDescent="0.25">
      <c r="A62" s="75"/>
      <c r="B62" s="284"/>
      <c r="C62" s="284"/>
      <c r="D62" s="301"/>
      <c r="E62" s="301"/>
      <c r="F62" s="301"/>
      <c r="G62" s="301"/>
      <c r="H62" s="301"/>
    </row>
    <row r="63" spans="1:27" x14ac:dyDescent="0.25">
      <c r="A63" s="75"/>
      <c r="B63" s="284"/>
      <c r="C63" s="284"/>
      <c r="D63" s="301"/>
      <c r="E63" s="301"/>
      <c r="F63" s="301"/>
      <c r="G63" s="301"/>
      <c r="H63" s="301"/>
    </row>
    <row r="64" spans="1:27" x14ac:dyDescent="0.25">
      <c r="A64" s="75"/>
      <c r="B64" s="284"/>
      <c r="C64" s="284"/>
      <c r="D64" s="301"/>
      <c r="E64" s="301"/>
      <c r="F64" s="301"/>
      <c r="G64" s="301"/>
      <c r="H64" s="301"/>
    </row>
    <row r="65" spans="1:8" x14ac:dyDescent="0.25">
      <c r="A65" s="75"/>
      <c r="B65" s="284"/>
      <c r="C65" s="284"/>
      <c r="D65" s="301"/>
      <c r="E65" s="301"/>
      <c r="F65" s="301"/>
      <c r="G65" s="301"/>
      <c r="H65" s="301"/>
    </row>
    <row r="66" spans="1:8" x14ac:dyDescent="0.25">
      <c r="A66" s="75"/>
      <c r="B66" s="284"/>
      <c r="C66" s="284"/>
      <c r="D66" s="301"/>
      <c r="E66" s="301"/>
      <c r="F66" s="301"/>
      <c r="G66" s="301"/>
      <c r="H66" s="301"/>
    </row>
    <row r="67" spans="1:8" x14ac:dyDescent="0.25">
      <c r="A67" s="75"/>
      <c r="B67" s="284"/>
      <c r="C67" s="284"/>
      <c r="D67" s="301"/>
      <c r="E67" s="301"/>
      <c r="F67" s="301"/>
      <c r="G67" s="301"/>
      <c r="H67" s="301"/>
    </row>
    <row r="68" spans="1:8" x14ac:dyDescent="0.25">
      <c r="A68" s="75"/>
      <c r="B68" s="284"/>
      <c r="C68" s="284"/>
      <c r="D68" s="301"/>
      <c r="E68" s="301"/>
      <c r="F68" s="301"/>
      <c r="G68" s="301"/>
      <c r="H68" s="301"/>
    </row>
    <row r="69" spans="1:8" x14ac:dyDescent="0.25">
      <c r="A69" s="76"/>
      <c r="B69" s="284"/>
      <c r="C69" s="284"/>
      <c r="D69" s="301"/>
      <c r="E69" s="301"/>
      <c r="F69" s="301"/>
      <c r="G69" s="301"/>
      <c r="H69" s="301"/>
    </row>
    <row r="70" spans="1:8" ht="15.75" thickBot="1" x14ac:dyDescent="0.3"/>
    <row r="71" spans="1:8" ht="17.25" thickTop="1" thickBot="1" x14ac:dyDescent="0.3">
      <c r="A71" s="93" t="s">
        <v>62</v>
      </c>
      <c r="B71" s="283" t="s">
        <v>61</v>
      </c>
      <c r="C71" s="283" t="s">
        <v>6</v>
      </c>
      <c r="D71" s="93" t="s">
        <v>10</v>
      </c>
      <c r="E71" s="93" t="s">
        <v>11</v>
      </c>
      <c r="F71" s="93" t="s">
        <v>8</v>
      </c>
      <c r="G71" s="93" t="s">
        <v>7</v>
      </c>
      <c r="H71" s="93" t="s">
        <v>9</v>
      </c>
    </row>
    <row r="72" spans="1:8" ht="15.75" thickTop="1" x14ac:dyDescent="0.25">
      <c r="A72" s="78" t="s">
        <v>60</v>
      </c>
      <c r="B72" s="284"/>
      <c r="C72" s="284"/>
      <c r="D72" s="301"/>
      <c r="E72" s="301"/>
      <c r="F72" s="301"/>
      <c r="G72" s="301"/>
      <c r="H72" s="301"/>
    </row>
    <row r="73" spans="1:8" x14ac:dyDescent="0.25">
      <c r="A73" s="75"/>
      <c r="B73" s="284"/>
      <c r="C73" s="284"/>
      <c r="D73" s="301"/>
      <c r="E73" s="301"/>
      <c r="F73" s="301"/>
      <c r="G73" s="301"/>
      <c r="H73" s="301"/>
    </row>
    <row r="74" spans="1:8" x14ac:dyDescent="0.25">
      <c r="A74" s="75"/>
      <c r="B74" s="284"/>
      <c r="C74" s="284"/>
      <c r="D74" s="301"/>
      <c r="E74" s="301"/>
      <c r="F74" s="301"/>
      <c r="G74" s="301"/>
      <c r="H74" s="301"/>
    </row>
    <row r="75" spans="1:8" x14ac:dyDescent="0.25">
      <c r="A75" s="75"/>
      <c r="B75" s="284"/>
      <c r="C75" s="284"/>
      <c r="D75" s="301"/>
      <c r="E75" s="301"/>
      <c r="F75" s="301"/>
      <c r="G75" s="301"/>
      <c r="H75" s="301"/>
    </row>
    <row r="76" spans="1:8" x14ac:dyDescent="0.25">
      <c r="A76" s="75"/>
      <c r="B76" s="284"/>
      <c r="C76" s="284"/>
      <c r="D76" s="301"/>
      <c r="E76" s="301"/>
      <c r="F76" s="301"/>
      <c r="G76" s="301"/>
      <c r="H76" s="301"/>
    </row>
    <row r="77" spans="1:8" x14ac:dyDescent="0.25">
      <c r="A77" s="75"/>
      <c r="B77" s="284"/>
      <c r="C77" s="284"/>
      <c r="D77" s="301"/>
      <c r="E77" s="301"/>
      <c r="F77" s="301"/>
      <c r="G77" s="301"/>
      <c r="H77" s="301"/>
    </row>
    <row r="78" spans="1:8" x14ac:dyDescent="0.25">
      <c r="A78" s="75"/>
      <c r="B78" s="284"/>
      <c r="C78" s="284"/>
      <c r="D78" s="301"/>
      <c r="E78" s="301"/>
      <c r="F78" s="301"/>
      <c r="G78" s="301"/>
      <c r="H78" s="301"/>
    </row>
    <row r="79" spans="1:8" x14ac:dyDescent="0.25">
      <c r="A79" s="75"/>
      <c r="B79" s="284"/>
      <c r="C79" s="284"/>
      <c r="D79" s="301"/>
      <c r="E79" s="301"/>
      <c r="F79" s="301"/>
      <c r="G79" s="301"/>
      <c r="H79" s="301"/>
    </row>
    <row r="80" spans="1:8" x14ac:dyDescent="0.25">
      <c r="A80" s="75"/>
      <c r="B80" s="284"/>
      <c r="C80" s="284"/>
      <c r="D80" s="301"/>
      <c r="E80" s="301"/>
      <c r="F80" s="301"/>
      <c r="G80" s="301"/>
      <c r="H80" s="301"/>
    </row>
    <row r="81" spans="1:8" x14ac:dyDescent="0.25">
      <c r="A81" s="76"/>
      <c r="B81" s="284"/>
      <c r="C81" s="284"/>
      <c r="D81" s="301"/>
      <c r="E81" s="301"/>
      <c r="F81" s="301"/>
      <c r="G81" s="301"/>
      <c r="H81" s="301"/>
    </row>
    <row r="82" spans="1:8" ht="15.75" thickBot="1" x14ac:dyDescent="0.3"/>
    <row r="83" spans="1:8" ht="17.25" thickTop="1" thickBot="1" x14ac:dyDescent="0.3">
      <c r="A83" s="93" t="s">
        <v>62</v>
      </c>
      <c r="B83" s="283" t="s">
        <v>61</v>
      </c>
      <c r="C83" s="283" t="s">
        <v>6</v>
      </c>
      <c r="D83" s="93" t="s">
        <v>10</v>
      </c>
      <c r="E83" s="93" t="s">
        <v>11</v>
      </c>
      <c r="F83" s="93" t="s">
        <v>8</v>
      </c>
      <c r="G83" s="93" t="s">
        <v>7</v>
      </c>
      <c r="H83" s="93" t="s">
        <v>9</v>
      </c>
    </row>
    <row r="84" spans="1:8" ht="15.75" thickTop="1" x14ac:dyDescent="0.25">
      <c r="A84" s="78" t="s">
        <v>60</v>
      </c>
      <c r="B84" s="284"/>
      <c r="C84" s="284"/>
      <c r="D84" s="301"/>
      <c r="E84" s="301"/>
      <c r="F84" s="301"/>
      <c r="G84" s="301"/>
      <c r="H84" s="301"/>
    </row>
    <row r="85" spans="1:8" x14ac:dyDescent="0.25">
      <c r="A85" s="75"/>
      <c r="B85" s="284"/>
      <c r="C85" s="284"/>
      <c r="D85" s="301"/>
      <c r="E85" s="301"/>
      <c r="F85" s="301"/>
      <c r="G85" s="301"/>
      <c r="H85" s="301"/>
    </row>
    <row r="86" spans="1:8" x14ac:dyDescent="0.25">
      <c r="A86" s="75"/>
      <c r="B86" s="284"/>
      <c r="C86" s="284"/>
      <c r="D86" s="301"/>
      <c r="E86" s="301"/>
      <c r="F86" s="301"/>
      <c r="G86" s="301"/>
      <c r="H86" s="301"/>
    </row>
    <row r="87" spans="1:8" x14ac:dyDescent="0.25">
      <c r="A87" s="75"/>
      <c r="B87" s="284"/>
      <c r="C87" s="284"/>
      <c r="D87" s="301"/>
      <c r="E87" s="301"/>
      <c r="F87" s="301"/>
      <c r="G87" s="301"/>
      <c r="H87" s="301"/>
    </row>
    <row r="88" spans="1:8" x14ac:dyDescent="0.25">
      <c r="A88" s="75"/>
      <c r="B88" s="284"/>
      <c r="C88" s="284"/>
      <c r="D88" s="301"/>
      <c r="E88" s="301"/>
      <c r="F88" s="301"/>
      <c r="G88" s="301"/>
      <c r="H88" s="301"/>
    </row>
    <row r="89" spans="1:8" x14ac:dyDescent="0.25">
      <c r="A89" s="75"/>
      <c r="B89" s="284"/>
      <c r="C89" s="284"/>
      <c r="D89" s="301"/>
      <c r="E89" s="301"/>
      <c r="F89" s="301"/>
      <c r="G89" s="301"/>
      <c r="H89" s="301"/>
    </row>
    <row r="90" spans="1:8" x14ac:dyDescent="0.25">
      <c r="A90" s="75"/>
      <c r="B90" s="284"/>
      <c r="C90" s="284"/>
      <c r="D90" s="301"/>
      <c r="E90" s="301"/>
      <c r="F90" s="301"/>
      <c r="G90" s="301"/>
      <c r="H90" s="301"/>
    </row>
    <row r="91" spans="1:8" x14ac:dyDescent="0.25">
      <c r="A91" s="75"/>
      <c r="B91" s="284"/>
      <c r="C91" s="284"/>
      <c r="D91" s="301"/>
      <c r="E91" s="301"/>
      <c r="F91" s="301"/>
      <c r="G91" s="301"/>
      <c r="H91" s="301"/>
    </row>
    <row r="92" spans="1:8" x14ac:dyDescent="0.25">
      <c r="A92" s="75"/>
      <c r="B92" s="284"/>
      <c r="C92" s="284"/>
      <c r="D92" s="301"/>
      <c r="E92" s="301"/>
      <c r="F92" s="301"/>
      <c r="G92" s="301"/>
      <c r="H92" s="301"/>
    </row>
    <row r="93" spans="1:8" x14ac:dyDescent="0.25">
      <c r="A93" s="76"/>
      <c r="B93" s="284"/>
      <c r="C93" s="284"/>
      <c r="D93" s="301"/>
      <c r="E93" s="301"/>
      <c r="F93" s="301"/>
      <c r="G93" s="301"/>
      <c r="H93" s="301"/>
    </row>
    <row r="94" spans="1:8" ht="15.75" thickBot="1" x14ac:dyDescent="0.3"/>
    <row r="95" spans="1:8" ht="17.25" thickTop="1" thickBot="1" x14ac:dyDescent="0.3">
      <c r="A95" s="93" t="s">
        <v>62</v>
      </c>
      <c r="B95" s="283" t="s">
        <v>61</v>
      </c>
      <c r="C95" s="283" t="s">
        <v>6</v>
      </c>
      <c r="D95" s="93" t="s">
        <v>10</v>
      </c>
      <c r="E95" s="93" t="s">
        <v>11</v>
      </c>
      <c r="F95" s="93" t="s">
        <v>8</v>
      </c>
      <c r="G95" s="93" t="s">
        <v>7</v>
      </c>
      <c r="H95" s="93" t="s">
        <v>9</v>
      </c>
    </row>
    <row r="96" spans="1:8" ht="15.75" thickTop="1" x14ac:dyDescent="0.25">
      <c r="A96" s="78" t="s">
        <v>60</v>
      </c>
      <c r="B96" s="284"/>
      <c r="C96" s="284"/>
      <c r="D96" s="301"/>
      <c r="E96" s="301"/>
      <c r="F96" s="301"/>
      <c r="G96" s="301"/>
      <c r="H96" s="301"/>
    </row>
    <row r="97" spans="1:8" x14ac:dyDescent="0.25">
      <c r="A97" s="75"/>
      <c r="B97" s="284"/>
      <c r="C97" s="284"/>
      <c r="D97" s="301"/>
      <c r="E97" s="301"/>
      <c r="F97" s="301"/>
      <c r="G97" s="301"/>
      <c r="H97" s="301"/>
    </row>
    <row r="98" spans="1:8" x14ac:dyDescent="0.25">
      <c r="A98" s="75"/>
      <c r="B98" s="284"/>
      <c r="C98" s="284"/>
      <c r="D98" s="301"/>
      <c r="E98" s="301"/>
      <c r="F98" s="301"/>
      <c r="G98" s="301"/>
      <c r="H98" s="301"/>
    </row>
    <row r="99" spans="1:8" x14ac:dyDescent="0.25">
      <c r="A99" s="75"/>
      <c r="B99" s="284"/>
      <c r="C99" s="284"/>
      <c r="D99" s="301"/>
      <c r="E99" s="301"/>
      <c r="F99" s="301"/>
      <c r="G99" s="301"/>
      <c r="H99" s="301"/>
    </row>
    <row r="100" spans="1:8" x14ac:dyDescent="0.25">
      <c r="A100" s="75"/>
      <c r="B100" s="284"/>
      <c r="C100" s="284"/>
      <c r="D100" s="301"/>
      <c r="E100" s="301"/>
      <c r="F100" s="301"/>
      <c r="G100" s="301"/>
      <c r="H100" s="301"/>
    </row>
    <row r="101" spans="1:8" x14ac:dyDescent="0.25">
      <c r="A101" s="75"/>
      <c r="B101" s="284"/>
      <c r="C101" s="284"/>
      <c r="D101" s="301"/>
      <c r="E101" s="301"/>
      <c r="F101" s="301"/>
      <c r="G101" s="301"/>
      <c r="H101" s="301"/>
    </row>
    <row r="102" spans="1:8" x14ac:dyDescent="0.25">
      <c r="A102" s="75"/>
      <c r="B102" s="284"/>
      <c r="C102" s="284"/>
      <c r="D102" s="301"/>
      <c r="E102" s="301"/>
      <c r="F102" s="301"/>
      <c r="G102" s="301"/>
      <c r="H102" s="301"/>
    </row>
    <row r="103" spans="1:8" x14ac:dyDescent="0.25">
      <c r="A103" s="75"/>
      <c r="B103" s="284"/>
      <c r="C103" s="284"/>
      <c r="D103" s="301"/>
      <c r="E103" s="301"/>
      <c r="F103" s="301"/>
      <c r="G103" s="301"/>
      <c r="H103" s="301"/>
    </row>
    <row r="104" spans="1:8" x14ac:dyDescent="0.25">
      <c r="A104" s="75"/>
      <c r="B104" s="284"/>
      <c r="C104" s="284"/>
      <c r="D104" s="301"/>
      <c r="E104" s="301"/>
      <c r="F104" s="301"/>
      <c r="G104" s="301"/>
      <c r="H104" s="301"/>
    </row>
    <row r="105" spans="1:8" x14ac:dyDescent="0.25">
      <c r="A105" s="76"/>
      <c r="B105" s="284"/>
      <c r="C105" s="284"/>
      <c r="D105" s="301"/>
      <c r="E105" s="301"/>
      <c r="F105" s="301"/>
      <c r="G105" s="301"/>
      <c r="H105" s="301"/>
    </row>
  </sheetData>
  <mergeCells count="5">
    <mergeCell ref="I9:R9"/>
    <mergeCell ref="T9:AA9"/>
    <mergeCell ref="A11:A15"/>
    <mergeCell ref="A16:A31"/>
    <mergeCell ref="A32:A43"/>
  </mergeCells>
  <conditionalFormatting sqref="AF7:AF8">
    <cfRule type="cellIs" dxfId="42" priority="272" stopIfTrue="1" operator="equal">
      <formula>$AF$7</formula>
    </cfRule>
  </conditionalFormatting>
  <conditionalFormatting sqref="I43:I47 I11:I33">
    <cfRule type="cellIs" dxfId="41" priority="271" stopIfTrue="1" operator="equal">
      <formula>"x"</formula>
    </cfRule>
  </conditionalFormatting>
  <conditionalFormatting sqref="J43:J47 J11:J33">
    <cfRule type="cellIs" dxfId="40" priority="270" operator="equal">
      <formula>"x"</formula>
    </cfRule>
  </conditionalFormatting>
  <conditionalFormatting sqref="K43:K47 K11:K33">
    <cfRule type="cellIs" dxfId="39" priority="269" operator="equal">
      <formula>"x"</formula>
    </cfRule>
  </conditionalFormatting>
  <conditionalFormatting sqref="L43:L47 L11:L33">
    <cfRule type="cellIs" dxfId="38" priority="268" stopIfTrue="1" operator="equal">
      <formula>"x"</formula>
    </cfRule>
  </conditionalFormatting>
  <conditionalFormatting sqref="M43:M47 M11:M33">
    <cfRule type="cellIs" dxfId="37" priority="267" operator="equal">
      <formula>"x"</formula>
    </cfRule>
  </conditionalFormatting>
  <conditionalFormatting sqref="I48:I50">
    <cfRule type="cellIs" dxfId="36" priority="251" stopIfTrue="1" operator="equal">
      <formula>"x"</formula>
    </cfRule>
  </conditionalFormatting>
  <conditionalFormatting sqref="J48:J50">
    <cfRule type="cellIs" dxfId="35" priority="250" operator="equal">
      <formula>"x"</formula>
    </cfRule>
  </conditionalFormatting>
  <conditionalFormatting sqref="K48:K50">
    <cfRule type="cellIs" dxfId="34" priority="249" operator="equal">
      <formula>"x"</formula>
    </cfRule>
  </conditionalFormatting>
  <conditionalFormatting sqref="L48:L50">
    <cfRule type="cellIs" dxfId="33" priority="248" stopIfTrue="1" operator="equal">
      <formula>"x"</formula>
    </cfRule>
  </conditionalFormatting>
  <conditionalFormatting sqref="M48:M50">
    <cfRule type="cellIs" dxfId="32" priority="247" operator="equal">
      <formula>"x"</formula>
    </cfRule>
  </conditionalFormatting>
  <conditionalFormatting sqref="N43:N50 N11:N33">
    <cfRule type="cellIs" dxfId="31" priority="8" stopIfTrue="1" operator="equal">
      <formula>$AF$8</formula>
    </cfRule>
    <cfRule type="cellIs" dxfId="30" priority="9" stopIfTrue="1" operator="equal">
      <formula>$AF$7</formula>
    </cfRule>
  </conditionalFormatting>
  <conditionalFormatting sqref="I34:I42">
    <cfRule type="cellIs" dxfId="29" priority="7" stopIfTrue="1" operator="equal">
      <formula>"x"</formula>
    </cfRule>
  </conditionalFormatting>
  <conditionalFormatting sqref="J34:J42">
    <cfRule type="cellIs" dxfId="28" priority="6" operator="equal">
      <formula>"x"</formula>
    </cfRule>
  </conditionalFormatting>
  <conditionalFormatting sqref="K34:K42">
    <cfRule type="cellIs" dxfId="27" priority="5" operator="equal">
      <formula>"x"</formula>
    </cfRule>
  </conditionalFormatting>
  <conditionalFormatting sqref="L34:L42">
    <cfRule type="cellIs" dxfId="26" priority="4" stopIfTrue="1" operator="equal">
      <formula>"x"</formula>
    </cfRule>
  </conditionalFormatting>
  <conditionalFormatting sqref="M34:M42">
    <cfRule type="cellIs" dxfId="25" priority="3" operator="equal">
      <formula>"x"</formula>
    </cfRule>
  </conditionalFormatting>
  <conditionalFormatting sqref="N34:N42">
    <cfRule type="cellIs" dxfId="24" priority="1" stopIfTrue="1" operator="equal">
      <formula>$AF$8</formula>
    </cfRule>
    <cfRule type="cellIs" dxfId="23" priority="2" stopIfTrue="1" operator="equal">
      <formula>$AF$7</formula>
    </cfRule>
  </conditionalFormatting>
  <dataValidations count="1">
    <dataValidation type="list" allowBlank="1" showInputMessage="1" showErrorMessage="1" sqref="N11:N50">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5</vt:i4>
      </vt:variant>
    </vt:vector>
  </HeadingPairs>
  <TitlesOfParts>
    <vt:vector size="17"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Final</vt:lpstr>
      <vt:lpstr>Painel de Gestão Final</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00650123131</cp:lastModifiedBy>
  <dcterms:created xsi:type="dcterms:W3CDTF">2012-07-30T00:05:19Z</dcterms:created>
  <dcterms:modified xsi:type="dcterms:W3CDTF">2018-01-22T14:00:13Z</dcterms:modified>
</cp:coreProperties>
</file>