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C:\Users\fernandalopes\Desktop\SEI\"/>
    </mc:Choice>
  </mc:AlternateContent>
  <xr:revisionPtr revIDLastSave="568" documentId="11_79EEA0E50CC4176F9DA94F9FADBA1A7455569EDA" xr6:coauthVersionLast="47" xr6:coauthVersionMax="47" xr10:uidLastSave="{47902728-F4F1-48DA-BD19-00F5910853CC}"/>
  <bookViews>
    <workbookView xWindow="0" yWindow="0" windowWidth="28800" windowHeight="11535" firstSheet="4" activeTab="4" xr2:uid="{00000000-000D-0000-FFFF-FFFF00000000}"/>
  </bookViews>
  <sheets>
    <sheet name="Insumos - Méd. Veterinário" sheetId="1" r:id="rId1"/>
    <sheet name="Custos - Material Méd. Vet." sheetId="2" r:id="rId2"/>
    <sheet name="Insumos - TRATADOR INSUMOS" sheetId="4" r:id="rId3"/>
    <sheet name="Custos Uniformes - TRATADOR" sheetId="7" r:id="rId4"/>
    <sheet name="Custos Material - TRATADOR" sheetId="8" r:id="rId5"/>
  </sheets>
  <definedNames>
    <definedName name="_1Excel_BuiltIn_Print_Area_1_1" localSheetId="0">#REF!</definedName>
    <definedName name="_1Excel_BuiltIn_Print_Area_1_1">#REF!</definedName>
    <definedName name="_1Excel_BuiltIn_Print_Area_2_1" localSheetId="0">#REF!</definedName>
    <definedName name="_1Excel_BuiltIn_Print_Area_2_1">#REF!</definedName>
    <definedName name="_2Excel_BuiltIn_Print_Area_3_1" localSheetId="0">#REF!</definedName>
    <definedName name="_2Excel_BuiltIn_Print_Area_3_1">#REF!</definedName>
    <definedName name="_xlnm.Print_Area" localSheetId="0">'Insumos - Méd. Veterinário'!$A$1:$G$43</definedName>
    <definedName name="DF" localSheetId="0">#REF!</definedName>
    <definedName name="DF">#REF!</definedName>
    <definedName name="dwe" localSheetId="0">#REF!</definedName>
    <definedName name="dwe">#REF!</definedName>
    <definedName name="e" localSheetId="0">#REF!</definedName>
    <definedName name="e">#REF!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FFF" localSheetId="0">#REF!</definedName>
    <definedName name="FFF">#REF!</definedName>
    <definedName name="fvdv" localSheetId="0">#REF!</definedName>
    <definedName name="fvdv">#REF!</definedName>
    <definedName name="ggfeb">#REF!</definedName>
    <definedName name="M" localSheetId="0">#REF!</definedName>
    <definedName name="M">#REF!</definedName>
    <definedName name="MM" localSheetId="0">#REF!</definedName>
    <definedName name="MM">#REF!</definedName>
    <definedName name="MMM" localSheetId="0">#REF!</definedName>
    <definedName name="MMM">#REF!</definedName>
    <definedName name="nh" localSheetId="0">#REF!</definedName>
    <definedName name="nh">#REF!</definedName>
    <definedName name="qq">#REF!</definedName>
    <definedName name="qwd" localSheetId="0">#REF!</definedName>
    <definedName name="qwd">#REF!</definedName>
    <definedName name="RNRNYT" localSheetId="0">#REF!</definedName>
    <definedName name="RNRNYT">#REF!</definedName>
    <definedName name="vr">#REF!</definedName>
    <definedName name="yi8ouiçuiç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23" i="2"/>
  <c r="G28" i="2"/>
  <c r="G21" i="2"/>
  <c r="G44" i="2"/>
  <c r="G9" i="2"/>
  <c r="H60" i="8"/>
  <c r="F60" i="8"/>
  <c r="G59" i="8"/>
  <c r="I59" i="8" s="1"/>
  <c r="J59" i="8" s="1"/>
  <c r="G58" i="8"/>
  <c r="I58" i="8" s="1"/>
  <c r="J58" i="8" s="1"/>
  <c r="G57" i="8"/>
  <c r="I57" i="8" s="1"/>
  <c r="J57" i="8" s="1"/>
  <c r="G56" i="8"/>
  <c r="I56" i="8" s="1"/>
  <c r="J56" i="8" s="1"/>
  <c r="G55" i="8"/>
  <c r="I55" i="8" s="1"/>
  <c r="J55" i="8" s="1"/>
  <c r="G54" i="8"/>
  <c r="I54" i="8" s="1"/>
  <c r="J54" i="8" s="1"/>
  <c r="G53" i="8"/>
  <c r="I53" i="8" s="1"/>
  <c r="J53" i="8" s="1"/>
  <c r="G52" i="8"/>
  <c r="I52" i="8" s="1"/>
  <c r="J52" i="8" s="1"/>
  <c r="G51" i="8"/>
  <c r="I51" i="8" s="1"/>
  <c r="J51" i="8" s="1"/>
  <c r="G50" i="8"/>
  <c r="I50" i="8" s="1"/>
  <c r="J50" i="8" s="1"/>
  <c r="G49" i="8"/>
  <c r="I49" i="8" s="1"/>
  <c r="J49" i="8" s="1"/>
  <c r="G48" i="8"/>
  <c r="I48" i="8" s="1"/>
  <c r="J48" i="8" s="1"/>
  <c r="G47" i="8"/>
  <c r="I47" i="8" s="1"/>
  <c r="J47" i="8" s="1"/>
  <c r="G46" i="8"/>
  <c r="I46" i="8" s="1"/>
  <c r="J46" i="8" s="1"/>
  <c r="G45" i="8"/>
  <c r="I45" i="8" s="1"/>
  <c r="J45" i="8" s="1"/>
  <c r="G44" i="8"/>
  <c r="I44" i="8" s="1"/>
  <c r="J44" i="8" s="1"/>
  <c r="G43" i="8"/>
  <c r="I43" i="8" s="1"/>
  <c r="J43" i="8" s="1"/>
  <c r="G42" i="8"/>
  <c r="I42" i="8" s="1"/>
  <c r="J42" i="8" s="1"/>
  <c r="G41" i="8"/>
  <c r="I41" i="8" s="1"/>
  <c r="J41" i="8" s="1"/>
  <c r="G40" i="8"/>
  <c r="I40" i="8" s="1"/>
  <c r="J40" i="8" s="1"/>
  <c r="G39" i="8"/>
  <c r="I39" i="8" s="1"/>
  <c r="J39" i="8" s="1"/>
  <c r="G38" i="8"/>
  <c r="I38" i="8" s="1"/>
  <c r="J38" i="8" s="1"/>
  <c r="G37" i="8"/>
  <c r="H32" i="7"/>
  <c r="G31" i="7"/>
  <c r="G30" i="7"/>
  <c r="G29" i="7"/>
  <c r="G28" i="7"/>
  <c r="G27" i="7"/>
  <c r="G26" i="7"/>
  <c r="G25" i="7"/>
  <c r="G24" i="7"/>
  <c r="F23" i="7"/>
  <c r="F9" i="7"/>
  <c r="G9" i="7"/>
  <c r="G10" i="7"/>
  <c r="G11" i="7"/>
  <c r="F10" i="1"/>
  <c r="M32" i="8"/>
  <c r="H32" i="8"/>
  <c r="F32" i="8"/>
  <c r="G31" i="8"/>
  <c r="I31" i="8" s="1"/>
  <c r="J31" i="8" s="1"/>
  <c r="G30" i="8"/>
  <c r="I30" i="8" s="1"/>
  <c r="J30" i="8" s="1"/>
  <c r="G29" i="8"/>
  <c r="I29" i="8" s="1"/>
  <c r="J29" i="8" s="1"/>
  <c r="G28" i="8"/>
  <c r="I28" i="8" s="1"/>
  <c r="J28" i="8" s="1"/>
  <c r="G27" i="8"/>
  <c r="I27" i="8" s="1"/>
  <c r="J27" i="8" s="1"/>
  <c r="G26" i="8"/>
  <c r="I26" i="8" s="1"/>
  <c r="J26" i="8" s="1"/>
  <c r="G25" i="8"/>
  <c r="I25" i="8" s="1"/>
  <c r="J25" i="8" s="1"/>
  <c r="G24" i="8"/>
  <c r="I24" i="8" s="1"/>
  <c r="J24" i="8" s="1"/>
  <c r="G23" i="8"/>
  <c r="I23" i="8" s="1"/>
  <c r="J23" i="8" s="1"/>
  <c r="G22" i="8"/>
  <c r="I22" i="8" s="1"/>
  <c r="J22" i="8" s="1"/>
  <c r="G21" i="8"/>
  <c r="I21" i="8" s="1"/>
  <c r="J21" i="8" s="1"/>
  <c r="G20" i="8"/>
  <c r="I20" i="8" s="1"/>
  <c r="J20" i="8" s="1"/>
  <c r="G19" i="8"/>
  <c r="I19" i="8" s="1"/>
  <c r="J19" i="8" s="1"/>
  <c r="G18" i="8"/>
  <c r="I18" i="8" s="1"/>
  <c r="J18" i="8" s="1"/>
  <c r="G17" i="8"/>
  <c r="I17" i="8" s="1"/>
  <c r="J17" i="8" s="1"/>
  <c r="G16" i="8"/>
  <c r="I16" i="8" s="1"/>
  <c r="J16" i="8" s="1"/>
  <c r="G15" i="8"/>
  <c r="I15" i="8" s="1"/>
  <c r="J15" i="8" s="1"/>
  <c r="G14" i="8"/>
  <c r="I14" i="8" s="1"/>
  <c r="J14" i="8" s="1"/>
  <c r="G13" i="8"/>
  <c r="I13" i="8" s="1"/>
  <c r="J13" i="8" s="1"/>
  <c r="G12" i="8"/>
  <c r="I12" i="8" s="1"/>
  <c r="J12" i="8" s="1"/>
  <c r="G11" i="8"/>
  <c r="I11" i="8" s="1"/>
  <c r="J11" i="8" s="1"/>
  <c r="G10" i="8"/>
  <c r="I10" i="8" s="1"/>
  <c r="J10" i="8" s="1"/>
  <c r="G9" i="8"/>
  <c r="M18" i="7"/>
  <c r="H18" i="7"/>
  <c r="G17" i="7"/>
  <c r="G16" i="7"/>
  <c r="G15" i="7"/>
  <c r="G14" i="7"/>
  <c r="G13" i="7"/>
  <c r="G12" i="7"/>
  <c r="F40" i="4"/>
  <c r="F50" i="2"/>
  <c r="F49" i="2"/>
  <c r="F48" i="2"/>
  <c r="F51" i="2" s="1"/>
  <c r="F5" i="2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28" i="1"/>
  <c r="F23" i="1"/>
  <c r="F24" i="1"/>
  <c r="F25" i="1"/>
  <c r="F26" i="1"/>
  <c r="F22" i="1"/>
  <c r="F11" i="1"/>
  <c r="F12" i="1"/>
  <c r="F13" i="1"/>
  <c r="F14" i="1"/>
  <c r="F15" i="1"/>
  <c r="F16" i="1"/>
  <c r="F17" i="1"/>
  <c r="F18" i="1"/>
  <c r="F19" i="1"/>
  <c r="F20" i="1"/>
  <c r="F9" i="1"/>
  <c r="G45" i="2" l="1"/>
  <c r="G60" i="8"/>
  <c r="I37" i="8"/>
  <c r="F32" i="7"/>
  <c r="G23" i="7"/>
  <c r="J24" i="7"/>
  <c r="I24" i="7"/>
  <c r="J25" i="7"/>
  <c r="I25" i="7"/>
  <c r="J26" i="7"/>
  <c r="I26" i="7"/>
  <c r="J27" i="7"/>
  <c r="I27" i="7"/>
  <c r="J28" i="7"/>
  <c r="I28" i="7"/>
  <c r="J29" i="7"/>
  <c r="I29" i="7"/>
  <c r="J30" i="7"/>
  <c r="I30" i="7"/>
  <c r="J31" i="7"/>
  <c r="I31" i="7"/>
  <c r="G32" i="8"/>
  <c r="I9" i="8"/>
  <c r="F18" i="7"/>
  <c r="J10" i="7"/>
  <c r="I10" i="7"/>
  <c r="J11" i="7"/>
  <c r="I11" i="7"/>
  <c r="J12" i="7"/>
  <c r="I12" i="7"/>
  <c r="J13" i="7"/>
  <c r="I13" i="7"/>
  <c r="J14" i="7"/>
  <c r="I14" i="7"/>
  <c r="J15" i="7"/>
  <c r="I15" i="7"/>
  <c r="J16" i="7"/>
  <c r="I16" i="7"/>
  <c r="J17" i="7"/>
  <c r="I17" i="7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30" i="2"/>
  <c r="G27" i="2"/>
  <c r="G26" i="2"/>
  <c r="G25" i="2"/>
  <c r="G24" i="2"/>
  <c r="G11" i="2"/>
  <c r="G12" i="2"/>
  <c r="G13" i="2"/>
  <c r="G14" i="2"/>
  <c r="G15" i="2"/>
  <c r="G16" i="2"/>
  <c r="G17" i="2"/>
  <c r="G18" i="2"/>
  <c r="G19" i="2"/>
  <c r="G20" i="2"/>
  <c r="I60" i="8" l="1"/>
  <c r="J37" i="8"/>
  <c r="J60" i="8" s="1"/>
  <c r="I61" i="8" s="1"/>
  <c r="G32" i="7"/>
  <c r="J23" i="7"/>
  <c r="J32" i="7" s="1"/>
  <c r="J33" i="7" s="1"/>
  <c r="I23" i="7"/>
  <c r="I32" i="7" s="1"/>
  <c r="I32" i="8"/>
  <c r="J9" i="8"/>
  <c r="J32" i="8" s="1"/>
  <c r="I33" i="8" s="1"/>
  <c r="G18" i="7"/>
  <c r="J9" i="7"/>
  <c r="J18" i="7" s="1"/>
  <c r="J19" i="7" s="1"/>
  <c r="I9" i="7"/>
  <c r="I18" i="7" s="1"/>
</calcChain>
</file>

<file path=xl/sharedStrings.xml><?xml version="1.0" encoding="utf-8"?>
<sst xmlns="http://schemas.openxmlformats.org/spreadsheetml/2006/main" count="511" uniqueCount="193">
  <si>
    <t>Instituto Chico Mendes de Conservação da Biodiversidade</t>
  </si>
  <si>
    <t>Processo nº 02070.020044/2025-14</t>
  </si>
  <si>
    <t>Pregão Eletrônico nº __/202X</t>
  </si>
  <si>
    <t>Quantidade de Postos - Médico Veterinário</t>
  </si>
  <si>
    <t>PERNAMBUCO</t>
  </si>
  <si>
    <t>BAHIA</t>
  </si>
  <si>
    <t xml:space="preserve">TOTAL DE POSTOS </t>
  </si>
  <si>
    <t>UASG: 443033</t>
  </si>
  <si>
    <t>Planilha de Materiais, Equipamentos  e EPI para Médico Veterinário</t>
  </si>
  <si>
    <t>ITEM</t>
  </si>
  <si>
    <t>DESCRIÇÃO/ESPECIFICAÇÕES</t>
  </si>
  <si>
    <t>UNIDADE DE FORNECIMENTO</t>
  </si>
  <si>
    <t xml:space="preserve">QTD PERNAMBUCO     </t>
  </si>
  <si>
    <t>QTD BAHIA</t>
  </si>
  <si>
    <t>QTD TOTAL</t>
  </si>
  <si>
    <t>FORNECIMENTO MENSAL</t>
  </si>
  <si>
    <t>Álcool 70% 1L</t>
  </si>
  <si>
    <t>frasco 1L</t>
  </si>
  <si>
    <t>Degermante iodopolividona – 10% iodopolividona (1% iodo ativo) - embalagem 1 litro</t>
  </si>
  <si>
    <t>Jaleco descartável de manga comprida</t>
  </si>
  <si>
    <t>unidade</t>
  </si>
  <si>
    <t xml:space="preserve">Luva de procedimento </t>
  </si>
  <si>
    <t>caixa 100 unidades (50 pares)</t>
  </si>
  <si>
    <t>Luvas de látex</t>
  </si>
  <si>
    <t>par</t>
  </si>
  <si>
    <t>Macacão Tyvek</t>
  </si>
  <si>
    <t>Máscara de tripla fixação em TNT</t>
  </si>
  <si>
    <t xml:space="preserve"> caixa 50 unidades</t>
  </si>
  <si>
    <t>Máscara N95 (ou PFF2)</t>
  </si>
  <si>
    <t xml:space="preserve">Protetor solar para corpo UV 50 </t>
  </si>
  <si>
    <t>embalagem 200 ml</t>
  </si>
  <si>
    <t>Repelente de longa duração, tipo spray -</t>
  </si>
  <si>
    <t xml:space="preserve"> embalagem 200ml</t>
  </si>
  <si>
    <t>Solução antisséptica 2% de digliconato de clorexidina 1L</t>
  </si>
  <si>
    <t>Touca descartável</t>
  </si>
  <si>
    <t>caixa 50 unidades</t>
  </si>
  <si>
    <t>FORNECIMENTO SEMESTRAL</t>
  </si>
  <si>
    <t>Camisa de manga comprida com proteção UV, de tecido dry-fit, cor cinza escuro, com logomarca do ICMBio</t>
  </si>
  <si>
    <t>Calça comprida com proteção UV não térmica, cor cinza escuro, com logomarca do ICMBio</t>
  </si>
  <si>
    <t>Face shield transparente</t>
  </si>
  <si>
    <t xml:space="preserve"> Meia de algodão cano médio</t>
  </si>
  <si>
    <t>Protetor solar labial UV 50</t>
  </si>
  <si>
    <t>embalagem 5g</t>
  </si>
  <si>
    <t>FORNECIMENTO ANUAL</t>
  </si>
  <si>
    <t xml:space="preserve">Avental impermeável para necropsia </t>
  </si>
  <si>
    <t>Bota cano longo branca (par)</t>
  </si>
  <si>
    <t>Bota cano longo preta (par)</t>
  </si>
  <si>
    <t>Bota de Neoprene</t>
  </si>
  <si>
    <t xml:space="preserve">Boné/Chapéu com proteção UV (com logo a ser definida pelo ICMBio) </t>
  </si>
  <si>
    <t>Calçado ocupacional, fechado na parte superior e no calcanhar, confeccionado em EVA, solado de borracha antiderrapante</t>
  </si>
  <si>
    <t>Filtro para máscara com Filtro Vapores e Gases </t>
  </si>
  <si>
    <t xml:space="preserve">Jaleco de tecido 100% algodão (com logo a ser definida pelo ICMBio) </t>
  </si>
  <si>
    <t>Luva anticorte</t>
  </si>
  <si>
    <t>Macacão de Neoprene (manga curta+short 1,5 mm com zíper YKK frontal, com parte interna revestida com plush com logo a ser definida pelo ICMBio)</t>
  </si>
  <si>
    <t>Macacão Jardineira Impermeável Para Pesca sem bota acoplada</t>
  </si>
  <si>
    <t>Máscara com Filtro Vapores e Gases </t>
  </si>
  <si>
    <t>Óculos de proteção</t>
  </si>
  <si>
    <t>Óculos escuro de proteção com UV</t>
  </si>
  <si>
    <t>OBS: para calçados e vestuário, verificar tamanho e modelo com  a contratada</t>
  </si>
  <si>
    <t xml:space="preserve">Processo n.º  </t>
  </si>
  <si>
    <t>Pregão Eletrônico nº __/202</t>
  </si>
  <si>
    <t>Quantidade de Postos  
Médico Veterinário</t>
  </si>
  <si>
    <t>Planilha de Materiais, Equipamentos  e EPI</t>
  </si>
  <si>
    <t>QNT BAHIA</t>
  </si>
  <si>
    <t xml:space="preserve">VALOR UNITÁRIO  </t>
  </si>
  <si>
    <t xml:space="preserve"> VALOR MENSAL ESTIMADO  </t>
  </si>
  <si>
    <t>Touca descartável antialérgico</t>
  </si>
  <si>
    <t>Subtotal Mensal</t>
  </si>
  <si>
    <t>Meia de algodão cano médio</t>
  </si>
  <si>
    <t>Subtotal Bimestral</t>
  </si>
  <si>
    <t>Bota de Neoprene, antiderrapante de neoprene, com zíper 3,5 mm</t>
  </si>
  <si>
    <t>Luva de aço anticorte</t>
  </si>
  <si>
    <t>Subtotal Anual</t>
  </si>
  <si>
    <t>Total Mensal por funcionário</t>
  </si>
  <si>
    <t>INSTITUTO CHICO MENDES DE CONSERVAÇÃO DA BIODIVERSIDADE - ICMBio</t>
  </si>
  <si>
    <t xml:space="preserve">Processo nº </t>
  </si>
  <si>
    <t>Pregão Eletrônico nº____/202</t>
  </si>
  <si>
    <t>UASG: xxxxxx</t>
  </si>
  <si>
    <t>Tratadores de Animais Silvestres</t>
  </si>
  <si>
    <t>CATMAT</t>
  </si>
  <si>
    <t>DESCRIÇÃO</t>
  </si>
  <si>
    <t>UN. MEDIDA</t>
  </si>
  <si>
    <t>VIDA ÚTIL
(MESES)</t>
  </si>
  <si>
    <t>PE</t>
  </si>
  <si>
    <t>U
N
I
F
O
R
M
E</t>
  </si>
  <si>
    <t>Boné legionário com proteção de pescoço e UV com logomarca do  ICMBio/CMA</t>
  </si>
  <si>
    <t>Unidade</t>
  </si>
  <si>
    <t>607259 / 452760 / 452756</t>
  </si>
  <si>
    <t>Bota antiderrapante de neoprene, solado e peito do pé em borracha, com ziper 3,5mm</t>
  </si>
  <si>
    <t>333013 / 358114</t>
  </si>
  <si>
    <t>Bota PVC cano longo (Preta)</t>
  </si>
  <si>
    <t>Par</t>
  </si>
  <si>
    <t>234470 / 234464 / 234469</t>
  </si>
  <si>
    <t>Bota PVC cano longa (Branca)</t>
  </si>
  <si>
    <t>221726 / 604750 / 321071</t>
  </si>
  <si>
    <t>Calça comprida de tactel com logomarca ICMBio/CMA (Verde)</t>
  </si>
  <si>
    <t>374111 / 350789 / 374109 / 374110</t>
  </si>
  <si>
    <t>Calça Brim com logomarca ICMBio/CMA (Verde)</t>
  </si>
  <si>
    <t>Short de Tactel com logomarca ICMBio/CMA (Verde)</t>
  </si>
  <si>
    <t>452634 / 452710 / 238248 / 260373</t>
  </si>
  <si>
    <t>Camisa Tipo Polo, com logomarca do ICMBio/CMA (Azul)</t>
  </si>
  <si>
    <t>614137 / 600811</t>
  </si>
  <si>
    <t>Camisa manga longa UV 50, com logomarca do ICMBio/CMA (Azul)</t>
  </si>
  <si>
    <t>428622 / 428615</t>
  </si>
  <si>
    <t>Gorro/touca cirúrgico descartável material antialérgico com fixação de elástico modelo redonda cor branca</t>
  </si>
  <si>
    <t>Embalagem 100 unidades</t>
  </si>
  <si>
    <t>M
A
T
E
R
I
A
L</t>
  </si>
  <si>
    <t>Luva algodão pigmentada 4 fios, tamanho único</t>
  </si>
  <si>
    <t>355692 / 232276 / 369270</t>
  </si>
  <si>
    <t>286253 / 485338 / 307497</t>
  </si>
  <si>
    <t>Luva de neoprene 2 mm com reforço na palma da mão e com fecho de velcro no punho</t>
  </si>
  <si>
    <t>269892 / 387698 / 335904</t>
  </si>
  <si>
    <t>Luvas de látex para procedimento não estéreis levemente talcada, hipoalergênica, ambidestra, tamanho G (Branca)</t>
  </si>
  <si>
    <t>Caixa com 100 unidades/50 pares</t>
  </si>
  <si>
    <t>269894 / 282015 / 312217</t>
  </si>
  <si>
    <t>Luvas de látex para procedimento não estéreis levemente talcada, hipoalergênica, ambidestra, tamanho P (Branca)</t>
  </si>
  <si>
    <t>260411 / 260412 / 296377</t>
  </si>
  <si>
    <t>Luvas de látex tamanho P e G – MANGA LONGA</t>
  </si>
  <si>
    <t>Par </t>
  </si>
  <si>
    <t>374223  374221</t>
  </si>
  <si>
    <t>Luvas látex nitrílico cor amarela para manutenção com produtos químicos (CA 27.311)</t>
  </si>
  <si>
    <t>374223 / 374221</t>
  </si>
  <si>
    <t>Luvas latexnitrilico cor verde ou azul para manutenção  com produtos químicos (CA 27.311)</t>
  </si>
  <si>
    <t>208448 / 315717 / 260462 / 250718</t>
  </si>
  <si>
    <t>Luva PVC longa</t>
  </si>
  <si>
    <t>348029 / 348030 / 420075 / 397779</t>
  </si>
  <si>
    <t>Macacão tyvek (plástico manga longa e SEM botas)</t>
  </si>
  <si>
    <t>485315 / 483888</t>
  </si>
  <si>
    <t>Máscara descartável (caixa c/ 100 unidade)</t>
  </si>
  <si>
    <t>Caixa com 100 unidades</t>
  </si>
  <si>
    <t>485709 / 485650</t>
  </si>
  <si>
    <t>Nadadeira de mergulho tipo sata anatômica reforçada em borracha termoplástica com canais de fluxo de água e aba traseira</t>
  </si>
  <si>
    <t>Óculos escuros EPI</t>
  </si>
  <si>
    <t>405887 / 477887 / 405892 / 405893</t>
  </si>
  <si>
    <t>Protetor labial fator 30</t>
  </si>
  <si>
    <t>Protetor solar fator 60</t>
  </si>
  <si>
    <t>Litro</t>
  </si>
  <si>
    <t>336783 / 293774 / 293569</t>
  </si>
  <si>
    <t>Respirador para produtos químicos com filtro</t>
  </si>
  <si>
    <t>329821 / 290777 / 329822</t>
  </si>
  <si>
    <t>Roupa de neoprene de manga curta+short 1,5 mm com zíper YKK frontal, com parte interna revestida com plush</t>
  </si>
  <si>
    <t>Sabonete líquido antisséptico a base de clorexidina 2%</t>
  </si>
  <si>
    <t>Embalagem plástica 1 litro</t>
  </si>
  <si>
    <t>485729 / 614863</t>
  </si>
  <si>
    <t>Snorkell - respirador para mergulho de silicone e formato anatômico</t>
  </si>
  <si>
    <t>Máscara de mergulho de silicone preta</t>
  </si>
  <si>
    <t>Solução Iodetadaanti - séptico e anti - fúngico Lugol 2% uso externo uso adulto e pediátrico</t>
  </si>
  <si>
    <t>602217 / 602214 / 483340</t>
  </si>
  <si>
    <t>Sapato fechado/emborrachado com ziper (preto ou marrom)</t>
  </si>
  <si>
    <t>SUBTOTAL</t>
  </si>
  <si>
    <t>Quantidade de Postos</t>
  </si>
  <si>
    <t>Planilha de Uniformes - Tratador de Animias Silvestres (BA)</t>
  </si>
  <si>
    <t>V
A
L
O
R
1 (UM)
F
U
N
C
I
O
N
Á
R
I
O</t>
  </si>
  <si>
    <t>BAHIA
QNT. POR FUNCIONÁRIO</t>
  </si>
  <si>
    <t>QUANT. TOTAL ITENS ANUAL POR FUNCIONÁRIO</t>
  </si>
  <si>
    <t>VALOR UNITÁRIO MÉDIO ESTIMADO</t>
  </si>
  <si>
    <t>R$ TOTAL ANUAL</t>
  </si>
  <si>
    <t>VALOR MENSAL ESTIMADO</t>
  </si>
  <si>
    <t>Boné legionário com proteção de pescoço e UV com logomarca ICMBio</t>
  </si>
  <si>
    <t>607259 / 452760 / 452756 / 485649</t>
  </si>
  <si>
    <t>333013 / 358114 / 464769</t>
  </si>
  <si>
    <t>Bota PVC cano longo (Branca)</t>
  </si>
  <si>
    <t>221726 / 604750</t>
  </si>
  <si>
    <t>Calça comprida de tactel com logomarca (Verde)</t>
  </si>
  <si>
    <t>374111 / 350789 / 374109 / 374113 / 374114 / 374110</t>
  </si>
  <si>
    <t>Calça Brim com logomarca (Verde)</t>
  </si>
  <si>
    <t>Short de Tactel com logomarca (Verde)</t>
  </si>
  <si>
    <t>VALOR TOTAL</t>
  </si>
  <si>
    <t>Planilha de Uniformes - Tratador de Animias Silvestres (PE)</t>
  </si>
  <si>
    <t>PERNAMBUCO
QNT. POR FUNCIONÁRIO</t>
  </si>
  <si>
    <t>Planilha de Materiais - Tratador de Animal Silvestre (BA)</t>
  </si>
  <si>
    <t>V
A
L
O
R
R
E
F
E
R
Ê
N
T
E
A
1 (UM)
F
U
N
C
I
O
N
Á
R
I
O</t>
  </si>
  <si>
    <t>QNT. BA</t>
  </si>
  <si>
    <t>QUANT. TOTAL ITENS ANUAL</t>
  </si>
  <si>
    <t>R$ VALOR MENSAL ESTIMADO</t>
  </si>
  <si>
    <t>R$ VALOR MENSAL ESTIMADO POR FUNCIONÁRIO</t>
  </si>
  <si>
    <t>428622 / 428615 / 369561</t>
  </si>
  <si>
    <t>232276 / 369270</t>
  </si>
  <si>
    <t>269894  / 282015 / 312217</t>
  </si>
  <si>
    <t>374223  / 374221</t>
  </si>
  <si>
    <t>Luvas latexnitrilico cor verde ou azul para manutenção com produtos químicos (CA 27.311)</t>
  </si>
  <si>
    <t>315717  / 250718</t>
  </si>
  <si>
    <t>348029 / 348030 / 420075 / 616643</t>
  </si>
  <si>
    <t>614002  / 485709</t>
  </si>
  <si>
    <t>405887 / 477887  / 405892 / 405893</t>
  </si>
  <si>
    <t>336783  / 293774 / 293569</t>
  </si>
  <si>
    <t>486524 / 329821 / 329822</t>
  </si>
  <si>
    <t>Snorkell- respirador para mergulho de silicone e formato anatômico</t>
  </si>
  <si>
    <t>Solução Iodeto antisséptico e antifúngico Lugol 2% uso externo, uso adulto e pediátrico</t>
  </si>
  <si>
    <t>602214 / 483340</t>
  </si>
  <si>
    <t>TOTAL FUNCIONÁRIOS</t>
  </si>
  <si>
    <t>Planilha de Materiais - Tratador de Animal Silvestre (PE)</t>
  </si>
  <si>
    <t>QNT.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</si>
</sst>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scheme val="minor"/>
    </font>
    <font>
      <sz val="10"/>
      <color rgb="FF000000"/>
      <name val="Arial"/>
      <charset val="1"/>
    </font>
    <font>
      <b/>
      <sz val="9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entury Gothic"/>
      <family val="2"/>
      <scheme val="minor"/>
    </font>
    <font>
      <b/>
      <sz val="14"/>
      <color rgb="FF000000"/>
      <name val="Calibri"/>
    </font>
    <font>
      <b/>
      <sz val="11"/>
      <name val="Calibri"/>
    </font>
    <font>
      <b/>
      <sz val="14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333333"/>
      <name val="Calibri"/>
    </font>
    <font>
      <b/>
      <sz val="11"/>
      <color theme="1"/>
      <name val="Century Gothic"/>
      <family val="2"/>
      <scheme val="minor"/>
    </font>
    <font>
      <b/>
      <sz val="9"/>
      <color theme="1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</cellStyleXfs>
  <cellXfs count="186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5" fillId="3" borderId="4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4" fontId="1" fillId="0" borderId="0" xfId="1" applyNumberFormat="1"/>
    <xf numFmtId="0" fontId="6" fillId="0" borderId="1" xfId="2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2" fillId="0" borderId="0" xfId="1" applyFont="1"/>
    <xf numFmtId="0" fontId="1" fillId="0" borderId="2" xfId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44" fontId="2" fillId="0" borderId="0" xfId="1" applyNumberFormat="1" applyFont="1"/>
    <xf numFmtId="0" fontId="8" fillId="4" borderId="1" xfId="3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44" fontId="6" fillId="0" borderId="1" xfId="4" applyFont="1" applyBorder="1" applyAlignment="1">
      <alignment horizontal="center" vertical="center" wrapText="1"/>
    </xf>
    <xf numFmtId="44" fontId="1" fillId="0" borderId="1" xfId="4" applyFont="1" applyFill="1" applyBorder="1" applyAlignment="1">
      <alignment horizontal="center" vertical="center" wrapText="1"/>
    </xf>
    <xf numFmtId="44" fontId="6" fillId="0" borderId="2" xfId="4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4" fontId="6" fillId="0" borderId="2" xfId="4" applyFont="1" applyFill="1" applyBorder="1" applyAlignment="1">
      <alignment horizontal="center" vertical="center" wrapText="1"/>
    </xf>
    <xf numFmtId="44" fontId="6" fillId="0" borderId="1" xfId="4" applyFont="1" applyFill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12" fillId="0" borderId="0" xfId="1" applyFont="1"/>
    <xf numFmtId="44" fontId="0" fillId="0" borderId="0" xfId="0" applyNumberFormat="1"/>
    <xf numFmtId="44" fontId="11" fillId="5" borderId="13" xfId="1" applyNumberFormat="1" applyFont="1" applyFill="1" applyBorder="1" applyAlignment="1">
      <alignment vertical="center"/>
    </xf>
    <xf numFmtId="44" fontId="5" fillId="5" borderId="11" xfId="4" applyFont="1" applyFill="1" applyBorder="1" applyAlignment="1">
      <alignment horizontal="center" vertical="center" wrapText="1"/>
    </xf>
    <xf numFmtId="44" fontId="5" fillId="5" borderId="1" xfId="4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1" fillId="7" borderId="1" xfId="1" applyFill="1" applyBorder="1" applyAlignment="1">
      <alignment horizontal="center" vertical="center"/>
    </xf>
    <xf numFmtId="0" fontId="1" fillId="7" borderId="0" xfId="1" applyFill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1" fillId="0" borderId="20" xfId="1" applyBorder="1"/>
    <xf numFmtId="0" fontId="1" fillId="0" borderId="21" xfId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0" fillId="0" borderId="22" xfId="0" applyBorder="1"/>
    <xf numFmtId="0" fontId="6" fillId="0" borderId="7" xfId="2" applyFont="1" applyBorder="1" applyAlignment="1">
      <alignment horizontal="center" vertical="center" wrapText="1"/>
    </xf>
    <xf numFmtId="44" fontId="6" fillId="0" borderId="5" xfId="4" applyFont="1" applyBorder="1" applyAlignment="1">
      <alignment horizontal="center" vertical="center" wrapText="1"/>
    </xf>
    <xf numFmtId="0" fontId="15" fillId="8" borderId="23" xfId="0" applyFont="1" applyFill="1" applyBorder="1"/>
    <xf numFmtId="0" fontId="0" fillId="0" borderId="23" xfId="0" applyBorder="1"/>
    <xf numFmtId="0" fontId="15" fillId="8" borderId="23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8" borderId="22" xfId="0" applyFont="1" applyFill="1" applyBorder="1" applyAlignment="1">
      <alignment horizontal="center" vertical="center"/>
    </xf>
    <xf numFmtId="0" fontId="5" fillId="10" borderId="3" xfId="1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left" vertical="center"/>
    </xf>
    <xf numFmtId="0" fontId="16" fillId="2" borderId="26" xfId="0" applyFont="1" applyFill="1" applyBorder="1" applyAlignment="1">
      <alignment horizontal="left" vertical="center"/>
    </xf>
    <xf numFmtId="0" fontId="16" fillId="2" borderId="27" xfId="0" applyFont="1" applyFill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/>
    </xf>
    <xf numFmtId="0" fontId="16" fillId="2" borderId="29" xfId="0" applyFont="1" applyFill="1" applyBorder="1" applyAlignment="1">
      <alignment horizontal="left" vertical="center"/>
    </xf>
    <xf numFmtId="0" fontId="16" fillId="2" borderId="30" xfId="0" applyFont="1" applyFill="1" applyBorder="1" applyAlignment="1">
      <alignment horizontal="left" vertical="center"/>
    </xf>
    <xf numFmtId="0" fontId="4" fillId="5" borderId="31" xfId="1" applyFont="1" applyFill="1" applyBorder="1" applyAlignment="1">
      <alignment horizontal="center" vertical="center"/>
    </xf>
    <xf numFmtId="0" fontId="5" fillId="6" borderId="11" xfId="1" applyFont="1" applyFill="1" applyBorder="1" applyAlignment="1">
      <alignment horizontal="center" vertical="center" wrapText="1"/>
    </xf>
    <xf numFmtId="0" fontId="3" fillId="6" borderId="24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/>
    </xf>
    <xf numFmtId="0" fontId="3" fillId="6" borderId="24" xfId="1" applyFont="1" applyFill="1" applyBorder="1" applyAlignment="1">
      <alignment horizontal="center" vertical="center"/>
    </xf>
    <xf numFmtId="0" fontId="1" fillId="6" borderId="1" xfId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20" fillId="10" borderId="1" xfId="6" applyFont="1" applyFill="1" applyBorder="1" applyAlignment="1">
      <alignment horizontal="center" vertical="center" wrapText="1"/>
    </xf>
    <xf numFmtId="0" fontId="22" fillId="9" borderId="1" xfId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22" fillId="0" borderId="1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6" fillId="9" borderId="7" xfId="0" applyFont="1" applyFill="1" applyBorder="1" applyAlignment="1">
      <alignment horizontal="center" vertical="center"/>
    </xf>
    <xf numFmtId="0" fontId="26" fillId="9" borderId="34" xfId="0" applyFont="1" applyFill="1" applyBorder="1" applyAlignment="1">
      <alignment horizontal="center" vertical="center"/>
    </xf>
    <xf numFmtId="0" fontId="25" fillId="5" borderId="1" xfId="1" applyFont="1" applyFill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6" fillId="10" borderId="7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0" fillId="14" borderId="2" xfId="1" applyFont="1" applyFill="1" applyBorder="1" applyAlignment="1">
      <alignment horizontal="center" vertical="center" wrapText="1"/>
    </xf>
    <xf numFmtId="0" fontId="26" fillId="14" borderId="2" xfId="0" applyFont="1" applyFill="1" applyBorder="1" applyAlignment="1">
      <alignment horizontal="center" vertical="center" wrapText="1"/>
    </xf>
    <xf numFmtId="0" fontId="20" fillId="14" borderId="2" xfId="6" applyFont="1" applyFill="1" applyBorder="1" applyAlignment="1">
      <alignment horizontal="center" vertical="center" wrapText="1"/>
    </xf>
    <xf numFmtId="4" fontId="20" fillId="14" borderId="2" xfId="6" applyNumberFormat="1" applyFont="1" applyFill="1" applyBorder="1" applyAlignment="1">
      <alignment horizontal="center" vertical="center" wrapText="1"/>
    </xf>
    <xf numFmtId="4" fontId="20" fillId="14" borderId="35" xfId="6" applyNumberFormat="1" applyFont="1" applyFill="1" applyBorder="1" applyAlignment="1">
      <alignment horizontal="center" vertical="center" wrapText="1"/>
    </xf>
    <xf numFmtId="0" fontId="20" fillId="11" borderId="1" xfId="1" applyFont="1" applyFill="1" applyBorder="1" applyAlignment="1">
      <alignment horizontal="center" vertical="center" wrapText="1"/>
    </xf>
    <xf numFmtId="0" fontId="22" fillId="15" borderId="1" xfId="1" applyFont="1" applyFill="1" applyBorder="1" applyAlignment="1">
      <alignment horizontal="center" vertical="center" wrapText="1"/>
    </xf>
    <xf numFmtId="164" fontId="22" fillId="0" borderId="1" xfId="5" applyNumberFormat="1" applyFont="1" applyFill="1" applyBorder="1" applyAlignment="1">
      <alignment horizontal="center" vertical="center" wrapText="1"/>
    </xf>
    <xf numFmtId="164" fontId="22" fillId="0" borderId="5" xfId="5" applyNumberFormat="1" applyFont="1" applyFill="1" applyBorder="1" applyAlignment="1">
      <alignment horizontal="center" vertical="center" wrapText="1"/>
    </xf>
    <xf numFmtId="164" fontId="23" fillId="0" borderId="0" xfId="0" applyNumberFormat="1" applyFont="1"/>
    <xf numFmtId="0" fontId="22" fillId="4" borderId="1" xfId="1" applyFont="1" applyFill="1" applyBorder="1" applyAlignment="1">
      <alignment horizontal="center" vertical="center" wrapText="1"/>
    </xf>
    <xf numFmtId="0" fontId="22" fillId="15" borderId="12" xfId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 wrapText="1"/>
    </xf>
    <xf numFmtId="0" fontId="24" fillId="0" borderId="40" xfId="0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/>
    </xf>
    <xf numFmtId="164" fontId="26" fillId="5" borderId="1" xfId="0" applyNumberFormat="1" applyFont="1" applyFill="1" applyBorder="1" applyAlignment="1">
      <alignment horizontal="center" vertical="center"/>
    </xf>
    <xf numFmtId="164" fontId="20" fillId="5" borderId="5" xfId="5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8" fillId="0" borderId="0" xfId="0" applyFont="1"/>
    <xf numFmtId="0" fontId="0" fillId="0" borderId="0" xfId="0" applyAlignment="1">
      <alignment vertical="center"/>
    </xf>
    <xf numFmtId="0" fontId="20" fillId="10" borderId="2" xfId="1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 wrapText="1"/>
    </xf>
    <xf numFmtId="0" fontId="20" fillId="10" borderId="2" xfId="6" applyFont="1" applyFill="1" applyBorder="1" applyAlignment="1">
      <alignment horizontal="center" vertical="center" wrapText="1"/>
    </xf>
    <xf numFmtId="4" fontId="20" fillId="10" borderId="2" xfId="6" applyNumberFormat="1" applyFont="1" applyFill="1" applyBorder="1" applyAlignment="1">
      <alignment horizontal="center" vertical="center" wrapText="1"/>
    </xf>
    <xf numFmtId="4" fontId="20" fillId="10" borderId="35" xfId="6" applyNumberFormat="1" applyFont="1" applyFill="1" applyBorder="1" applyAlignment="1">
      <alignment horizontal="center" vertical="center" wrapText="1"/>
    </xf>
    <xf numFmtId="0" fontId="27" fillId="11" borderId="1" xfId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center" vertical="center" wrapText="1"/>
    </xf>
    <xf numFmtId="164" fontId="22" fillId="4" borderId="1" xfId="5" applyNumberFormat="1" applyFont="1" applyFill="1" applyBorder="1" applyAlignment="1">
      <alignment horizontal="center" vertical="center" wrapText="1"/>
    </xf>
    <xf numFmtId="164" fontId="22" fillId="4" borderId="5" xfId="5" applyNumberFormat="1" applyFont="1" applyFill="1" applyBorder="1" applyAlignment="1">
      <alignment horizontal="center" vertical="center" wrapText="1"/>
    </xf>
    <xf numFmtId="0" fontId="29" fillId="4" borderId="1" xfId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center"/>
    </xf>
    <xf numFmtId="0" fontId="24" fillId="4" borderId="1" xfId="0" applyFont="1" applyFill="1" applyBorder="1" applyAlignment="1">
      <alignment horizontal="center" vertical="center"/>
    </xf>
    <xf numFmtId="164" fontId="0" fillId="0" borderId="0" xfId="0" applyNumberFormat="1"/>
    <xf numFmtId="0" fontId="23" fillId="4" borderId="1" xfId="0" applyFont="1" applyFill="1" applyBorder="1" applyAlignment="1">
      <alignment horizontal="center" vertical="center"/>
    </xf>
    <xf numFmtId="164" fontId="23" fillId="4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left" vertical="center"/>
    </xf>
    <xf numFmtId="0" fontId="24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164" fontId="26" fillId="5" borderId="5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 wrapText="1"/>
    </xf>
    <xf numFmtId="0" fontId="32" fillId="15" borderId="7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/>
    </xf>
    <xf numFmtId="164" fontId="26" fillId="5" borderId="5" xfId="0" applyNumberFormat="1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26" fillId="5" borderId="41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/>
    </xf>
    <xf numFmtId="0" fontId="13" fillId="2" borderId="36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26" fillId="10" borderId="7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left" vertical="center"/>
    </xf>
    <xf numFmtId="0" fontId="13" fillId="2" borderId="37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/>
    </xf>
    <xf numFmtId="0" fontId="19" fillId="5" borderId="38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5" fillId="11" borderId="5" xfId="1" applyFont="1" applyFill="1" applyBorder="1" applyAlignment="1">
      <alignment horizontal="center" vertical="center" wrapText="1"/>
    </xf>
    <xf numFmtId="0" fontId="5" fillId="11" borderId="4" xfId="1" applyFont="1" applyFill="1" applyBorder="1" applyAlignment="1">
      <alignment horizontal="center" vertical="center" wrapText="1"/>
    </xf>
    <xf numFmtId="0" fontId="5" fillId="11" borderId="6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0" fillId="5" borderId="15" xfId="1" applyFont="1" applyFill="1" applyBorder="1" applyAlignment="1">
      <alignment horizontal="center" vertical="center" wrapText="1"/>
    </xf>
    <xf numFmtId="0" fontId="5" fillId="9" borderId="5" xfId="1" applyFont="1" applyFill="1" applyBorder="1" applyAlignment="1">
      <alignment horizontal="center" vertical="center" wrapText="1"/>
    </xf>
    <xf numFmtId="0" fontId="5" fillId="9" borderId="4" xfId="1" applyFont="1" applyFill="1" applyBorder="1" applyAlignment="1">
      <alignment horizontal="center" vertical="center" wrapText="1"/>
    </xf>
    <xf numFmtId="0" fontId="5" fillId="9" borderId="6" xfId="1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right" vertical="center" wrapText="1"/>
    </xf>
    <xf numFmtId="0" fontId="5" fillId="5" borderId="0" xfId="1" applyFont="1" applyFill="1" applyAlignment="1">
      <alignment horizontal="right" vertical="center" wrapText="1"/>
    </xf>
    <xf numFmtId="0" fontId="5" fillId="5" borderId="10" xfId="1" applyFont="1" applyFill="1" applyBorder="1" applyAlignment="1">
      <alignment horizontal="right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right" vertical="center" wrapText="1"/>
    </xf>
    <xf numFmtId="0" fontId="4" fillId="0" borderId="0" xfId="1" applyFont="1" applyAlignment="1">
      <alignment horizontal="center"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left" vertical="center"/>
    </xf>
    <xf numFmtId="0" fontId="3" fillId="6" borderId="42" xfId="1" applyFont="1" applyFill="1" applyBorder="1" applyAlignment="1">
      <alignment horizontal="center" vertical="center" wrapText="1"/>
    </xf>
    <xf numFmtId="0" fontId="3" fillId="6" borderId="43" xfId="1" applyFont="1" applyFill="1" applyBorder="1" applyAlignment="1">
      <alignment horizontal="center" vertical="center" wrapText="1"/>
    </xf>
    <xf numFmtId="0" fontId="21" fillId="13" borderId="9" xfId="0" applyFont="1" applyFill="1" applyBorder="1" applyAlignment="1">
      <alignment horizontal="center" vertical="center" wrapText="1"/>
    </xf>
    <xf numFmtId="0" fontId="21" fillId="13" borderId="35" xfId="0" applyFont="1" applyFill="1" applyBorder="1" applyAlignment="1">
      <alignment horizontal="center" vertical="center" wrapText="1"/>
    </xf>
    <xf numFmtId="0" fontId="25" fillId="5" borderId="5" xfId="1" applyFont="1" applyFill="1" applyBorder="1" applyAlignment="1">
      <alignment horizontal="center" vertical="center" wrapText="1"/>
    </xf>
    <xf numFmtId="0" fontId="25" fillId="5" borderId="4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5" borderId="1" xfId="1" applyFont="1" applyFill="1" applyBorder="1" applyAlignment="1">
      <alignment horizontal="center" vertical="center"/>
    </xf>
    <xf numFmtId="0" fontId="21" fillId="12" borderId="32" xfId="0" applyFont="1" applyFill="1" applyBorder="1" applyAlignment="1">
      <alignment horizontal="center" vertical="center" wrapText="1"/>
    </xf>
    <xf numFmtId="0" fontId="21" fillId="12" borderId="9" xfId="0" applyFont="1" applyFill="1" applyBorder="1" applyAlignment="1">
      <alignment horizontal="center" vertical="center" wrapText="1"/>
    </xf>
    <xf numFmtId="0" fontId="26" fillId="10" borderId="7" xfId="0" applyFont="1" applyFill="1" applyBorder="1" applyAlignment="1">
      <alignment horizontal="center" vertical="center" wrapText="1"/>
    </xf>
    <xf numFmtId="0" fontId="32" fillId="14" borderId="6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/>
    </xf>
    <xf numFmtId="164" fontId="26" fillId="5" borderId="1" xfId="0" applyNumberFormat="1" applyFont="1" applyFill="1" applyBorder="1" applyAlignment="1">
      <alignment horizontal="center" vertical="center"/>
    </xf>
  </cellXfs>
  <cellStyles count="7">
    <cellStyle name="Moeda" xfId="5" builtinId="4"/>
    <cellStyle name="Moeda 4 2" xfId="4" xr:uid="{F1A4473D-1E8F-46D3-85F7-FB8FC0108AF6}"/>
    <cellStyle name="Normal" xfId="0" builtinId="0"/>
    <cellStyle name="Normal 3 2" xfId="6" xr:uid="{0AAB1D25-391C-44A4-80DD-272E904C88E7}"/>
    <cellStyle name="Normal 3 2 2" xfId="2" xr:uid="{00000000-0005-0000-0000-000001000000}"/>
    <cellStyle name="Normal 3 3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colors>
    <mruColors>
      <color rgb="FFA9D08E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zoomScale="85" zoomScaleNormal="85" workbookViewId="0">
      <selection activeCell="H22" sqref="H22"/>
    </sheetView>
  </sheetViews>
  <sheetFormatPr defaultRowHeight="32.25" customHeight="1"/>
  <cols>
    <col min="1" max="1" width="31" style="1" customWidth="1"/>
    <col min="2" max="2" width="128.42578125" style="1" customWidth="1"/>
    <col min="3" max="3" width="45.28515625" style="1" customWidth="1"/>
    <col min="4" max="4" width="19.140625" style="1" customWidth="1"/>
    <col min="5" max="5" width="17.85546875" style="1" customWidth="1"/>
    <col min="6" max="6" width="18.7109375" style="1" customWidth="1"/>
    <col min="7" max="7" width="9.7109375" style="1" bestFit="1" customWidth="1"/>
    <col min="8" max="8" width="10.7109375" style="1" bestFit="1" customWidth="1"/>
    <col min="9" max="9" width="23.42578125" style="1" hidden="1" customWidth="1"/>
    <col min="10" max="10" width="9.140625" style="1"/>
    <col min="11" max="11" width="15.7109375" style="1" customWidth="1"/>
    <col min="12" max="16384" width="9.140625" style="1"/>
  </cols>
  <sheetData>
    <row r="1" spans="1:9" ht="15">
      <c r="A1" s="51" t="s">
        <v>0</v>
      </c>
      <c r="B1" s="52"/>
      <c r="I1" s="2"/>
    </row>
    <row r="2" spans="1:9" ht="15">
      <c r="A2" s="53" t="s">
        <v>1</v>
      </c>
      <c r="B2" s="54"/>
      <c r="F2" s="3"/>
      <c r="I2" s="2"/>
    </row>
    <row r="3" spans="1:9" ht="22.5" customHeight="1">
      <c r="A3" s="53" t="s">
        <v>2</v>
      </c>
      <c r="B3" s="54"/>
      <c r="C3" s="59" t="s">
        <v>3</v>
      </c>
      <c r="D3" s="60" t="s">
        <v>4</v>
      </c>
      <c r="E3" s="29" t="s">
        <v>5</v>
      </c>
      <c r="F3" s="29" t="s">
        <v>6</v>
      </c>
      <c r="I3" s="2"/>
    </row>
    <row r="4" spans="1:9" ht="15">
      <c r="A4" s="55" t="s">
        <v>7</v>
      </c>
      <c r="B4" s="56"/>
      <c r="C4" s="61">
        <v>2</v>
      </c>
      <c r="D4" s="60">
        <v>1</v>
      </c>
      <c r="E4" s="29">
        <v>1</v>
      </c>
      <c r="F4" s="62">
        <v>2</v>
      </c>
      <c r="I4" s="2"/>
    </row>
    <row r="5" spans="1:9" ht="15" customHeight="1">
      <c r="B5" s="2"/>
      <c r="C5" s="2"/>
      <c r="I5" s="2"/>
    </row>
    <row r="6" spans="1:9" ht="32.25" customHeight="1">
      <c r="B6" s="57" t="s">
        <v>8</v>
      </c>
      <c r="C6" s="16"/>
      <c r="D6" s="16"/>
      <c r="E6" s="16"/>
      <c r="I6" s="2"/>
    </row>
    <row r="7" spans="1:9" ht="32.25" customHeight="1">
      <c r="A7" s="30" t="s">
        <v>9</v>
      </c>
      <c r="B7" s="58" t="s">
        <v>10</v>
      </c>
      <c r="C7" s="30" t="s">
        <v>11</v>
      </c>
      <c r="D7" s="30" t="s">
        <v>12</v>
      </c>
      <c r="E7" s="30" t="s">
        <v>13</v>
      </c>
      <c r="F7" s="30" t="s">
        <v>14</v>
      </c>
      <c r="I7" s="2"/>
    </row>
    <row r="8" spans="1:9" ht="24.75" customHeight="1">
      <c r="A8" s="153" t="s">
        <v>15</v>
      </c>
      <c r="B8" s="154"/>
      <c r="C8" s="154"/>
      <c r="D8" s="154"/>
      <c r="E8" s="154"/>
      <c r="F8" s="155"/>
      <c r="I8" s="5"/>
    </row>
    <row r="9" spans="1:9" ht="20.25" customHeight="1">
      <c r="A9" s="4">
        <v>1</v>
      </c>
      <c r="B9" s="34" t="s">
        <v>16</v>
      </c>
      <c r="C9" s="6" t="s">
        <v>17</v>
      </c>
      <c r="D9" s="6">
        <v>2</v>
      </c>
      <c r="E9" s="6">
        <v>2</v>
      </c>
      <c r="F9" s="6">
        <f>SUM(D9:E9)</f>
        <v>4</v>
      </c>
      <c r="G9" s="7"/>
      <c r="I9" s="8">
        <v>443454</v>
      </c>
    </row>
    <row r="10" spans="1:9" ht="20.25" customHeight="1">
      <c r="A10" s="4">
        <v>2</v>
      </c>
      <c r="B10" s="35" t="s">
        <v>18</v>
      </c>
      <c r="C10" s="6" t="s">
        <v>17</v>
      </c>
      <c r="D10" s="9">
        <v>1</v>
      </c>
      <c r="E10" s="9">
        <v>1</v>
      </c>
      <c r="F10" s="6">
        <f>SUM(D10:E10)</f>
        <v>2</v>
      </c>
      <c r="I10" s="8">
        <v>398705</v>
      </c>
    </row>
    <row r="11" spans="1:9" ht="20.25" customHeight="1">
      <c r="A11" s="4">
        <v>3</v>
      </c>
      <c r="B11" s="35" t="s">
        <v>19</v>
      </c>
      <c r="C11" s="9" t="s">
        <v>20</v>
      </c>
      <c r="D11" s="9">
        <v>4</v>
      </c>
      <c r="E11" s="9">
        <v>4</v>
      </c>
      <c r="F11" s="6">
        <f t="shared" ref="F10:F20" si="0">SUM(D11:E11)</f>
        <v>8</v>
      </c>
      <c r="G11" s="7"/>
      <c r="I11" s="8">
        <v>392739</v>
      </c>
    </row>
    <row r="12" spans="1:9" ht="20.25" customHeight="1">
      <c r="A12" s="4">
        <v>4</v>
      </c>
      <c r="B12" s="35" t="s">
        <v>21</v>
      </c>
      <c r="C12" s="9" t="s">
        <v>22</v>
      </c>
      <c r="D12" s="9">
        <v>1</v>
      </c>
      <c r="E12" s="9">
        <v>1</v>
      </c>
      <c r="F12" s="6">
        <f t="shared" si="0"/>
        <v>2</v>
      </c>
      <c r="G12" s="7"/>
      <c r="I12" s="8">
        <v>483866</v>
      </c>
    </row>
    <row r="13" spans="1:9" ht="20.25" customHeight="1">
      <c r="A13" s="4">
        <v>5</v>
      </c>
      <c r="B13" s="35" t="s">
        <v>23</v>
      </c>
      <c r="C13" s="9" t="s">
        <v>24</v>
      </c>
      <c r="D13" s="9">
        <v>1</v>
      </c>
      <c r="E13" s="9">
        <v>1</v>
      </c>
      <c r="F13" s="6">
        <f t="shared" si="0"/>
        <v>2</v>
      </c>
      <c r="I13" s="8">
        <v>366699</v>
      </c>
    </row>
    <row r="14" spans="1:9" ht="20.25" customHeight="1">
      <c r="A14" s="4">
        <v>6</v>
      </c>
      <c r="B14" s="35" t="s">
        <v>25</v>
      </c>
      <c r="C14" s="9" t="s">
        <v>20</v>
      </c>
      <c r="D14" s="9">
        <v>3</v>
      </c>
      <c r="E14" s="9">
        <v>3</v>
      </c>
      <c r="F14" s="6">
        <f t="shared" si="0"/>
        <v>6</v>
      </c>
      <c r="I14" s="8">
        <v>486357</v>
      </c>
    </row>
    <row r="15" spans="1:9" ht="20.25" customHeight="1">
      <c r="A15" s="4">
        <v>7</v>
      </c>
      <c r="B15" s="35" t="s">
        <v>26</v>
      </c>
      <c r="C15" s="9" t="s">
        <v>27</v>
      </c>
      <c r="D15" s="9">
        <v>1</v>
      </c>
      <c r="E15" s="9">
        <v>1</v>
      </c>
      <c r="F15" s="6">
        <f t="shared" si="0"/>
        <v>2</v>
      </c>
      <c r="I15" s="8">
        <v>483888</v>
      </c>
    </row>
    <row r="16" spans="1:9" ht="20.25" customHeight="1">
      <c r="A16" s="4">
        <v>8</v>
      </c>
      <c r="B16" s="35" t="s">
        <v>28</v>
      </c>
      <c r="C16" s="9" t="s">
        <v>20</v>
      </c>
      <c r="D16" s="9">
        <v>10</v>
      </c>
      <c r="E16" s="9">
        <v>10</v>
      </c>
      <c r="F16" s="6">
        <f t="shared" si="0"/>
        <v>20</v>
      </c>
      <c r="G16" s="10"/>
      <c r="H16" s="10"/>
      <c r="I16" s="8">
        <v>468378</v>
      </c>
    </row>
    <row r="17" spans="1:9" ht="20.25" customHeight="1">
      <c r="A17" s="4">
        <v>9</v>
      </c>
      <c r="B17" s="35" t="s">
        <v>29</v>
      </c>
      <c r="C17" s="9" t="s">
        <v>30</v>
      </c>
      <c r="D17" s="9">
        <v>1</v>
      </c>
      <c r="E17" s="9">
        <v>1</v>
      </c>
      <c r="F17" s="6">
        <f t="shared" si="0"/>
        <v>2</v>
      </c>
      <c r="G17" s="10"/>
      <c r="H17" s="10"/>
      <c r="I17" s="8">
        <v>461158</v>
      </c>
    </row>
    <row r="18" spans="1:9" ht="20.25" customHeight="1">
      <c r="A18" s="4">
        <v>10</v>
      </c>
      <c r="B18" s="35" t="s">
        <v>31</v>
      </c>
      <c r="C18" s="9" t="s">
        <v>32</v>
      </c>
      <c r="D18" s="9">
        <v>4</v>
      </c>
      <c r="E18" s="9">
        <v>4</v>
      </c>
      <c r="F18" s="6">
        <f t="shared" si="0"/>
        <v>8</v>
      </c>
      <c r="G18" s="10"/>
      <c r="H18" s="10"/>
      <c r="I18" s="8">
        <v>432403</v>
      </c>
    </row>
    <row r="19" spans="1:9" ht="20.25" customHeight="1">
      <c r="A19" s="4">
        <v>11</v>
      </c>
      <c r="B19" s="35" t="s">
        <v>33</v>
      </c>
      <c r="C19" s="6" t="s">
        <v>17</v>
      </c>
      <c r="D19" s="9">
        <v>1</v>
      </c>
      <c r="E19" s="9">
        <v>1</v>
      </c>
      <c r="F19" s="6">
        <f t="shared" si="0"/>
        <v>2</v>
      </c>
      <c r="G19" s="10"/>
      <c r="H19" s="10"/>
      <c r="I19" s="8">
        <v>455264</v>
      </c>
    </row>
    <row r="20" spans="1:9" ht="20.25" customHeight="1">
      <c r="A20" s="4">
        <v>12</v>
      </c>
      <c r="B20" s="35" t="s">
        <v>34</v>
      </c>
      <c r="C20" s="6" t="s">
        <v>35</v>
      </c>
      <c r="D20" s="9">
        <v>1</v>
      </c>
      <c r="E20" s="9">
        <v>1</v>
      </c>
      <c r="F20" s="6">
        <f t="shared" si="0"/>
        <v>2</v>
      </c>
      <c r="G20" s="10"/>
      <c r="H20" s="10"/>
      <c r="I20" s="8">
        <v>369561</v>
      </c>
    </row>
    <row r="21" spans="1:9" ht="20.25" customHeight="1">
      <c r="A21" s="153" t="s">
        <v>36</v>
      </c>
      <c r="B21" s="154"/>
      <c r="C21" s="154"/>
      <c r="D21" s="154"/>
      <c r="E21" s="154"/>
      <c r="F21" s="155"/>
      <c r="G21" s="10"/>
      <c r="H21" s="10"/>
      <c r="I21" s="5"/>
    </row>
    <row r="22" spans="1:9" ht="20.25" customHeight="1">
      <c r="A22" s="4">
        <v>13</v>
      </c>
      <c r="B22" s="34" t="s">
        <v>37</v>
      </c>
      <c r="C22" s="11" t="s">
        <v>20</v>
      </c>
      <c r="D22" s="12">
        <v>4</v>
      </c>
      <c r="E22" s="12">
        <v>4</v>
      </c>
      <c r="F22" s="6">
        <f>SUM(D22:E22)</f>
        <v>8</v>
      </c>
      <c r="G22" s="10"/>
      <c r="H22" s="13"/>
      <c r="I22" s="8"/>
    </row>
    <row r="23" spans="1:9" ht="20.25" customHeight="1">
      <c r="A23" s="4">
        <v>14</v>
      </c>
      <c r="B23" s="34" t="s">
        <v>38</v>
      </c>
      <c r="C23" s="9" t="s">
        <v>20</v>
      </c>
      <c r="D23" s="8">
        <v>3</v>
      </c>
      <c r="E23" s="8">
        <v>3</v>
      </c>
      <c r="F23" s="6">
        <f t="shared" ref="F23:F26" si="1">SUM(D23:E23)</f>
        <v>6</v>
      </c>
      <c r="G23" s="10"/>
      <c r="H23" s="13"/>
      <c r="I23" s="8">
        <v>604749</v>
      </c>
    </row>
    <row r="24" spans="1:9" ht="20.25" customHeight="1">
      <c r="A24" s="4">
        <v>15</v>
      </c>
      <c r="B24" s="34" t="s">
        <v>39</v>
      </c>
      <c r="C24" s="9" t="s">
        <v>20</v>
      </c>
      <c r="D24" s="6">
        <v>1</v>
      </c>
      <c r="E24" s="6">
        <v>1</v>
      </c>
      <c r="F24" s="6">
        <f t="shared" si="1"/>
        <v>2</v>
      </c>
      <c r="G24" s="10"/>
      <c r="H24" s="10"/>
      <c r="I24" s="8">
        <v>483011</v>
      </c>
    </row>
    <row r="25" spans="1:9" ht="20.25" customHeight="1">
      <c r="A25" s="4">
        <v>16</v>
      </c>
      <c r="B25" s="34" t="s">
        <v>40</v>
      </c>
      <c r="C25" s="9" t="s">
        <v>24</v>
      </c>
      <c r="D25" s="8">
        <v>5</v>
      </c>
      <c r="E25" s="8">
        <v>5</v>
      </c>
      <c r="F25" s="6">
        <f t="shared" si="1"/>
        <v>10</v>
      </c>
      <c r="G25" s="10"/>
      <c r="H25" s="10"/>
      <c r="I25" s="8">
        <v>446321</v>
      </c>
    </row>
    <row r="26" spans="1:9" ht="20.25" customHeight="1">
      <c r="A26" s="4">
        <v>17</v>
      </c>
      <c r="B26" s="34" t="s">
        <v>41</v>
      </c>
      <c r="C26" s="6" t="s">
        <v>42</v>
      </c>
      <c r="D26" s="6">
        <v>2</v>
      </c>
      <c r="E26" s="6">
        <v>2</v>
      </c>
      <c r="F26" s="6">
        <f t="shared" si="1"/>
        <v>4</v>
      </c>
      <c r="G26" s="10"/>
      <c r="H26" s="10"/>
      <c r="I26" s="8">
        <v>477887</v>
      </c>
    </row>
    <row r="27" spans="1:9" ht="20.25" customHeight="1">
      <c r="A27" s="153" t="s">
        <v>43</v>
      </c>
      <c r="B27" s="154"/>
      <c r="C27" s="154"/>
      <c r="D27" s="154"/>
      <c r="E27" s="154"/>
      <c r="F27" s="155"/>
      <c r="G27" s="10"/>
      <c r="H27" s="10"/>
      <c r="I27" s="5"/>
    </row>
    <row r="28" spans="1:9" ht="20.25" customHeight="1">
      <c r="A28" s="4">
        <v>18</v>
      </c>
      <c r="B28" s="34" t="s">
        <v>44</v>
      </c>
      <c r="C28" s="9" t="s">
        <v>20</v>
      </c>
      <c r="D28" s="20">
        <v>2</v>
      </c>
      <c r="E28" s="20">
        <v>2</v>
      </c>
      <c r="F28" s="6">
        <f>SUM(D28:E28)</f>
        <v>4</v>
      </c>
      <c r="G28" s="10"/>
      <c r="H28" s="10"/>
      <c r="I28" s="8">
        <v>604951</v>
      </c>
    </row>
    <row r="29" spans="1:9" ht="20.25" customHeight="1">
      <c r="A29" s="4">
        <v>19</v>
      </c>
      <c r="B29" s="34" t="s">
        <v>45</v>
      </c>
      <c r="C29" s="6" t="s">
        <v>24</v>
      </c>
      <c r="D29" s="6">
        <v>1</v>
      </c>
      <c r="E29" s="6">
        <v>1</v>
      </c>
      <c r="F29" s="6">
        <f t="shared" ref="F29:F41" si="2">SUM(D29:E29)</f>
        <v>2</v>
      </c>
      <c r="G29" s="10"/>
      <c r="H29" s="10"/>
      <c r="I29" s="8">
        <v>464769</v>
      </c>
    </row>
    <row r="30" spans="1:9" ht="20.25" customHeight="1">
      <c r="A30" s="4">
        <v>20</v>
      </c>
      <c r="B30" s="34" t="s">
        <v>46</v>
      </c>
      <c r="C30" s="6" t="s">
        <v>24</v>
      </c>
      <c r="D30" s="6">
        <v>1</v>
      </c>
      <c r="E30" s="6">
        <v>1</v>
      </c>
      <c r="F30" s="6">
        <f t="shared" si="2"/>
        <v>2</v>
      </c>
      <c r="G30" s="10"/>
      <c r="H30" s="10"/>
      <c r="I30" s="8">
        <v>464769</v>
      </c>
    </row>
    <row r="31" spans="1:9" ht="20.25" customHeight="1">
      <c r="A31" s="4">
        <v>21</v>
      </c>
      <c r="B31" s="34" t="s">
        <v>47</v>
      </c>
      <c r="C31" s="6" t="s">
        <v>24</v>
      </c>
      <c r="D31" s="6">
        <v>1</v>
      </c>
      <c r="E31" s="6">
        <v>1</v>
      </c>
      <c r="F31" s="6">
        <f t="shared" si="2"/>
        <v>2</v>
      </c>
      <c r="G31" s="10"/>
      <c r="H31" s="10"/>
      <c r="I31" s="8">
        <v>485649</v>
      </c>
    </row>
    <row r="32" spans="1:9" ht="20.25" customHeight="1">
      <c r="A32" s="4">
        <v>22</v>
      </c>
      <c r="B32" s="34" t="s">
        <v>48</v>
      </c>
      <c r="C32" s="9" t="s">
        <v>20</v>
      </c>
      <c r="D32" s="8">
        <v>2</v>
      </c>
      <c r="E32" s="8">
        <v>2</v>
      </c>
      <c r="F32" s="6">
        <f t="shared" si="2"/>
        <v>4</v>
      </c>
      <c r="G32" s="10"/>
      <c r="H32" s="10"/>
      <c r="I32" s="8">
        <v>609288</v>
      </c>
    </row>
    <row r="33" spans="1:11" ht="20.25" customHeight="1">
      <c r="A33" s="4">
        <v>23</v>
      </c>
      <c r="B33" s="34" t="s">
        <v>49</v>
      </c>
      <c r="C33" s="6" t="s">
        <v>24</v>
      </c>
      <c r="D33" s="6">
        <v>2</v>
      </c>
      <c r="E33" s="6">
        <v>2</v>
      </c>
      <c r="F33" s="6">
        <f t="shared" si="2"/>
        <v>4</v>
      </c>
      <c r="G33" s="10"/>
      <c r="H33" s="10"/>
      <c r="I33" s="8"/>
    </row>
    <row r="34" spans="1:11" ht="20.25" customHeight="1">
      <c r="A34" s="4">
        <v>24</v>
      </c>
      <c r="B34" s="34" t="s">
        <v>50</v>
      </c>
      <c r="C34" s="9" t="s">
        <v>20</v>
      </c>
      <c r="D34" s="6">
        <v>2</v>
      </c>
      <c r="E34" s="6">
        <v>2</v>
      </c>
      <c r="F34" s="6">
        <f t="shared" si="2"/>
        <v>4</v>
      </c>
      <c r="I34" s="8">
        <v>316008</v>
      </c>
    </row>
    <row r="35" spans="1:11" ht="20.25" customHeight="1">
      <c r="A35" s="4">
        <v>25</v>
      </c>
      <c r="B35" s="34" t="s">
        <v>51</v>
      </c>
      <c r="C35" s="9" t="s">
        <v>20</v>
      </c>
      <c r="D35" s="8">
        <v>2</v>
      </c>
      <c r="E35" s="8">
        <v>2</v>
      </c>
      <c r="F35" s="6">
        <f t="shared" si="2"/>
        <v>4</v>
      </c>
      <c r="I35" s="8">
        <v>606333</v>
      </c>
    </row>
    <row r="36" spans="1:11" ht="20.25" customHeight="1">
      <c r="A36" s="4">
        <v>26</v>
      </c>
      <c r="B36" s="34" t="s">
        <v>52</v>
      </c>
      <c r="C36" s="6" t="s">
        <v>24</v>
      </c>
      <c r="D36" s="6">
        <v>1</v>
      </c>
      <c r="E36" s="6">
        <v>1</v>
      </c>
      <c r="F36" s="6">
        <f t="shared" si="2"/>
        <v>2</v>
      </c>
      <c r="I36" s="8">
        <v>399971</v>
      </c>
    </row>
    <row r="37" spans="1:11" ht="20.25" customHeight="1">
      <c r="A37" s="4">
        <v>27</v>
      </c>
      <c r="B37" s="34" t="s">
        <v>53</v>
      </c>
      <c r="C37" s="6" t="s">
        <v>20</v>
      </c>
      <c r="D37" s="6">
        <v>1</v>
      </c>
      <c r="E37" s="6">
        <v>1</v>
      </c>
      <c r="F37" s="6">
        <f t="shared" si="2"/>
        <v>2</v>
      </c>
      <c r="I37" s="8">
        <v>486524</v>
      </c>
      <c r="K37" s="14"/>
    </row>
    <row r="38" spans="1:11" ht="20.25" customHeight="1">
      <c r="A38" s="4">
        <v>28</v>
      </c>
      <c r="B38" s="34" t="s">
        <v>54</v>
      </c>
      <c r="C38" s="6" t="s">
        <v>20</v>
      </c>
      <c r="D38" s="6">
        <v>2</v>
      </c>
      <c r="E38" s="6">
        <v>2</v>
      </c>
      <c r="F38" s="6">
        <f t="shared" si="2"/>
        <v>4</v>
      </c>
      <c r="I38" s="8">
        <v>445985</v>
      </c>
    </row>
    <row r="39" spans="1:11" ht="20.25" customHeight="1">
      <c r="A39" s="4">
        <v>29</v>
      </c>
      <c r="B39" s="34" t="s">
        <v>55</v>
      </c>
      <c r="C39" s="6" t="s">
        <v>20</v>
      </c>
      <c r="D39" s="6">
        <v>1</v>
      </c>
      <c r="E39" s="6">
        <v>1</v>
      </c>
      <c r="F39" s="6">
        <f t="shared" si="2"/>
        <v>2</v>
      </c>
      <c r="I39" s="8">
        <v>301258</v>
      </c>
    </row>
    <row r="40" spans="1:11" ht="20.25" customHeight="1">
      <c r="A40" s="4">
        <v>30</v>
      </c>
      <c r="B40" s="34" t="s">
        <v>56</v>
      </c>
      <c r="C40" s="6" t="s">
        <v>20</v>
      </c>
      <c r="D40" s="6">
        <v>1</v>
      </c>
      <c r="E40" s="6">
        <v>1</v>
      </c>
      <c r="F40" s="6">
        <f t="shared" si="2"/>
        <v>2</v>
      </c>
      <c r="I40" s="8">
        <v>608634</v>
      </c>
    </row>
    <row r="41" spans="1:11" ht="20.25" customHeight="1">
      <c r="A41" s="4">
        <v>31</v>
      </c>
      <c r="B41" s="34" t="s">
        <v>57</v>
      </c>
      <c r="C41" s="6" t="s">
        <v>20</v>
      </c>
      <c r="D41" s="6">
        <v>2</v>
      </c>
      <c r="E41" s="6">
        <v>2</v>
      </c>
      <c r="F41" s="6">
        <f t="shared" si="2"/>
        <v>4</v>
      </c>
      <c r="I41" s="8">
        <v>601716</v>
      </c>
    </row>
    <row r="42" spans="1:11" ht="32.25" customHeight="1">
      <c r="B42" s="15"/>
      <c r="C42" s="15"/>
      <c r="D42" s="15"/>
      <c r="E42" s="15"/>
      <c r="I42" s="15"/>
    </row>
    <row r="43" spans="1:11" ht="32.25" customHeight="1">
      <c r="B43" s="36" t="s">
        <v>58</v>
      </c>
    </row>
  </sheetData>
  <mergeCells count="3">
    <mergeCell ref="A8:F8"/>
    <mergeCell ref="A21:F21"/>
    <mergeCell ref="A27:F27"/>
  </mergeCells>
  <pageMargins left="0.511811024" right="0.511811024" top="0.78740157499999996" bottom="0.78740157499999996" header="0.31496062000000002" footer="0.31496062000000002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37E4-3C93-40B0-A0E1-A437B1B65EE8}">
  <dimension ref="A1:K51"/>
  <sheetViews>
    <sheetView topLeftCell="A15" workbookViewId="0">
      <selection activeCell="G45" sqref="G45"/>
    </sheetView>
  </sheetViews>
  <sheetFormatPr defaultRowHeight="15"/>
  <cols>
    <col min="2" max="2" width="135.42578125" customWidth="1"/>
    <col min="3" max="3" width="30.85546875" customWidth="1"/>
    <col min="4" max="7" width="21.140625" customWidth="1"/>
    <col min="10" max="10" width="15.7109375" customWidth="1"/>
  </cols>
  <sheetData>
    <row r="1" spans="1:10">
      <c r="A1" s="168" t="s">
        <v>0</v>
      </c>
      <c r="B1" s="169"/>
      <c r="C1" s="1"/>
      <c r="D1" s="1"/>
      <c r="E1" s="1"/>
      <c r="F1" s="1"/>
      <c r="G1" s="2"/>
      <c r="H1" s="1"/>
    </row>
    <row r="2" spans="1:10">
      <c r="A2" s="170" t="s">
        <v>59</v>
      </c>
      <c r="B2" s="171"/>
      <c r="C2" s="1"/>
      <c r="D2" s="1"/>
      <c r="E2" s="1"/>
      <c r="F2" s="1"/>
      <c r="G2" s="2"/>
      <c r="H2" s="1"/>
    </row>
    <row r="3" spans="1:10">
      <c r="A3" s="170" t="s">
        <v>60</v>
      </c>
      <c r="B3" s="171"/>
      <c r="C3" s="1"/>
      <c r="D3" s="1"/>
      <c r="E3" s="1"/>
      <c r="F3" s="1"/>
      <c r="G3" s="2"/>
      <c r="H3" s="1"/>
    </row>
    <row r="4" spans="1:10" ht="21.75" customHeight="1">
      <c r="A4" s="170" t="s">
        <v>7</v>
      </c>
      <c r="B4" s="171"/>
      <c r="C4" s="172" t="s">
        <v>61</v>
      </c>
      <c r="D4" s="29" t="s">
        <v>4</v>
      </c>
      <c r="E4" s="29" t="s">
        <v>5</v>
      </c>
      <c r="F4" s="29" t="s">
        <v>6</v>
      </c>
      <c r="H4" s="2"/>
      <c r="I4" s="1"/>
    </row>
    <row r="5" spans="1:10" ht="21.75" customHeight="1">
      <c r="A5" s="38"/>
      <c r="B5" s="39"/>
      <c r="C5" s="173"/>
      <c r="D5" s="29">
        <v>1</v>
      </c>
      <c r="E5" s="29">
        <v>1</v>
      </c>
      <c r="F5" s="29">
        <f>SUM(D5:E5)</f>
        <v>2</v>
      </c>
      <c r="H5" s="2"/>
      <c r="I5" s="1"/>
    </row>
    <row r="6" spans="1:10" ht="27" customHeight="1">
      <c r="A6" s="1"/>
      <c r="B6" s="167" t="s">
        <v>62</v>
      </c>
      <c r="C6" s="167"/>
      <c r="D6" s="167"/>
      <c r="E6" s="167"/>
      <c r="F6" s="167"/>
      <c r="G6" s="2"/>
      <c r="H6" s="1"/>
    </row>
    <row r="7" spans="1:10" ht="30.75">
      <c r="A7" s="30" t="s">
        <v>9</v>
      </c>
      <c r="B7" s="50" t="s">
        <v>10</v>
      </c>
      <c r="C7" s="30" t="s">
        <v>11</v>
      </c>
      <c r="D7" s="30" t="s">
        <v>12</v>
      </c>
      <c r="E7" s="30" t="s">
        <v>63</v>
      </c>
      <c r="F7" s="30" t="s">
        <v>64</v>
      </c>
      <c r="G7" s="31" t="s">
        <v>65</v>
      </c>
      <c r="H7" s="2"/>
      <c r="I7" s="1"/>
    </row>
    <row r="8" spans="1:10" ht="18" customHeight="1">
      <c r="A8" s="159" t="s">
        <v>15</v>
      </c>
      <c r="B8" s="160"/>
      <c r="C8" s="160"/>
      <c r="D8" s="160"/>
      <c r="E8" s="160"/>
      <c r="F8" s="161"/>
      <c r="G8" s="5"/>
      <c r="H8" s="1"/>
      <c r="J8" s="25"/>
    </row>
    <row r="9" spans="1:10" ht="18" customHeight="1">
      <c r="A9" s="32">
        <v>1</v>
      </c>
      <c r="B9" s="34" t="s">
        <v>16</v>
      </c>
      <c r="C9" s="6" t="s">
        <v>17</v>
      </c>
      <c r="D9" s="6">
        <v>2</v>
      </c>
      <c r="E9" s="6">
        <v>2</v>
      </c>
      <c r="F9" s="22">
        <v>12.49</v>
      </c>
      <c r="G9" s="17">
        <f>(D9+E9)*F9/F5</f>
        <v>24.98</v>
      </c>
      <c r="H9" s="8">
        <v>443454</v>
      </c>
      <c r="I9" s="1"/>
    </row>
    <row r="10" spans="1:10" ht="18" customHeight="1">
      <c r="A10" s="32">
        <v>2</v>
      </c>
      <c r="B10" s="35" t="s">
        <v>18</v>
      </c>
      <c r="C10" s="6" t="s">
        <v>17</v>
      </c>
      <c r="D10" s="9">
        <v>1</v>
      </c>
      <c r="E10" s="9">
        <v>1</v>
      </c>
      <c r="F10" s="18">
        <v>58.34</v>
      </c>
      <c r="G10" s="17">
        <f>SUM(D10:E10)*F10/$F$5</f>
        <v>58.34</v>
      </c>
      <c r="H10" s="8">
        <v>398705</v>
      </c>
      <c r="I10" s="1"/>
    </row>
    <row r="11" spans="1:10" ht="18" customHeight="1">
      <c r="A11" s="32">
        <v>3</v>
      </c>
      <c r="B11" s="35" t="s">
        <v>19</v>
      </c>
      <c r="C11" s="9" t="s">
        <v>20</v>
      </c>
      <c r="D11" s="9">
        <v>4</v>
      </c>
      <c r="E11" s="9">
        <v>4</v>
      </c>
      <c r="F11" s="18">
        <v>46.21</v>
      </c>
      <c r="G11" s="17">
        <f>SUM(D11:E11)*F11/$F$5</f>
        <v>184.84</v>
      </c>
      <c r="H11" s="8">
        <v>392739</v>
      </c>
      <c r="I11" s="40">
        <v>392742</v>
      </c>
      <c r="J11" s="40">
        <v>392740</v>
      </c>
    </row>
    <row r="12" spans="1:10" ht="18" customHeight="1">
      <c r="A12" s="32">
        <v>4</v>
      </c>
      <c r="B12" s="35" t="s">
        <v>21</v>
      </c>
      <c r="C12" s="9" t="s">
        <v>22</v>
      </c>
      <c r="D12" s="9">
        <v>1</v>
      </c>
      <c r="E12" s="9">
        <v>1</v>
      </c>
      <c r="F12" s="18">
        <v>30.42</v>
      </c>
      <c r="G12" s="17">
        <f>SUM(D12:E12)*F12/$F$5</f>
        <v>30.42</v>
      </c>
      <c r="H12" s="8">
        <v>483866</v>
      </c>
      <c r="I12" s="41">
        <v>619861</v>
      </c>
      <c r="J12" s="40"/>
    </row>
    <row r="13" spans="1:10" ht="18" customHeight="1">
      <c r="A13" s="32">
        <v>5</v>
      </c>
      <c r="B13" s="35" t="s">
        <v>23</v>
      </c>
      <c r="C13" s="9" t="s">
        <v>24</v>
      </c>
      <c r="D13" s="9">
        <v>1</v>
      </c>
      <c r="E13" s="9">
        <v>1</v>
      </c>
      <c r="F13" s="18">
        <v>14.3</v>
      </c>
      <c r="G13" s="17">
        <f>SUM(D13:E13)*F13/$F$5</f>
        <v>14.3</v>
      </c>
      <c r="H13" s="8">
        <v>366699</v>
      </c>
      <c r="I13" s="41"/>
      <c r="J13" s="40"/>
    </row>
    <row r="14" spans="1:10" ht="18" customHeight="1">
      <c r="A14" s="32">
        <v>6</v>
      </c>
      <c r="B14" s="35" t="s">
        <v>25</v>
      </c>
      <c r="C14" s="9" t="s">
        <v>20</v>
      </c>
      <c r="D14" s="9">
        <v>3</v>
      </c>
      <c r="E14" s="9">
        <v>3</v>
      </c>
      <c r="F14" s="18">
        <v>36.11</v>
      </c>
      <c r="G14" s="17">
        <f>SUM(D14:E14)*F14/$F$5</f>
        <v>108.33</v>
      </c>
      <c r="H14" s="8">
        <v>486357</v>
      </c>
      <c r="I14" s="41">
        <v>616643</v>
      </c>
      <c r="J14" s="40"/>
    </row>
    <row r="15" spans="1:10" ht="18" customHeight="1">
      <c r="A15" s="32">
        <v>7</v>
      </c>
      <c r="B15" s="35" t="s">
        <v>26</v>
      </c>
      <c r="C15" s="9" t="s">
        <v>27</v>
      </c>
      <c r="D15" s="9">
        <v>1</v>
      </c>
      <c r="E15" s="9">
        <v>1</v>
      </c>
      <c r="F15" s="18">
        <v>22.63</v>
      </c>
      <c r="G15" s="17">
        <f>SUM(D15:E15)*F15/$F$5</f>
        <v>22.63</v>
      </c>
      <c r="H15" s="8">
        <v>483888</v>
      </c>
      <c r="I15" s="41"/>
      <c r="J15" s="40"/>
    </row>
    <row r="16" spans="1:10" ht="18" customHeight="1">
      <c r="A16" s="32">
        <v>8</v>
      </c>
      <c r="B16" s="35" t="s">
        <v>28</v>
      </c>
      <c r="C16" s="9" t="s">
        <v>20</v>
      </c>
      <c r="D16" s="9">
        <v>10</v>
      </c>
      <c r="E16" s="9">
        <v>10</v>
      </c>
      <c r="F16" s="18">
        <v>5.89</v>
      </c>
      <c r="G16" s="17">
        <f>SUM(D16:E16)*F16/$F$5</f>
        <v>58.9</v>
      </c>
      <c r="H16" s="8">
        <v>468378</v>
      </c>
      <c r="I16" s="41">
        <v>485531</v>
      </c>
      <c r="J16" s="40"/>
    </row>
    <row r="17" spans="1:11" ht="18" customHeight="1">
      <c r="A17" s="32">
        <v>9</v>
      </c>
      <c r="B17" s="35" t="s">
        <v>29</v>
      </c>
      <c r="C17" s="9" t="s">
        <v>30</v>
      </c>
      <c r="D17" s="9">
        <v>1</v>
      </c>
      <c r="E17" s="9">
        <v>1</v>
      </c>
      <c r="F17" s="18">
        <v>54.89</v>
      </c>
      <c r="G17" s="17">
        <f>SUM(D17:E17)*F17/$F$5</f>
        <v>54.89</v>
      </c>
      <c r="H17" s="8">
        <v>461158</v>
      </c>
      <c r="I17" s="41"/>
      <c r="J17" s="40"/>
    </row>
    <row r="18" spans="1:11" ht="18" customHeight="1">
      <c r="A18" s="32">
        <v>10</v>
      </c>
      <c r="B18" s="35" t="s">
        <v>31</v>
      </c>
      <c r="C18" s="9" t="s">
        <v>32</v>
      </c>
      <c r="D18" s="9">
        <v>4</v>
      </c>
      <c r="E18" s="9">
        <v>4</v>
      </c>
      <c r="F18" s="18">
        <v>24.93</v>
      </c>
      <c r="G18" s="17">
        <f>SUM(D18:E18)*F18/$F$5</f>
        <v>99.72</v>
      </c>
      <c r="H18" s="8">
        <v>432403</v>
      </c>
      <c r="I18" s="41">
        <v>432406</v>
      </c>
      <c r="J18" s="40"/>
    </row>
    <row r="19" spans="1:11" ht="18" customHeight="1">
      <c r="A19" s="32">
        <v>11</v>
      </c>
      <c r="B19" s="35" t="s">
        <v>33</v>
      </c>
      <c r="C19" s="6" t="s">
        <v>17</v>
      </c>
      <c r="D19" s="9">
        <v>1</v>
      </c>
      <c r="E19" s="9">
        <v>1</v>
      </c>
      <c r="F19" s="18">
        <v>33.07</v>
      </c>
      <c r="G19" s="17">
        <f>SUM(D19:E19)*F19/$F$5</f>
        <v>33.07</v>
      </c>
      <c r="H19" s="8">
        <v>455264</v>
      </c>
      <c r="I19" s="1"/>
    </row>
    <row r="20" spans="1:11" ht="18" customHeight="1">
      <c r="A20" s="32">
        <v>12</v>
      </c>
      <c r="B20" s="35" t="s">
        <v>66</v>
      </c>
      <c r="C20" s="6" t="s">
        <v>35</v>
      </c>
      <c r="D20" s="9">
        <v>1</v>
      </c>
      <c r="E20" s="9">
        <v>1</v>
      </c>
      <c r="F20" s="18">
        <v>17.62</v>
      </c>
      <c r="G20" s="17">
        <f>SUM(D20:E20)*F20/$F$5</f>
        <v>17.62</v>
      </c>
      <c r="H20" s="8">
        <v>369561</v>
      </c>
      <c r="I20" s="1"/>
    </row>
    <row r="21" spans="1:11" ht="18" customHeight="1">
      <c r="A21" s="1"/>
      <c r="B21" s="162" t="s">
        <v>67</v>
      </c>
      <c r="C21" s="163"/>
      <c r="D21" s="163"/>
      <c r="E21" s="164"/>
      <c r="F21" s="27"/>
      <c r="G21" s="27">
        <f>ROUND(SUM(G9:G20),2)</f>
        <v>708.04</v>
      </c>
      <c r="H21" s="1"/>
    </row>
    <row r="22" spans="1:11" ht="18" customHeight="1">
      <c r="A22" s="165" t="s">
        <v>36</v>
      </c>
      <c r="B22" s="165"/>
      <c r="C22" s="165"/>
      <c r="D22" s="165"/>
      <c r="E22" s="165"/>
      <c r="F22" s="165"/>
      <c r="G22" s="5"/>
      <c r="H22" s="1"/>
    </row>
    <row r="23" spans="1:11" ht="18" customHeight="1">
      <c r="A23" s="32">
        <v>13</v>
      </c>
      <c r="B23" s="34" t="s">
        <v>37</v>
      </c>
      <c r="C23" s="11" t="s">
        <v>20</v>
      </c>
      <c r="D23" s="12">
        <v>4</v>
      </c>
      <c r="E23" s="12">
        <v>4</v>
      </c>
      <c r="F23" s="19">
        <v>98.02</v>
      </c>
      <c r="G23" s="17">
        <f>SUM(D23:E23)*F23/6/$F$5</f>
        <v>65.346666666666664</v>
      </c>
      <c r="H23" s="8">
        <v>614137</v>
      </c>
      <c r="I23" s="1"/>
    </row>
    <row r="24" spans="1:11" ht="18" customHeight="1">
      <c r="A24" s="32">
        <v>14</v>
      </c>
      <c r="B24" s="34" t="s">
        <v>38</v>
      </c>
      <c r="C24" s="9" t="s">
        <v>20</v>
      </c>
      <c r="D24" s="8">
        <v>3</v>
      </c>
      <c r="E24" s="8">
        <v>3</v>
      </c>
      <c r="F24" s="17">
        <v>81.209999999999994</v>
      </c>
      <c r="G24" s="17">
        <f>SUM(D24:E24)*F24/6/$F$5</f>
        <v>40.604999999999997</v>
      </c>
      <c r="H24" s="8">
        <v>604749</v>
      </c>
      <c r="I24" s="1"/>
    </row>
    <row r="25" spans="1:11" ht="18" customHeight="1">
      <c r="A25" s="32">
        <v>15</v>
      </c>
      <c r="B25" s="34" t="s">
        <v>39</v>
      </c>
      <c r="C25" s="9" t="s">
        <v>20</v>
      </c>
      <c r="D25" s="6">
        <v>1</v>
      </c>
      <c r="E25" s="6">
        <v>1</v>
      </c>
      <c r="F25" s="17">
        <v>38.82</v>
      </c>
      <c r="G25" s="17">
        <f>SUM(D25:E25)*F25/6/$F$5</f>
        <v>6.47</v>
      </c>
      <c r="H25" s="8">
        <v>483011</v>
      </c>
      <c r="I25" s="1"/>
    </row>
    <row r="26" spans="1:11" ht="18" customHeight="1">
      <c r="A26" s="32">
        <v>16</v>
      </c>
      <c r="B26" s="34" t="s">
        <v>68</v>
      </c>
      <c r="C26" s="9" t="s">
        <v>24</v>
      </c>
      <c r="D26" s="8">
        <v>5</v>
      </c>
      <c r="E26" s="8">
        <v>5</v>
      </c>
      <c r="F26" s="17">
        <v>7.16</v>
      </c>
      <c r="G26" s="17">
        <f>SUM(D26:E26)*F26/6/$F$5</f>
        <v>5.9666666666666659</v>
      </c>
      <c r="H26" s="8">
        <v>446321</v>
      </c>
      <c r="I26" s="1"/>
    </row>
    <row r="27" spans="1:11" ht="18" customHeight="1">
      <c r="A27" s="32">
        <v>17</v>
      </c>
      <c r="B27" s="34" t="s">
        <v>41</v>
      </c>
      <c r="C27" s="6" t="s">
        <v>42</v>
      </c>
      <c r="D27" s="6">
        <v>2</v>
      </c>
      <c r="E27" s="6">
        <v>2</v>
      </c>
      <c r="F27" s="17">
        <v>19.489999999999998</v>
      </c>
      <c r="G27" s="17">
        <f>SUM(D27:E27)*F27/6/$F$5</f>
        <v>6.4966666666666661</v>
      </c>
      <c r="H27" s="8">
        <v>477887</v>
      </c>
      <c r="I27" s="1"/>
    </row>
    <row r="28" spans="1:11" ht="18" customHeight="1">
      <c r="A28" s="1"/>
      <c r="B28" s="166" t="s">
        <v>69</v>
      </c>
      <c r="C28" s="166"/>
      <c r="D28" s="166"/>
      <c r="E28" s="166"/>
      <c r="F28" s="27"/>
      <c r="G28" s="27">
        <f>ROUND(SUM(G23:G27),2)</f>
        <v>124.89</v>
      </c>
      <c r="H28" s="1"/>
    </row>
    <row r="29" spans="1:11" ht="18" customHeight="1">
      <c r="A29" s="165" t="s">
        <v>43</v>
      </c>
      <c r="B29" s="165"/>
      <c r="C29" s="165"/>
      <c r="D29" s="165"/>
      <c r="E29" s="165"/>
      <c r="F29" s="165"/>
      <c r="G29" s="5"/>
      <c r="H29" s="1"/>
    </row>
    <row r="30" spans="1:11" ht="18" customHeight="1">
      <c r="A30" s="33">
        <v>18</v>
      </c>
      <c r="B30" s="37" t="s">
        <v>44</v>
      </c>
      <c r="C30" s="11" t="s">
        <v>20</v>
      </c>
      <c r="D30" s="20">
        <v>2</v>
      </c>
      <c r="E30" s="20">
        <v>2</v>
      </c>
      <c r="F30" s="21">
        <v>25.62</v>
      </c>
      <c r="G30" s="17">
        <f>SUM(D30:E30)*F30/12/$F$5</f>
        <v>4.2700000000000005</v>
      </c>
      <c r="H30" s="8">
        <v>604951</v>
      </c>
      <c r="I30" s="1"/>
    </row>
    <row r="31" spans="1:11" ht="18" customHeight="1">
      <c r="A31" s="33">
        <v>19</v>
      </c>
      <c r="B31" s="34" t="s">
        <v>45</v>
      </c>
      <c r="C31" s="6" t="s">
        <v>24</v>
      </c>
      <c r="D31" s="6">
        <v>1</v>
      </c>
      <c r="E31" s="6">
        <v>1</v>
      </c>
      <c r="F31" s="22">
        <v>50.35</v>
      </c>
      <c r="G31" s="17">
        <f>SUM(D31:E31)*F31/12/$F$5</f>
        <v>4.1958333333333337</v>
      </c>
      <c r="H31" s="23">
        <v>464769</v>
      </c>
      <c r="I31" s="1"/>
    </row>
    <row r="32" spans="1:11" ht="18" customHeight="1">
      <c r="A32" s="33">
        <v>20</v>
      </c>
      <c r="B32" s="34" t="s">
        <v>46</v>
      </c>
      <c r="C32" s="6" t="s">
        <v>24</v>
      </c>
      <c r="D32" s="6">
        <v>1</v>
      </c>
      <c r="E32" s="6">
        <v>1</v>
      </c>
      <c r="F32" s="22">
        <v>47.23</v>
      </c>
      <c r="G32" s="44">
        <f>SUM(D32:E32)*F32/12/$F$5</f>
        <v>3.9358333333333331</v>
      </c>
      <c r="H32" s="43">
        <v>464769</v>
      </c>
      <c r="I32" s="47">
        <v>333013</v>
      </c>
      <c r="J32" s="48">
        <v>358114</v>
      </c>
      <c r="K32" s="49">
        <v>464769</v>
      </c>
    </row>
    <row r="33" spans="1:11" ht="18" customHeight="1">
      <c r="A33" s="33">
        <v>21</v>
      </c>
      <c r="B33" s="34" t="s">
        <v>70</v>
      </c>
      <c r="C33" s="6" t="s">
        <v>24</v>
      </c>
      <c r="D33" s="6">
        <v>1</v>
      </c>
      <c r="E33" s="6">
        <v>1</v>
      </c>
      <c r="F33" s="22">
        <v>370.79</v>
      </c>
      <c r="G33" s="44">
        <f>SUM(D33:E33)*F33/12/$F$5</f>
        <v>30.89916666666667</v>
      </c>
      <c r="H33" s="43">
        <v>485649</v>
      </c>
      <c r="I33" s="45"/>
      <c r="J33" s="42"/>
      <c r="K33" s="42"/>
    </row>
    <row r="34" spans="1:11" ht="18" customHeight="1">
      <c r="A34" s="33">
        <v>22</v>
      </c>
      <c r="B34" s="34" t="s">
        <v>48</v>
      </c>
      <c r="C34" s="9" t="s">
        <v>20</v>
      </c>
      <c r="D34" s="8">
        <v>2</v>
      </c>
      <c r="E34" s="8">
        <v>2</v>
      </c>
      <c r="F34" s="22">
        <v>57.65</v>
      </c>
      <c r="G34" s="44">
        <f>SUM(D34:E34)*F34/12/$F$5</f>
        <v>9.6083333333333325</v>
      </c>
      <c r="H34" s="43">
        <v>609288</v>
      </c>
      <c r="I34" s="46"/>
      <c r="J34" s="42"/>
      <c r="K34" s="42"/>
    </row>
    <row r="35" spans="1:11" ht="18" customHeight="1">
      <c r="A35" s="33">
        <v>23</v>
      </c>
      <c r="B35" s="34" t="s">
        <v>49</v>
      </c>
      <c r="C35" s="6" t="s">
        <v>24</v>
      </c>
      <c r="D35" s="6">
        <v>2</v>
      </c>
      <c r="E35" s="6">
        <v>2</v>
      </c>
      <c r="F35" s="22">
        <v>77.989999999999995</v>
      </c>
      <c r="G35" s="44">
        <f>SUM(D35:E35)*F35/12/$F$5</f>
        <v>12.998333333333333</v>
      </c>
      <c r="H35" s="43"/>
      <c r="I35" s="1"/>
    </row>
    <row r="36" spans="1:11" ht="18" customHeight="1">
      <c r="A36" s="33">
        <v>24</v>
      </c>
      <c r="B36" s="34" t="s">
        <v>50</v>
      </c>
      <c r="C36" s="9" t="s">
        <v>20</v>
      </c>
      <c r="D36" s="6">
        <v>2</v>
      </c>
      <c r="E36" s="6">
        <v>2</v>
      </c>
      <c r="F36" s="22">
        <v>29.11</v>
      </c>
      <c r="G36" s="17">
        <f>SUM(D36:E36)*F36/12/$F$5</f>
        <v>4.8516666666666666</v>
      </c>
      <c r="H36" s="12">
        <v>316008</v>
      </c>
      <c r="I36" s="1"/>
    </row>
    <row r="37" spans="1:11" ht="18" customHeight="1">
      <c r="A37" s="33">
        <v>25</v>
      </c>
      <c r="B37" s="34" t="s">
        <v>51</v>
      </c>
      <c r="C37" s="9" t="s">
        <v>20</v>
      </c>
      <c r="D37" s="8">
        <v>2</v>
      </c>
      <c r="E37" s="8">
        <v>2</v>
      </c>
      <c r="F37" s="22">
        <v>80.349999999999994</v>
      </c>
      <c r="G37" s="17">
        <f>SUM(D37:E37)*F37/12/$F$5</f>
        <v>13.391666666666666</v>
      </c>
      <c r="H37" s="8">
        <v>606333</v>
      </c>
      <c r="I37" s="1"/>
    </row>
    <row r="38" spans="1:11" ht="18" customHeight="1">
      <c r="A38" s="33">
        <v>26</v>
      </c>
      <c r="B38" s="34" t="s">
        <v>71</v>
      </c>
      <c r="C38" s="6" t="s">
        <v>24</v>
      </c>
      <c r="D38" s="6">
        <v>1</v>
      </c>
      <c r="E38" s="6">
        <v>1</v>
      </c>
      <c r="F38" s="22">
        <v>132.77000000000001</v>
      </c>
      <c r="G38" s="17">
        <f>SUM(D38:E38)*F38/12/$F$5</f>
        <v>11.064166666666667</v>
      </c>
      <c r="H38" s="8">
        <v>399971</v>
      </c>
      <c r="I38" s="1"/>
    </row>
    <row r="39" spans="1:11" ht="18" customHeight="1">
      <c r="A39" s="33">
        <v>27</v>
      </c>
      <c r="B39" s="34" t="s">
        <v>53</v>
      </c>
      <c r="C39" s="6" t="s">
        <v>20</v>
      </c>
      <c r="D39" s="6">
        <v>1</v>
      </c>
      <c r="E39" s="6">
        <v>1</v>
      </c>
      <c r="F39" s="22">
        <v>840.26</v>
      </c>
      <c r="G39" s="17">
        <f>SUM(D39:E39)*F39/12/$F$5</f>
        <v>70.021666666666661</v>
      </c>
      <c r="H39" s="8">
        <v>486524</v>
      </c>
      <c r="I39" s="1"/>
    </row>
    <row r="40" spans="1:11" ht="18" customHeight="1">
      <c r="A40" s="33">
        <v>28</v>
      </c>
      <c r="B40" s="34" t="s">
        <v>54</v>
      </c>
      <c r="C40" s="6" t="s">
        <v>20</v>
      </c>
      <c r="D40" s="6">
        <v>2</v>
      </c>
      <c r="E40" s="6">
        <v>2</v>
      </c>
      <c r="F40" s="22">
        <v>230.73</v>
      </c>
      <c r="G40" s="17">
        <f>SUM(D40:E40)*F40/12/$F$5</f>
        <v>38.454999999999998</v>
      </c>
      <c r="H40" s="8">
        <v>445985</v>
      </c>
      <c r="I40" s="1"/>
    </row>
    <row r="41" spans="1:11" ht="18" customHeight="1">
      <c r="A41" s="33">
        <v>29</v>
      </c>
      <c r="B41" s="34" t="s">
        <v>55</v>
      </c>
      <c r="C41" s="6" t="s">
        <v>20</v>
      </c>
      <c r="D41" s="6">
        <v>1</v>
      </c>
      <c r="E41" s="6">
        <v>1</v>
      </c>
      <c r="F41" s="22">
        <v>64.3</v>
      </c>
      <c r="G41" s="17">
        <f>SUM(D41:E41)*F41/12/$F$5</f>
        <v>5.3583333333333334</v>
      </c>
      <c r="H41" s="8">
        <v>301258</v>
      </c>
      <c r="I41" s="1"/>
    </row>
    <row r="42" spans="1:11" ht="18" customHeight="1">
      <c r="A42" s="33">
        <v>30</v>
      </c>
      <c r="B42" s="34" t="s">
        <v>56</v>
      </c>
      <c r="C42" s="6" t="s">
        <v>20</v>
      </c>
      <c r="D42" s="6">
        <v>1</v>
      </c>
      <c r="E42" s="6">
        <v>1</v>
      </c>
      <c r="F42" s="22">
        <v>13.5</v>
      </c>
      <c r="G42" s="17">
        <f>SUM(D42:E42)*F42/12/$F$5</f>
        <v>1.125</v>
      </c>
      <c r="H42" s="8">
        <v>608634</v>
      </c>
      <c r="I42" s="1"/>
    </row>
    <row r="43" spans="1:11" ht="18" customHeight="1">
      <c r="A43" s="33">
        <v>31</v>
      </c>
      <c r="B43" s="34" t="s">
        <v>57</v>
      </c>
      <c r="C43" s="6" t="s">
        <v>20</v>
      </c>
      <c r="D43" s="6">
        <v>2</v>
      </c>
      <c r="E43" s="6">
        <v>2</v>
      </c>
      <c r="F43" s="22">
        <v>19.39</v>
      </c>
      <c r="G43" s="17">
        <f>SUM(D43:E43)*F43/12/$F$5</f>
        <v>3.2316666666666669</v>
      </c>
      <c r="H43" s="8">
        <v>601716</v>
      </c>
      <c r="I43" s="1"/>
    </row>
    <row r="44" spans="1:11" ht="18" customHeight="1">
      <c r="A44" s="2"/>
      <c r="B44" s="166" t="s">
        <v>72</v>
      </c>
      <c r="C44" s="166"/>
      <c r="D44" s="166"/>
      <c r="E44" s="166"/>
      <c r="F44" s="28"/>
      <c r="G44" s="28">
        <f>SUM(G30:G43)</f>
        <v>213.40666666666664</v>
      </c>
      <c r="H44" s="1"/>
    </row>
    <row r="45" spans="1:11" ht="18" customHeight="1">
      <c r="A45" s="1"/>
      <c r="B45" s="156" t="s">
        <v>73</v>
      </c>
      <c r="C45" s="157"/>
      <c r="D45" s="157"/>
      <c r="E45" s="158"/>
      <c r="F45" s="26"/>
      <c r="G45" s="26">
        <f>G21+G28+G44</f>
        <v>1046.3366666666666</v>
      </c>
      <c r="H45" s="1"/>
    </row>
    <row r="46" spans="1:11" ht="15" customHeight="1">
      <c r="A46" s="1"/>
      <c r="B46" s="15"/>
      <c r="C46" s="15"/>
      <c r="D46" s="15"/>
      <c r="E46" s="15"/>
      <c r="F46" s="15"/>
      <c r="G46" s="15"/>
      <c r="H46" s="1"/>
    </row>
    <row r="47" spans="1:11" ht="15" customHeight="1">
      <c r="A47" s="1"/>
      <c r="B47" s="24" t="s">
        <v>58</v>
      </c>
      <c r="C47" s="1"/>
      <c r="D47" s="1"/>
      <c r="E47" s="1"/>
      <c r="F47" s="7"/>
      <c r="G47" s="1"/>
      <c r="H47" s="1"/>
    </row>
    <row r="48" spans="1:11">
      <c r="A48" s="1"/>
      <c r="B48" s="1"/>
      <c r="C48" s="1"/>
      <c r="D48" s="1"/>
      <c r="E48" s="1"/>
      <c r="F48" s="25">
        <f>SUM(F9:F20)</f>
        <v>356.9</v>
      </c>
      <c r="G48" s="1"/>
      <c r="H48" s="1"/>
    </row>
    <row r="49" spans="6:6">
      <c r="F49" s="25">
        <f>SUM(F23:F27)</f>
        <v>244.7</v>
      </c>
    </row>
    <row r="50" spans="6:6">
      <c r="F50" s="25">
        <f>SUM(F30:F43)</f>
        <v>2040.04</v>
      </c>
    </row>
    <row r="51" spans="6:6">
      <c r="F51" s="25">
        <f>SUM(F48:F50)</f>
        <v>2641.64</v>
      </c>
    </row>
  </sheetData>
  <mergeCells count="13">
    <mergeCell ref="B6:F6"/>
    <mergeCell ref="A1:B1"/>
    <mergeCell ref="A2:B2"/>
    <mergeCell ref="A3:B3"/>
    <mergeCell ref="A4:B4"/>
    <mergeCell ref="C4:C5"/>
    <mergeCell ref="B45:E45"/>
    <mergeCell ref="A8:F8"/>
    <mergeCell ref="B21:E21"/>
    <mergeCell ref="A22:F22"/>
    <mergeCell ref="B28:E28"/>
    <mergeCell ref="A29:F29"/>
    <mergeCell ref="B44:E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0CD5-0711-4D6B-958B-82EFFF503A30}">
  <dimension ref="A1:G41"/>
  <sheetViews>
    <sheetView workbookViewId="0">
      <selection activeCell="C26" sqref="C26"/>
    </sheetView>
  </sheetViews>
  <sheetFormatPr defaultColWidth="12.42578125" defaultRowHeight="12.75"/>
  <cols>
    <col min="1" max="1" width="9.42578125" style="64" customWidth="1"/>
    <col min="2" max="2" width="35.7109375" style="64" hidden="1" customWidth="1"/>
    <col min="3" max="3" width="114.140625" style="83" customWidth="1"/>
    <col min="4" max="4" width="36.42578125" style="83" customWidth="1"/>
    <col min="5" max="5" width="16.85546875" style="83" customWidth="1"/>
    <col min="6" max="6" width="9.42578125" style="64" customWidth="1"/>
    <col min="7" max="7" width="12.28515625" style="64" customWidth="1"/>
    <col min="8" max="16384" width="12.42578125" style="64"/>
  </cols>
  <sheetData>
    <row r="1" spans="1:7" s="63" customFormat="1" ht="24.95" customHeight="1">
      <c r="A1" s="178" t="s">
        <v>74</v>
      </c>
      <c r="B1" s="178"/>
      <c r="C1" s="178"/>
      <c r="D1" s="178"/>
      <c r="E1" s="178"/>
    </row>
    <row r="2" spans="1:7" s="63" customFormat="1" ht="24.95" customHeight="1">
      <c r="A2" s="178" t="s">
        <v>75</v>
      </c>
      <c r="B2" s="178"/>
      <c r="C2" s="178"/>
      <c r="D2" s="178"/>
      <c r="E2" s="178"/>
    </row>
    <row r="3" spans="1:7" s="63" customFormat="1" ht="24.95" customHeight="1">
      <c r="A3" s="178" t="s">
        <v>76</v>
      </c>
      <c r="B3" s="178"/>
      <c r="C3" s="178"/>
      <c r="D3" s="178"/>
      <c r="E3" s="178"/>
    </row>
    <row r="4" spans="1:7" s="63" customFormat="1" ht="24.95" customHeight="1">
      <c r="A4" s="178" t="s">
        <v>77</v>
      </c>
      <c r="B4" s="178"/>
      <c r="C4" s="178"/>
      <c r="D4" s="178"/>
      <c r="E4" s="178"/>
    </row>
    <row r="5" spans="1:7">
      <c r="A5" s="63"/>
      <c r="B5" s="63"/>
      <c r="C5" s="63"/>
      <c r="D5" s="63"/>
      <c r="E5" s="63"/>
      <c r="F5" s="63"/>
    </row>
    <row r="6" spans="1:7" ht="32.25" customHeight="1">
      <c r="A6" s="179" t="s">
        <v>78</v>
      </c>
      <c r="B6" s="179"/>
      <c r="C6" s="179"/>
      <c r="D6" s="179"/>
      <c r="E6" s="179"/>
      <c r="F6" s="179"/>
      <c r="G6" s="179"/>
    </row>
    <row r="7" spans="1:7" ht="32.25" customHeight="1">
      <c r="A7" s="65" t="s">
        <v>9</v>
      </c>
      <c r="B7" s="65" t="s">
        <v>79</v>
      </c>
      <c r="C7" s="65" t="s">
        <v>80</v>
      </c>
      <c r="D7" s="65" t="s">
        <v>81</v>
      </c>
      <c r="E7" s="66" t="s">
        <v>82</v>
      </c>
      <c r="F7" s="65" t="s">
        <v>83</v>
      </c>
      <c r="G7" s="180" t="s">
        <v>84</v>
      </c>
    </row>
    <row r="8" spans="1:7" ht="21.75" customHeight="1">
      <c r="A8" s="67">
        <v>1</v>
      </c>
      <c r="B8" s="68">
        <v>400033</v>
      </c>
      <c r="C8" s="69" t="s">
        <v>85</v>
      </c>
      <c r="D8" s="70" t="s">
        <v>86</v>
      </c>
      <c r="E8" s="70">
        <v>6</v>
      </c>
      <c r="F8" s="70">
        <v>16</v>
      </c>
      <c r="G8" s="181"/>
    </row>
    <row r="9" spans="1:7" ht="21.75" customHeight="1">
      <c r="A9" s="67">
        <v>2</v>
      </c>
      <c r="B9" s="71" t="s">
        <v>87</v>
      </c>
      <c r="C9" s="69" t="s">
        <v>88</v>
      </c>
      <c r="D9" s="70" t="s">
        <v>86</v>
      </c>
      <c r="E9" s="70">
        <v>6</v>
      </c>
      <c r="F9" s="70">
        <v>8</v>
      </c>
      <c r="G9" s="181"/>
    </row>
    <row r="10" spans="1:7" ht="21.75" customHeight="1">
      <c r="A10" s="67">
        <v>3</v>
      </c>
      <c r="B10" s="71" t="s">
        <v>89</v>
      </c>
      <c r="C10" s="69" t="s">
        <v>90</v>
      </c>
      <c r="D10" s="72" t="s">
        <v>91</v>
      </c>
      <c r="E10" s="70">
        <v>12</v>
      </c>
      <c r="F10" s="70">
        <v>8</v>
      </c>
      <c r="G10" s="181"/>
    </row>
    <row r="11" spans="1:7" ht="21.75" customHeight="1">
      <c r="A11" s="67">
        <v>4</v>
      </c>
      <c r="B11" s="71" t="s">
        <v>92</v>
      </c>
      <c r="C11" s="73" t="s">
        <v>93</v>
      </c>
      <c r="D11" s="72" t="s">
        <v>91</v>
      </c>
      <c r="E11" s="70">
        <v>12</v>
      </c>
      <c r="F11" s="70">
        <v>8</v>
      </c>
      <c r="G11" s="181"/>
    </row>
    <row r="12" spans="1:7" ht="21.75" customHeight="1">
      <c r="A12" s="67">
        <v>5</v>
      </c>
      <c r="B12" s="71" t="s">
        <v>94</v>
      </c>
      <c r="C12" s="73" t="s">
        <v>95</v>
      </c>
      <c r="D12" s="72" t="s">
        <v>86</v>
      </c>
      <c r="E12" s="70">
        <v>12</v>
      </c>
      <c r="F12" s="70">
        <v>8</v>
      </c>
      <c r="G12" s="181"/>
    </row>
    <row r="13" spans="1:7" ht="21.75" customHeight="1">
      <c r="A13" s="67">
        <v>6</v>
      </c>
      <c r="B13" s="71" t="s">
        <v>96</v>
      </c>
      <c r="C13" s="73" t="s">
        <v>97</v>
      </c>
      <c r="D13" s="72" t="s">
        <v>86</v>
      </c>
      <c r="E13" s="70">
        <v>12</v>
      </c>
      <c r="F13" s="70">
        <v>8</v>
      </c>
      <c r="G13" s="181"/>
    </row>
    <row r="14" spans="1:7" ht="21.75" customHeight="1">
      <c r="A14" s="67">
        <v>7</v>
      </c>
      <c r="B14" s="68">
        <v>60607</v>
      </c>
      <c r="C14" s="73" t="s">
        <v>98</v>
      </c>
      <c r="D14" s="72" t="s">
        <v>86</v>
      </c>
      <c r="E14" s="70">
        <v>6</v>
      </c>
      <c r="F14" s="70">
        <v>24</v>
      </c>
      <c r="G14" s="181"/>
    </row>
    <row r="15" spans="1:7" ht="21.75" customHeight="1">
      <c r="A15" s="67">
        <v>8</v>
      </c>
      <c r="B15" s="71" t="s">
        <v>99</v>
      </c>
      <c r="C15" s="73" t="s">
        <v>100</v>
      </c>
      <c r="D15" s="72" t="s">
        <v>86</v>
      </c>
      <c r="E15" s="70">
        <v>6</v>
      </c>
      <c r="F15" s="70">
        <v>24</v>
      </c>
      <c r="G15" s="181"/>
    </row>
    <row r="16" spans="1:7" ht="21.75" customHeight="1">
      <c r="A16" s="67">
        <v>9</v>
      </c>
      <c r="B16" s="71" t="s">
        <v>101</v>
      </c>
      <c r="C16" s="74" t="s">
        <v>102</v>
      </c>
      <c r="D16" s="72" t="s">
        <v>86</v>
      </c>
      <c r="E16" s="70">
        <v>6</v>
      </c>
      <c r="F16" s="70">
        <v>32</v>
      </c>
      <c r="G16" s="181"/>
    </row>
    <row r="17" spans="1:7" ht="21.75" customHeight="1">
      <c r="A17" s="67">
        <v>10</v>
      </c>
      <c r="B17" s="71" t="s">
        <v>103</v>
      </c>
      <c r="C17" s="75" t="s">
        <v>104</v>
      </c>
      <c r="D17" s="76" t="s">
        <v>105</v>
      </c>
      <c r="E17" s="70">
        <v>1</v>
      </c>
      <c r="F17" s="70">
        <v>1</v>
      </c>
      <c r="G17" s="174" t="s">
        <v>106</v>
      </c>
    </row>
    <row r="18" spans="1:7" ht="21.75" customHeight="1">
      <c r="A18" s="67">
        <v>11</v>
      </c>
      <c r="B18" s="71">
        <v>355664</v>
      </c>
      <c r="C18" s="77" t="s">
        <v>107</v>
      </c>
      <c r="D18" s="78" t="s">
        <v>91</v>
      </c>
      <c r="E18" s="70">
        <v>1</v>
      </c>
      <c r="F18" s="70">
        <v>8</v>
      </c>
      <c r="G18" s="174"/>
    </row>
    <row r="19" spans="1:7" ht="21.75" customHeight="1">
      <c r="A19" s="67">
        <v>12</v>
      </c>
      <c r="B19" s="71" t="s">
        <v>108</v>
      </c>
      <c r="C19" s="77" t="s">
        <v>71</v>
      </c>
      <c r="D19" s="78" t="s">
        <v>91</v>
      </c>
      <c r="E19" s="70">
        <v>3</v>
      </c>
      <c r="F19" s="70">
        <v>8</v>
      </c>
      <c r="G19" s="174"/>
    </row>
    <row r="20" spans="1:7" ht="21.75" customHeight="1">
      <c r="A20" s="79">
        <v>13</v>
      </c>
      <c r="B20" s="71" t="s">
        <v>109</v>
      </c>
      <c r="C20" s="75" t="s">
        <v>110</v>
      </c>
      <c r="D20" s="78" t="s">
        <v>86</v>
      </c>
      <c r="E20" s="78">
        <v>6</v>
      </c>
      <c r="F20" s="70">
        <v>8</v>
      </c>
      <c r="G20" s="174"/>
    </row>
    <row r="21" spans="1:7" ht="21.75" customHeight="1">
      <c r="A21" s="79">
        <v>14</v>
      </c>
      <c r="B21" s="71" t="s">
        <v>111</v>
      </c>
      <c r="C21" s="75" t="s">
        <v>112</v>
      </c>
      <c r="D21" s="76" t="s">
        <v>113</v>
      </c>
      <c r="E21" s="78">
        <v>1</v>
      </c>
      <c r="F21" s="70">
        <v>1</v>
      </c>
      <c r="G21" s="174"/>
    </row>
    <row r="22" spans="1:7" ht="21.75" customHeight="1">
      <c r="A22" s="79">
        <v>15</v>
      </c>
      <c r="B22" s="71" t="s">
        <v>114</v>
      </c>
      <c r="C22" s="75" t="s">
        <v>115</v>
      </c>
      <c r="D22" s="76" t="s">
        <v>113</v>
      </c>
      <c r="E22" s="78">
        <v>1</v>
      </c>
      <c r="F22" s="70">
        <v>2</v>
      </c>
      <c r="G22" s="174"/>
    </row>
    <row r="23" spans="1:7" ht="21.75" customHeight="1">
      <c r="A23" s="79">
        <v>16</v>
      </c>
      <c r="B23" s="71" t="s">
        <v>116</v>
      </c>
      <c r="C23" s="77" t="s">
        <v>117</v>
      </c>
      <c r="D23" s="78" t="s">
        <v>118</v>
      </c>
      <c r="E23" s="78">
        <v>6</v>
      </c>
      <c r="F23" s="70">
        <v>8</v>
      </c>
      <c r="G23" s="174"/>
    </row>
    <row r="24" spans="1:7" ht="21.75" customHeight="1">
      <c r="A24" s="79">
        <v>17</v>
      </c>
      <c r="B24" s="71" t="s">
        <v>119</v>
      </c>
      <c r="C24" s="75" t="s">
        <v>120</v>
      </c>
      <c r="D24" s="78" t="s">
        <v>91</v>
      </c>
      <c r="E24" s="78">
        <v>1</v>
      </c>
      <c r="F24" s="70">
        <v>8</v>
      </c>
      <c r="G24" s="174"/>
    </row>
    <row r="25" spans="1:7" ht="21.75" customHeight="1">
      <c r="A25" s="79">
        <v>18</v>
      </c>
      <c r="B25" s="71" t="s">
        <v>121</v>
      </c>
      <c r="C25" s="75" t="s">
        <v>122</v>
      </c>
      <c r="D25" s="78" t="s">
        <v>91</v>
      </c>
      <c r="E25" s="78">
        <v>1</v>
      </c>
      <c r="F25" s="70">
        <v>8</v>
      </c>
      <c r="G25" s="174"/>
    </row>
    <row r="26" spans="1:7" ht="21.75" customHeight="1">
      <c r="A26" s="79">
        <v>19</v>
      </c>
      <c r="B26" s="71" t="s">
        <v>123</v>
      </c>
      <c r="C26" s="77" t="s">
        <v>124</v>
      </c>
      <c r="D26" s="78" t="s">
        <v>91</v>
      </c>
      <c r="E26" s="78">
        <v>6</v>
      </c>
      <c r="F26" s="70">
        <v>8</v>
      </c>
      <c r="G26" s="174"/>
    </row>
    <row r="27" spans="1:7" ht="21.75" customHeight="1">
      <c r="A27" s="79">
        <v>20</v>
      </c>
      <c r="B27" s="71" t="s">
        <v>125</v>
      </c>
      <c r="C27" s="77" t="s">
        <v>126</v>
      </c>
      <c r="D27" s="78" t="s">
        <v>86</v>
      </c>
      <c r="E27" s="78">
        <v>6</v>
      </c>
      <c r="F27" s="70">
        <v>24</v>
      </c>
      <c r="G27" s="174"/>
    </row>
    <row r="28" spans="1:7" ht="21.75" customHeight="1">
      <c r="A28" s="79">
        <v>21</v>
      </c>
      <c r="B28" s="71" t="s">
        <v>127</v>
      </c>
      <c r="C28" s="77" t="s">
        <v>128</v>
      </c>
      <c r="D28" s="76" t="s">
        <v>129</v>
      </c>
      <c r="E28" s="78">
        <v>1</v>
      </c>
      <c r="F28" s="70">
        <v>2</v>
      </c>
      <c r="G28" s="174"/>
    </row>
    <row r="29" spans="1:7" ht="21.75" customHeight="1">
      <c r="A29" s="79">
        <v>22</v>
      </c>
      <c r="B29" s="71" t="s">
        <v>130</v>
      </c>
      <c r="C29" s="75" t="s">
        <v>131</v>
      </c>
      <c r="D29" s="78" t="s">
        <v>91</v>
      </c>
      <c r="E29" s="78">
        <v>12</v>
      </c>
      <c r="F29" s="70">
        <v>4</v>
      </c>
      <c r="G29" s="174"/>
    </row>
    <row r="30" spans="1:7" ht="21.75" customHeight="1">
      <c r="A30" s="79">
        <v>23</v>
      </c>
      <c r="B30" s="68">
        <v>259711</v>
      </c>
      <c r="C30" s="77" t="s">
        <v>132</v>
      </c>
      <c r="D30" s="78" t="s">
        <v>86</v>
      </c>
      <c r="E30" s="78">
        <v>6</v>
      </c>
      <c r="F30" s="70">
        <v>8</v>
      </c>
      <c r="G30" s="174"/>
    </row>
    <row r="31" spans="1:7" ht="21.75" customHeight="1">
      <c r="A31" s="79">
        <v>24</v>
      </c>
      <c r="B31" s="71" t="s">
        <v>133</v>
      </c>
      <c r="C31" s="77" t="s">
        <v>134</v>
      </c>
      <c r="D31" s="78" t="s">
        <v>86</v>
      </c>
      <c r="E31" s="78">
        <v>6</v>
      </c>
      <c r="F31" s="70">
        <v>16</v>
      </c>
      <c r="G31" s="174"/>
    </row>
    <row r="32" spans="1:7" ht="21.75" customHeight="1">
      <c r="A32" s="79">
        <v>25</v>
      </c>
      <c r="B32" s="68">
        <v>405890</v>
      </c>
      <c r="C32" s="77" t="s">
        <v>135</v>
      </c>
      <c r="D32" s="78" t="s">
        <v>136</v>
      </c>
      <c r="E32" s="78">
        <v>6</v>
      </c>
      <c r="F32" s="70">
        <v>6</v>
      </c>
      <c r="G32" s="174"/>
    </row>
    <row r="33" spans="1:7" ht="21.75" customHeight="1">
      <c r="A33" s="79">
        <v>26</v>
      </c>
      <c r="B33" s="71" t="s">
        <v>137</v>
      </c>
      <c r="C33" s="77" t="s">
        <v>138</v>
      </c>
      <c r="D33" s="78" t="s">
        <v>86</v>
      </c>
      <c r="E33" s="78">
        <v>6</v>
      </c>
      <c r="F33" s="70">
        <v>4</v>
      </c>
      <c r="G33" s="174"/>
    </row>
    <row r="34" spans="1:7" ht="21.75" customHeight="1">
      <c r="A34" s="79">
        <v>27</v>
      </c>
      <c r="B34" s="71" t="s">
        <v>139</v>
      </c>
      <c r="C34" s="75" t="s">
        <v>140</v>
      </c>
      <c r="D34" s="78" t="s">
        <v>86</v>
      </c>
      <c r="E34" s="78">
        <v>12</v>
      </c>
      <c r="F34" s="70">
        <v>8</v>
      </c>
      <c r="G34" s="174"/>
    </row>
    <row r="35" spans="1:7" ht="21.75" customHeight="1">
      <c r="A35" s="79">
        <v>28</v>
      </c>
      <c r="B35" s="68">
        <v>269880</v>
      </c>
      <c r="C35" s="77" t="s">
        <v>141</v>
      </c>
      <c r="D35" s="76" t="s">
        <v>142</v>
      </c>
      <c r="E35" s="78">
        <v>6</v>
      </c>
      <c r="F35" s="70">
        <v>16</v>
      </c>
      <c r="G35" s="174"/>
    </row>
    <row r="36" spans="1:7" ht="21.75" customHeight="1">
      <c r="A36" s="79">
        <v>29</v>
      </c>
      <c r="B36" s="71" t="s">
        <v>143</v>
      </c>
      <c r="C36" s="77" t="s">
        <v>144</v>
      </c>
      <c r="D36" s="78" t="s">
        <v>86</v>
      </c>
      <c r="E36" s="78">
        <v>12</v>
      </c>
      <c r="F36" s="70">
        <v>4</v>
      </c>
      <c r="G36" s="174"/>
    </row>
    <row r="37" spans="1:7" ht="21.75" customHeight="1">
      <c r="A37" s="79">
        <v>30</v>
      </c>
      <c r="B37" s="68">
        <v>486648</v>
      </c>
      <c r="C37" s="77" t="s">
        <v>145</v>
      </c>
      <c r="D37" s="78" t="s">
        <v>86</v>
      </c>
      <c r="E37" s="78">
        <v>12</v>
      </c>
      <c r="F37" s="70">
        <v>4</v>
      </c>
      <c r="G37" s="174"/>
    </row>
    <row r="38" spans="1:7" ht="21.75" customHeight="1">
      <c r="A38" s="79">
        <v>31</v>
      </c>
      <c r="B38" s="68">
        <v>433796</v>
      </c>
      <c r="C38" s="75" t="s">
        <v>146</v>
      </c>
      <c r="D38" s="78" t="s">
        <v>136</v>
      </c>
      <c r="E38" s="78">
        <v>6</v>
      </c>
      <c r="F38" s="70">
        <v>16</v>
      </c>
      <c r="G38" s="174"/>
    </row>
    <row r="39" spans="1:7" ht="21.75" customHeight="1">
      <c r="A39" s="80">
        <v>32</v>
      </c>
      <c r="B39" s="71" t="s">
        <v>147</v>
      </c>
      <c r="C39" s="77" t="s">
        <v>148</v>
      </c>
      <c r="D39" s="78" t="s">
        <v>91</v>
      </c>
      <c r="E39" s="78">
        <v>3</v>
      </c>
      <c r="F39" s="70">
        <v>8</v>
      </c>
      <c r="G39" s="174"/>
    </row>
    <row r="40" spans="1:7" ht="21.75" customHeight="1">
      <c r="A40" s="176" t="s">
        <v>149</v>
      </c>
      <c r="B40" s="177"/>
      <c r="C40" s="177"/>
      <c r="D40" s="177"/>
      <c r="E40" s="177"/>
      <c r="F40" s="81">
        <f>SUM(F8:F39)</f>
        <v>316</v>
      </c>
      <c r="G40" s="175"/>
    </row>
    <row r="41" spans="1:7">
      <c r="A41" s="82"/>
      <c r="B41" s="82"/>
      <c r="C41" s="82"/>
      <c r="D41" s="82"/>
      <c r="E41" s="82"/>
      <c r="F41" s="82"/>
    </row>
  </sheetData>
  <mergeCells count="8">
    <mergeCell ref="G17:G40"/>
    <mergeCell ref="A40:E40"/>
    <mergeCell ref="A1:E1"/>
    <mergeCell ref="A2:E2"/>
    <mergeCell ref="A3:E3"/>
    <mergeCell ref="A4:E4"/>
    <mergeCell ref="A6:G6"/>
    <mergeCell ref="G7:G1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87E9-7BEF-45F1-8421-1A4F77067E7E}">
  <sheetPr>
    <pageSetUpPr fitToPage="1"/>
  </sheetPr>
  <dimension ref="A1:Q33"/>
  <sheetViews>
    <sheetView workbookViewId="0">
      <selection activeCell="G35" sqref="G35"/>
    </sheetView>
  </sheetViews>
  <sheetFormatPr defaultColWidth="10.28515625" defaultRowHeight="15"/>
  <cols>
    <col min="1" max="1" width="8.85546875" style="84" customWidth="1"/>
    <col min="2" max="2" width="50.28515625" style="84" hidden="1" customWidth="1"/>
    <col min="3" max="3" width="87.42578125" style="84" customWidth="1"/>
    <col min="4" max="4" width="14.7109375" style="84" customWidth="1"/>
    <col min="5" max="5" width="13.140625" style="84" customWidth="1"/>
    <col min="6" max="6" width="24.85546875" style="84" customWidth="1"/>
    <col min="7" max="7" width="26.42578125" style="84" customWidth="1"/>
    <col min="8" max="8" width="20.7109375" style="84" customWidth="1"/>
    <col min="9" max="9" width="15.5703125" style="84" hidden="1" customWidth="1"/>
    <col min="10" max="10" width="15.5703125" style="84" customWidth="1"/>
    <col min="11" max="11" width="14.42578125" style="84" customWidth="1"/>
    <col min="12" max="12" width="9.140625" style="84"/>
    <col min="13" max="13" width="9.5703125" style="84" hidden="1" customWidth="1"/>
    <col min="14" max="14" width="0" style="85" hidden="1" customWidth="1"/>
    <col min="15" max="16" width="10.28515625" style="85"/>
    <col min="17" max="16384" width="10.28515625" style="84"/>
  </cols>
  <sheetData>
    <row r="1" spans="1:17" ht="16.5" customHeight="1">
      <c r="A1" s="140" t="s">
        <v>0</v>
      </c>
      <c r="B1" s="141"/>
      <c r="C1" s="142"/>
    </row>
    <row r="2" spans="1:17" ht="23.25" customHeight="1">
      <c r="A2" s="143" t="s">
        <v>59</v>
      </c>
      <c r="B2" s="144"/>
      <c r="C2" s="145"/>
      <c r="F2" s="182" t="s">
        <v>150</v>
      </c>
      <c r="G2" s="86" t="s">
        <v>5</v>
      </c>
      <c r="H2" s="86" t="s">
        <v>4</v>
      </c>
    </row>
    <row r="3" spans="1:17" ht="23.25" customHeight="1">
      <c r="A3" s="143" t="s">
        <v>60</v>
      </c>
      <c r="B3" s="144"/>
      <c r="C3" s="145"/>
      <c r="F3" s="146"/>
      <c r="G3" s="86">
        <v>2</v>
      </c>
      <c r="H3" s="86">
        <v>2</v>
      </c>
    </row>
    <row r="4" spans="1:17" ht="16.5" customHeight="1">
      <c r="A4" s="147" t="s">
        <v>7</v>
      </c>
      <c r="B4" s="148"/>
      <c r="C4" s="149"/>
    </row>
    <row r="7" spans="1:17" s="87" customFormat="1" ht="18" customHeight="1">
      <c r="A7" s="150" t="s">
        <v>151</v>
      </c>
      <c r="B7" s="151"/>
      <c r="C7" s="151"/>
      <c r="D7" s="151"/>
      <c r="E7" s="151"/>
      <c r="F7" s="151"/>
      <c r="G7" s="151"/>
      <c r="H7" s="151"/>
      <c r="I7" s="151"/>
      <c r="J7" s="152"/>
      <c r="K7" s="183" t="s">
        <v>152</v>
      </c>
      <c r="N7" s="85"/>
      <c r="O7" s="85"/>
      <c r="P7" s="85"/>
    </row>
    <row r="8" spans="1:17" ht="36" customHeight="1">
      <c r="A8" s="88" t="s">
        <v>9</v>
      </c>
      <c r="B8" s="89" t="s">
        <v>79</v>
      </c>
      <c r="C8" s="88" t="s">
        <v>80</v>
      </c>
      <c r="D8" s="88" t="s">
        <v>81</v>
      </c>
      <c r="E8" s="90" t="s">
        <v>82</v>
      </c>
      <c r="F8" s="88" t="s">
        <v>153</v>
      </c>
      <c r="G8" s="90" t="s">
        <v>154</v>
      </c>
      <c r="H8" s="91" t="s">
        <v>155</v>
      </c>
      <c r="I8" s="91" t="s">
        <v>156</v>
      </c>
      <c r="J8" s="92" t="s">
        <v>157</v>
      </c>
      <c r="K8" s="184"/>
      <c r="M8" s="93" t="s">
        <v>83</v>
      </c>
    </row>
    <row r="9" spans="1:17" ht="18" customHeight="1">
      <c r="A9" s="94">
        <v>1</v>
      </c>
      <c r="B9" s="68">
        <v>400033</v>
      </c>
      <c r="C9" s="69" t="s">
        <v>158</v>
      </c>
      <c r="D9" s="70" t="s">
        <v>86</v>
      </c>
      <c r="E9" s="70">
        <v>6</v>
      </c>
      <c r="F9" s="70">
        <f>16/8</f>
        <v>2</v>
      </c>
      <c r="G9" s="70">
        <f>F9*2</f>
        <v>4</v>
      </c>
      <c r="H9" s="95">
        <v>33.07</v>
      </c>
      <c r="I9" s="95">
        <f>H9*G9</f>
        <v>132.28</v>
      </c>
      <c r="J9" s="96">
        <f>H9*G9/12</f>
        <v>11.023333333333333</v>
      </c>
      <c r="K9" s="184"/>
      <c r="L9" s="97"/>
      <c r="M9" s="98">
        <v>16</v>
      </c>
      <c r="N9" s="85">
        <v>2</v>
      </c>
      <c r="Q9" s="97"/>
    </row>
    <row r="10" spans="1:17" ht="18" customHeight="1">
      <c r="A10" s="94">
        <v>2</v>
      </c>
      <c r="B10" s="71" t="s">
        <v>159</v>
      </c>
      <c r="C10" s="69" t="s">
        <v>70</v>
      </c>
      <c r="D10" s="70" t="s">
        <v>86</v>
      </c>
      <c r="E10" s="70">
        <v>6</v>
      </c>
      <c r="F10" s="70">
        <v>1</v>
      </c>
      <c r="G10" s="70">
        <f>F10*2</f>
        <v>2</v>
      </c>
      <c r="H10" s="95">
        <v>370.79</v>
      </c>
      <c r="I10" s="95">
        <f>H10*G10</f>
        <v>741.58</v>
      </c>
      <c r="J10" s="96">
        <f>H10*G10/12</f>
        <v>61.798333333333339</v>
      </c>
      <c r="K10" s="184"/>
      <c r="M10" s="98">
        <v>8</v>
      </c>
      <c r="N10" s="85">
        <v>1</v>
      </c>
    </row>
    <row r="11" spans="1:17" ht="18" customHeight="1">
      <c r="A11" s="94">
        <v>3</v>
      </c>
      <c r="B11" s="71" t="s">
        <v>160</v>
      </c>
      <c r="C11" s="69" t="s">
        <v>90</v>
      </c>
      <c r="D11" s="72" t="s">
        <v>91</v>
      </c>
      <c r="E11" s="70">
        <v>12</v>
      </c>
      <c r="F11" s="70">
        <v>1</v>
      </c>
      <c r="G11" s="70">
        <f>F11*1</f>
        <v>1</v>
      </c>
      <c r="H11" s="95">
        <v>47.23</v>
      </c>
      <c r="I11" s="95">
        <f>H11*G11</f>
        <v>47.23</v>
      </c>
      <c r="J11" s="96">
        <f>H11*G11/12</f>
        <v>3.9358333333333331</v>
      </c>
      <c r="K11" s="184"/>
      <c r="M11" s="98">
        <v>8</v>
      </c>
      <c r="N11" s="85">
        <v>1</v>
      </c>
    </row>
    <row r="12" spans="1:17" ht="18" customHeight="1">
      <c r="A12" s="94">
        <v>4</v>
      </c>
      <c r="B12" s="71" t="s">
        <v>92</v>
      </c>
      <c r="C12" s="73" t="s">
        <v>161</v>
      </c>
      <c r="D12" s="72" t="s">
        <v>91</v>
      </c>
      <c r="E12" s="70">
        <v>12</v>
      </c>
      <c r="F12" s="70">
        <v>1</v>
      </c>
      <c r="G12" s="70">
        <f>F12*1</f>
        <v>1</v>
      </c>
      <c r="H12" s="95">
        <v>50.35</v>
      </c>
      <c r="I12" s="95">
        <f>H12*G12</f>
        <v>50.35</v>
      </c>
      <c r="J12" s="96">
        <f>H12*G12/12</f>
        <v>4.1958333333333337</v>
      </c>
      <c r="K12" s="184"/>
      <c r="M12" s="98">
        <v>8</v>
      </c>
      <c r="N12" s="85">
        <v>1</v>
      </c>
    </row>
    <row r="13" spans="1:17" ht="18" customHeight="1">
      <c r="A13" s="94">
        <v>5</v>
      </c>
      <c r="B13" s="71" t="s">
        <v>162</v>
      </c>
      <c r="C13" s="73" t="s">
        <v>163</v>
      </c>
      <c r="D13" s="72" t="s">
        <v>86</v>
      </c>
      <c r="E13" s="70">
        <v>12</v>
      </c>
      <c r="F13" s="70">
        <v>1</v>
      </c>
      <c r="G13" s="70">
        <f>F13*1</f>
        <v>1</v>
      </c>
      <c r="H13" s="95">
        <v>52.62</v>
      </c>
      <c r="I13" s="95">
        <f>H13*G13</f>
        <v>52.62</v>
      </c>
      <c r="J13" s="96">
        <f>H13*G13/12</f>
        <v>4.3849999999999998</v>
      </c>
      <c r="K13" s="184"/>
      <c r="M13" s="98">
        <v>8</v>
      </c>
      <c r="N13" s="85">
        <v>1</v>
      </c>
    </row>
    <row r="14" spans="1:17" ht="18" customHeight="1">
      <c r="A14" s="94">
        <v>6</v>
      </c>
      <c r="B14" s="71" t="s">
        <v>164</v>
      </c>
      <c r="C14" s="73" t="s">
        <v>165</v>
      </c>
      <c r="D14" s="72" t="s">
        <v>86</v>
      </c>
      <c r="E14" s="70">
        <v>12</v>
      </c>
      <c r="F14" s="70">
        <v>1</v>
      </c>
      <c r="G14" s="70">
        <f>F14*1</f>
        <v>1</v>
      </c>
      <c r="H14" s="95">
        <v>100.69</v>
      </c>
      <c r="I14" s="95">
        <f>H14*G14</f>
        <v>100.69</v>
      </c>
      <c r="J14" s="96">
        <f>H14*G14/12</f>
        <v>8.3908333333333331</v>
      </c>
      <c r="K14" s="184"/>
      <c r="M14" s="98">
        <v>8</v>
      </c>
      <c r="N14" s="85">
        <v>1</v>
      </c>
    </row>
    <row r="15" spans="1:17" ht="18" customHeight="1">
      <c r="A15" s="94">
        <v>7</v>
      </c>
      <c r="B15" s="71">
        <v>255882</v>
      </c>
      <c r="C15" s="73" t="s">
        <v>166</v>
      </c>
      <c r="D15" s="72" t="s">
        <v>86</v>
      </c>
      <c r="E15" s="70">
        <v>6</v>
      </c>
      <c r="F15" s="70">
        <v>3</v>
      </c>
      <c r="G15" s="70">
        <f>F15*2</f>
        <v>6</v>
      </c>
      <c r="H15" s="95">
        <v>71.97</v>
      </c>
      <c r="I15" s="95">
        <f>H15*G15</f>
        <v>431.82</v>
      </c>
      <c r="J15" s="96">
        <f>H15*G15/12</f>
        <v>35.984999999999999</v>
      </c>
      <c r="K15" s="184"/>
      <c r="M15" s="98">
        <v>24</v>
      </c>
      <c r="N15" s="85">
        <v>3</v>
      </c>
    </row>
    <row r="16" spans="1:17" ht="18" customHeight="1">
      <c r="A16" s="94">
        <v>8</v>
      </c>
      <c r="B16" s="71">
        <v>404301</v>
      </c>
      <c r="C16" s="73" t="s">
        <v>100</v>
      </c>
      <c r="D16" s="72" t="s">
        <v>86</v>
      </c>
      <c r="E16" s="70">
        <v>6</v>
      </c>
      <c r="F16" s="70">
        <v>3</v>
      </c>
      <c r="G16" s="70">
        <f>F16*2</f>
        <v>6</v>
      </c>
      <c r="H16" s="95">
        <v>60.36</v>
      </c>
      <c r="I16" s="95">
        <f>H16*G16</f>
        <v>362.15999999999997</v>
      </c>
      <c r="J16" s="96">
        <f>H16*G16/12</f>
        <v>30.179999999999996</v>
      </c>
      <c r="K16" s="184"/>
      <c r="M16" s="98">
        <v>24</v>
      </c>
    </row>
    <row r="17" spans="1:13" ht="18" customHeight="1">
      <c r="A17" s="99">
        <v>9</v>
      </c>
      <c r="B17" s="100" t="s">
        <v>101</v>
      </c>
      <c r="C17" s="101" t="s">
        <v>102</v>
      </c>
      <c r="D17" s="102" t="s">
        <v>86</v>
      </c>
      <c r="E17" s="103">
        <v>6</v>
      </c>
      <c r="F17" s="70">
        <v>4</v>
      </c>
      <c r="G17" s="70">
        <f>F17*2</f>
        <v>8</v>
      </c>
      <c r="H17" s="95">
        <v>96.86</v>
      </c>
      <c r="I17" s="95">
        <f>H17*G17</f>
        <v>774.88</v>
      </c>
      <c r="J17" s="96">
        <f>H17*G17/12</f>
        <v>64.573333333333338</v>
      </c>
      <c r="K17" s="184"/>
      <c r="M17" s="98">
        <v>32</v>
      </c>
    </row>
    <row r="18" spans="1:13" s="107" customFormat="1" ht="18" customHeight="1">
      <c r="A18" s="136" t="s">
        <v>167</v>
      </c>
      <c r="B18" s="136"/>
      <c r="C18" s="136"/>
      <c r="D18" s="136"/>
      <c r="E18" s="136"/>
      <c r="F18" s="104">
        <f>SUM(F9:F17)</f>
        <v>17</v>
      </c>
      <c r="G18" s="104">
        <f>SUM(G9:G17)</f>
        <v>30</v>
      </c>
      <c r="H18" s="105">
        <f>SUM(H9:H17)</f>
        <v>883.94</v>
      </c>
      <c r="I18" s="105">
        <f>SUM(I9:I17)</f>
        <v>2693.61</v>
      </c>
      <c r="J18" s="106">
        <f>SUM(J9:J17)</f>
        <v>224.46750000000003</v>
      </c>
      <c r="K18" s="184"/>
      <c r="M18" s="108">
        <f>SUM(M9:M17)</f>
        <v>136</v>
      </c>
    </row>
    <row r="19" spans="1:13" ht="18" customHeight="1">
      <c r="H19" s="104">
        <v>2</v>
      </c>
      <c r="I19" s="104"/>
      <c r="J19" s="185">
        <f>J18*H19</f>
        <v>448.93500000000006</v>
      </c>
      <c r="K19" s="185"/>
    </row>
    <row r="20" spans="1:13" ht="18" customHeight="1"/>
    <row r="21" spans="1:13" ht="18" customHeight="1">
      <c r="A21" s="150" t="s">
        <v>168</v>
      </c>
      <c r="B21" s="151"/>
      <c r="C21" s="151"/>
      <c r="D21" s="151"/>
      <c r="E21" s="151"/>
      <c r="F21" s="151"/>
      <c r="G21" s="151"/>
      <c r="H21" s="151"/>
      <c r="I21" s="151"/>
      <c r="J21" s="152"/>
      <c r="K21" s="183" t="s">
        <v>152</v>
      </c>
    </row>
    <row r="22" spans="1:13" ht="36.75" customHeight="1">
      <c r="A22" s="88" t="s">
        <v>9</v>
      </c>
      <c r="B22" s="89" t="s">
        <v>79</v>
      </c>
      <c r="C22" s="88" t="s">
        <v>80</v>
      </c>
      <c r="D22" s="88" t="s">
        <v>81</v>
      </c>
      <c r="E22" s="90" t="s">
        <v>82</v>
      </c>
      <c r="F22" s="88" t="s">
        <v>169</v>
      </c>
      <c r="G22" s="90" t="s">
        <v>154</v>
      </c>
      <c r="H22" s="91" t="s">
        <v>155</v>
      </c>
      <c r="I22" s="91" t="s">
        <v>156</v>
      </c>
      <c r="J22" s="92" t="s">
        <v>157</v>
      </c>
      <c r="K22" s="184"/>
    </row>
    <row r="23" spans="1:13" ht="18" customHeight="1">
      <c r="A23" s="94">
        <v>1</v>
      </c>
      <c r="B23" s="68">
        <v>400033</v>
      </c>
      <c r="C23" s="69" t="s">
        <v>158</v>
      </c>
      <c r="D23" s="70" t="s">
        <v>86</v>
      </c>
      <c r="E23" s="70">
        <v>6</v>
      </c>
      <c r="F23" s="70">
        <f>16/8</f>
        <v>2</v>
      </c>
      <c r="G23" s="70">
        <f>F23*2</f>
        <v>4</v>
      </c>
      <c r="H23" s="95">
        <v>33.07</v>
      </c>
      <c r="I23" s="95">
        <f>H23*G23</f>
        <v>132.28</v>
      </c>
      <c r="J23" s="96">
        <f>H23*G23/12</f>
        <v>11.023333333333333</v>
      </c>
      <c r="K23" s="184"/>
    </row>
    <row r="24" spans="1:13" ht="18" customHeight="1">
      <c r="A24" s="94">
        <v>2</v>
      </c>
      <c r="B24" s="71" t="s">
        <v>159</v>
      </c>
      <c r="C24" s="69" t="s">
        <v>70</v>
      </c>
      <c r="D24" s="70" t="s">
        <v>86</v>
      </c>
      <c r="E24" s="70">
        <v>6</v>
      </c>
      <c r="F24" s="70">
        <v>1</v>
      </c>
      <c r="G24" s="70">
        <f>F24*2</f>
        <v>2</v>
      </c>
      <c r="H24" s="95">
        <v>370.79</v>
      </c>
      <c r="I24" s="95">
        <f>H24*G24</f>
        <v>741.58</v>
      </c>
      <c r="J24" s="96">
        <f>H24*G24/12</f>
        <v>61.798333333333339</v>
      </c>
      <c r="K24" s="184"/>
    </row>
    <row r="25" spans="1:13" ht="18" customHeight="1">
      <c r="A25" s="94">
        <v>3</v>
      </c>
      <c r="B25" s="71" t="s">
        <v>160</v>
      </c>
      <c r="C25" s="69" t="s">
        <v>90</v>
      </c>
      <c r="D25" s="72" t="s">
        <v>91</v>
      </c>
      <c r="E25" s="70">
        <v>12</v>
      </c>
      <c r="F25" s="70">
        <v>1</v>
      </c>
      <c r="G25" s="70">
        <f>F25*1</f>
        <v>1</v>
      </c>
      <c r="H25" s="95">
        <v>47.23</v>
      </c>
      <c r="I25" s="95">
        <f>H25*G25</f>
        <v>47.23</v>
      </c>
      <c r="J25" s="96">
        <f>H25*G25/12</f>
        <v>3.9358333333333331</v>
      </c>
      <c r="K25" s="184"/>
    </row>
    <row r="26" spans="1:13" ht="18" customHeight="1">
      <c r="A26" s="94">
        <v>4</v>
      </c>
      <c r="B26" s="71" t="s">
        <v>92</v>
      </c>
      <c r="C26" s="73" t="s">
        <v>161</v>
      </c>
      <c r="D26" s="72" t="s">
        <v>91</v>
      </c>
      <c r="E26" s="70">
        <v>12</v>
      </c>
      <c r="F26" s="70">
        <v>1</v>
      </c>
      <c r="G26" s="70">
        <f>F26*1</f>
        <v>1</v>
      </c>
      <c r="H26" s="95">
        <v>50.35</v>
      </c>
      <c r="I26" s="95">
        <f>H26*G26</f>
        <v>50.35</v>
      </c>
      <c r="J26" s="96">
        <f>H26*G26/12</f>
        <v>4.1958333333333337</v>
      </c>
      <c r="K26" s="184"/>
    </row>
    <row r="27" spans="1:13" ht="18" customHeight="1">
      <c r="A27" s="94">
        <v>5</v>
      </c>
      <c r="B27" s="71" t="s">
        <v>162</v>
      </c>
      <c r="C27" s="73" t="s">
        <v>163</v>
      </c>
      <c r="D27" s="72" t="s">
        <v>86</v>
      </c>
      <c r="E27" s="70">
        <v>12</v>
      </c>
      <c r="F27" s="70">
        <v>1</v>
      </c>
      <c r="G27" s="70">
        <f>F27*1</f>
        <v>1</v>
      </c>
      <c r="H27" s="95">
        <v>52.62</v>
      </c>
      <c r="I27" s="95">
        <f>H27*G27</f>
        <v>52.62</v>
      </c>
      <c r="J27" s="96">
        <f>H27*G27/12</f>
        <v>4.3849999999999998</v>
      </c>
      <c r="K27" s="184"/>
    </row>
    <row r="28" spans="1:13" ht="18" customHeight="1">
      <c r="A28" s="94">
        <v>6</v>
      </c>
      <c r="B28" s="71" t="s">
        <v>164</v>
      </c>
      <c r="C28" s="73" t="s">
        <v>165</v>
      </c>
      <c r="D28" s="72" t="s">
        <v>86</v>
      </c>
      <c r="E28" s="70">
        <v>12</v>
      </c>
      <c r="F28" s="70">
        <v>1</v>
      </c>
      <c r="G28" s="70">
        <f>F28*1</f>
        <v>1</v>
      </c>
      <c r="H28" s="95">
        <v>100.69</v>
      </c>
      <c r="I28" s="95">
        <f>H28*G28</f>
        <v>100.69</v>
      </c>
      <c r="J28" s="96">
        <f>H28*G28/12</f>
        <v>8.3908333333333331</v>
      </c>
      <c r="K28" s="184"/>
    </row>
    <row r="29" spans="1:13" ht="18" customHeight="1">
      <c r="A29" s="94">
        <v>7</v>
      </c>
      <c r="B29" s="71">
        <v>255882</v>
      </c>
      <c r="C29" s="73" t="s">
        <v>166</v>
      </c>
      <c r="D29" s="72" t="s">
        <v>86</v>
      </c>
      <c r="E29" s="70">
        <v>6</v>
      </c>
      <c r="F29" s="70">
        <v>3</v>
      </c>
      <c r="G29" s="70">
        <f>F29*2</f>
        <v>6</v>
      </c>
      <c r="H29" s="95">
        <v>71.97</v>
      </c>
      <c r="I29" s="95">
        <f>H29*G29</f>
        <v>431.82</v>
      </c>
      <c r="J29" s="96">
        <f>H29*G29/12</f>
        <v>35.984999999999999</v>
      </c>
      <c r="K29" s="184"/>
    </row>
    <row r="30" spans="1:13" ht="18" customHeight="1">
      <c r="A30" s="94">
        <v>8</v>
      </c>
      <c r="B30" s="71">
        <v>404301</v>
      </c>
      <c r="C30" s="73" t="s">
        <v>100</v>
      </c>
      <c r="D30" s="72" t="s">
        <v>86</v>
      </c>
      <c r="E30" s="70">
        <v>6</v>
      </c>
      <c r="F30" s="70">
        <v>3</v>
      </c>
      <c r="G30" s="70">
        <f>F30*2</f>
        <v>6</v>
      </c>
      <c r="H30" s="95">
        <v>60.36</v>
      </c>
      <c r="I30" s="95">
        <f>H30*G30</f>
        <v>362.15999999999997</v>
      </c>
      <c r="J30" s="96">
        <f>H30*G30/12</f>
        <v>30.179999999999996</v>
      </c>
      <c r="K30" s="184"/>
    </row>
    <row r="31" spans="1:13" ht="18" customHeight="1">
      <c r="A31" s="99">
        <v>9</v>
      </c>
      <c r="B31" s="100" t="s">
        <v>101</v>
      </c>
      <c r="C31" s="101" t="s">
        <v>102</v>
      </c>
      <c r="D31" s="102" t="s">
        <v>86</v>
      </c>
      <c r="E31" s="103">
        <v>6</v>
      </c>
      <c r="F31" s="70">
        <v>4</v>
      </c>
      <c r="G31" s="70">
        <f>F31*2</f>
        <v>8</v>
      </c>
      <c r="H31" s="95">
        <v>96.86</v>
      </c>
      <c r="I31" s="95">
        <f>H31*G31</f>
        <v>774.88</v>
      </c>
      <c r="J31" s="96">
        <f>H31*G31/12</f>
        <v>64.573333333333338</v>
      </c>
      <c r="K31" s="184"/>
    </row>
    <row r="32" spans="1:13" ht="18" customHeight="1">
      <c r="A32" s="136" t="s">
        <v>167</v>
      </c>
      <c r="B32" s="136"/>
      <c r="C32" s="136"/>
      <c r="D32" s="136"/>
      <c r="E32" s="136"/>
      <c r="F32" s="104">
        <f>SUM(F23:F31)</f>
        <v>17</v>
      </c>
      <c r="G32" s="104">
        <f>SUM(G23:G31)</f>
        <v>30</v>
      </c>
      <c r="H32" s="105">
        <f>SUM(H23:H31)</f>
        <v>883.94</v>
      </c>
      <c r="I32" s="105">
        <f>SUM(I23:I31)</f>
        <v>2693.61</v>
      </c>
      <c r="J32" s="106">
        <f>SUM(J23:J31)</f>
        <v>224.46750000000003</v>
      </c>
      <c r="K32" s="184"/>
    </row>
    <row r="33" spans="8:11" ht="18" customHeight="1">
      <c r="H33" s="104">
        <v>2</v>
      </c>
      <c r="I33" s="104"/>
      <c r="J33" s="185">
        <f>J32*H33</f>
        <v>448.93500000000006</v>
      </c>
      <c r="K33" s="185"/>
    </row>
  </sheetData>
  <mergeCells count="13">
    <mergeCell ref="A21:J21"/>
    <mergeCell ref="K21:K32"/>
    <mergeCell ref="A32:E32"/>
    <mergeCell ref="J33:K33"/>
    <mergeCell ref="K7:K18"/>
    <mergeCell ref="A18:E18"/>
    <mergeCell ref="J19:K19"/>
    <mergeCell ref="A7:J7"/>
    <mergeCell ref="A1:C1"/>
    <mergeCell ref="A2:C2"/>
    <mergeCell ref="F2:F3"/>
    <mergeCell ref="A3:C3"/>
    <mergeCell ref="A4:C4"/>
  </mergeCells>
  <pageMargins left="0.511811024" right="0.511811024" top="0.78740157499999996" bottom="0.78740157499999996" header="0.31496062000000002" footer="0.31496062000000002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BFFF-89A9-4433-B9D7-9E717B104048}">
  <sheetPr>
    <pageSetUpPr fitToPage="1"/>
  </sheetPr>
  <dimension ref="A1:P61"/>
  <sheetViews>
    <sheetView tabSelected="1" workbookViewId="0">
      <selection activeCell="I3" sqref="I3"/>
    </sheetView>
  </sheetViews>
  <sheetFormatPr defaultRowHeight="15"/>
  <cols>
    <col min="1" max="1" width="13.140625" customWidth="1"/>
    <col min="2" max="2" width="34.140625" hidden="1" customWidth="1"/>
    <col min="3" max="3" width="150.140625" customWidth="1"/>
    <col min="4" max="4" width="34.28515625" customWidth="1"/>
    <col min="5" max="5" width="12.5703125" customWidth="1"/>
    <col min="6" max="6" width="12.42578125" customWidth="1"/>
    <col min="7" max="7" width="14.28515625" style="109" customWidth="1"/>
    <col min="8" max="9" width="18.42578125" style="109" customWidth="1"/>
    <col min="10" max="10" width="28.42578125" style="109" customWidth="1"/>
    <col min="13" max="13" width="10.42578125" hidden="1" customWidth="1"/>
  </cols>
  <sheetData>
    <row r="1" spans="1:16" ht="16.5" customHeight="1">
      <c r="A1" s="140" t="s">
        <v>0</v>
      </c>
      <c r="B1" s="141"/>
      <c r="C1" s="142"/>
    </row>
    <row r="2" spans="1:16" ht="21.75" customHeight="1">
      <c r="A2" s="143" t="s">
        <v>59</v>
      </c>
      <c r="B2" s="144"/>
      <c r="C2" s="145"/>
      <c r="E2" s="146" t="s">
        <v>150</v>
      </c>
      <c r="F2" s="146"/>
      <c r="G2" s="86" t="s">
        <v>5</v>
      </c>
      <c r="H2" s="86" t="s">
        <v>4</v>
      </c>
    </row>
    <row r="3" spans="1:16" ht="21.75" customHeight="1">
      <c r="A3" s="143" t="s">
        <v>60</v>
      </c>
      <c r="B3" s="144"/>
      <c r="C3" s="145"/>
      <c r="E3" s="146"/>
      <c r="F3" s="146"/>
      <c r="G3" s="86">
        <v>2</v>
      </c>
      <c r="H3" s="86">
        <v>2</v>
      </c>
    </row>
    <row r="4" spans="1:16">
      <c r="A4" s="147" t="s">
        <v>7</v>
      </c>
      <c r="B4" s="148"/>
      <c r="C4" s="149"/>
    </row>
    <row r="7" spans="1:16" s="110" customFormat="1" ht="18.75">
      <c r="A7" s="150" t="s">
        <v>170</v>
      </c>
      <c r="B7" s="151"/>
      <c r="C7" s="151"/>
      <c r="D7" s="151"/>
      <c r="E7" s="151"/>
      <c r="F7" s="151"/>
      <c r="G7" s="151"/>
      <c r="H7" s="151"/>
      <c r="I7" s="151"/>
      <c r="J7" s="152"/>
      <c r="K7" s="134" t="s">
        <v>171</v>
      </c>
    </row>
    <row r="8" spans="1:16" ht="30.75">
      <c r="A8" s="111" t="s">
        <v>9</v>
      </c>
      <c r="B8" s="112" t="s">
        <v>79</v>
      </c>
      <c r="C8" s="111" t="s">
        <v>80</v>
      </c>
      <c r="D8" s="111" t="s">
        <v>81</v>
      </c>
      <c r="E8" s="113" t="s">
        <v>82</v>
      </c>
      <c r="F8" s="111" t="s">
        <v>172</v>
      </c>
      <c r="G8" s="113" t="s">
        <v>173</v>
      </c>
      <c r="H8" s="114" t="s">
        <v>155</v>
      </c>
      <c r="I8" s="114" t="s">
        <v>174</v>
      </c>
      <c r="J8" s="115" t="s">
        <v>175</v>
      </c>
      <c r="K8" s="135"/>
      <c r="M8" s="116" t="s">
        <v>83</v>
      </c>
    </row>
    <row r="9" spans="1:16">
      <c r="A9" s="94">
        <v>1</v>
      </c>
      <c r="B9" s="117" t="s">
        <v>176</v>
      </c>
      <c r="C9" s="118" t="s">
        <v>104</v>
      </c>
      <c r="D9" s="119" t="s">
        <v>105</v>
      </c>
      <c r="E9" s="98">
        <v>1</v>
      </c>
      <c r="F9" s="98">
        <v>1</v>
      </c>
      <c r="G9" s="98">
        <f>F9*12</f>
        <v>12</v>
      </c>
      <c r="H9" s="120">
        <v>22.41</v>
      </c>
      <c r="I9" s="120">
        <f>H9*G9/12</f>
        <v>22.41</v>
      </c>
      <c r="J9" s="121">
        <f>I9/10</f>
        <v>2.2410000000000001</v>
      </c>
      <c r="K9" s="135"/>
      <c r="M9" s="122">
        <v>1</v>
      </c>
    </row>
    <row r="10" spans="1:16">
      <c r="A10" s="94">
        <v>2</v>
      </c>
      <c r="B10" s="117">
        <v>355664</v>
      </c>
      <c r="C10" s="123" t="s">
        <v>107</v>
      </c>
      <c r="D10" s="124" t="s">
        <v>91</v>
      </c>
      <c r="E10" s="98">
        <v>1</v>
      </c>
      <c r="F10" s="98">
        <v>10</v>
      </c>
      <c r="G10" s="98">
        <f>F10*12</f>
        <v>120</v>
      </c>
      <c r="H10" s="120">
        <v>4.08</v>
      </c>
      <c r="I10" s="120">
        <f>H10*G10/12</f>
        <v>40.800000000000004</v>
      </c>
      <c r="J10" s="121">
        <f>I10/10</f>
        <v>4.08</v>
      </c>
      <c r="K10" s="135"/>
      <c r="M10" s="122">
        <v>8</v>
      </c>
    </row>
    <row r="11" spans="1:16">
      <c r="A11" s="94">
        <v>3</v>
      </c>
      <c r="B11" s="117" t="s">
        <v>177</v>
      </c>
      <c r="C11" s="123" t="s">
        <v>71</v>
      </c>
      <c r="D11" s="124" t="s">
        <v>91</v>
      </c>
      <c r="E11" s="98">
        <v>3</v>
      </c>
      <c r="F11" s="98">
        <v>10</v>
      </c>
      <c r="G11" s="98">
        <f>F11*4</f>
        <v>40</v>
      </c>
      <c r="H11" s="120">
        <v>132.77000000000001</v>
      </c>
      <c r="I11" s="120">
        <f>H11*G11/12</f>
        <v>442.56666666666666</v>
      </c>
      <c r="J11" s="121">
        <f>I11/10</f>
        <v>44.256666666666668</v>
      </c>
      <c r="K11" s="135"/>
      <c r="L11" s="125"/>
      <c r="M11" s="122">
        <v>8</v>
      </c>
    </row>
    <row r="12" spans="1:16">
      <c r="A12" s="94">
        <v>4</v>
      </c>
      <c r="B12" s="117" t="s">
        <v>109</v>
      </c>
      <c r="C12" s="118" t="s">
        <v>110</v>
      </c>
      <c r="D12" s="124" t="s">
        <v>86</v>
      </c>
      <c r="E12" s="124">
        <v>6</v>
      </c>
      <c r="F12" s="98">
        <v>10</v>
      </c>
      <c r="G12" s="98">
        <f>F12*2</f>
        <v>20</v>
      </c>
      <c r="H12" s="120">
        <v>124.01</v>
      </c>
      <c r="I12" s="120">
        <f>G12*F12/12</f>
        <v>16.666666666666668</v>
      </c>
      <c r="J12" s="121">
        <f t="shared" ref="J12:J30" si="0">I12/10</f>
        <v>1.6666666666666667</v>
      </c>
      <c r="K12" s="135"/>
      <c r="M12" s="122">
        <v>8</v>
      </c>
    </row>
    <row r="13" spans="1:16">
      <c r="A13" s="94">
        <v>5</v>
      </c>
      <c r="B13" s="117" t="s">
        <v>111</v>
      </c>
      <c r="C13" s="118" t="s">
        <v>112</v>
      </c>
      <c r="D13" s="119" t="s">
        <v>113</v>
      </c>
      <c r="E13" s="124">
        <v>1</v>
      </c>
      <c r="F13" s="98">
        <v>1</v>
      </c>
      <c r="G13" s="98">
        <f>F13*12</f>
        <v>12</v>
      </c>
      <c r="H13" s="120">
        <v>23.46</v>
      </c>
      <c r="I13" s="120">
        <f t="shared" ref="I13:I31" si="1">G13*F13/10</f>
        <v>1.2</v>
      </c>
      <c r="J13" s="121">
        <f t="shared" si="0"/>
        <v>0.12</v>
      </c>
      <c r="K13" s="135"/>
      <c r="M13" s="122">
        <v>1</v>
      </c>
      <c r="P13" s="125"/>
    </row>
    <row r="14" spans="1:16">
      <c r="A14" s="94">
        <v>6</v>
      </c>
      <c r="B14" s="117" t="s">
        <v>178</v>
      </c>
      <c r="C14" s="118" t="s">
        <v>115</v>
      </c>
      <c r="D14" s="119" t="s">
        <v>113</v>
      </c>
      <c r="E14" s="124">
        <v>1</v>
      </c>
      <c r="F14" s="98">
        <v>3</v>
      </c>
      <c r="G14" s="98">
        <f>F14*12</f>
        <v>36</v>
      </c>
      <c r="H14" s="120">
        <v>22.14</v>
      </c>
      <c r="I14" s="120">
        <f t="shared" si="1"/>
        <v>10.8</v>
      </c>
      <c r="J14" s="121">
        <f t="shared" si="0"/>
        <v>1.08</v>
      </c>
      <c r="K14" s="135"/>
      <c r="M14" s="122">
        <v>2</v>
      </c>
    </row>
    <row r="15" spans="1:16">
      <c r="A15" s="94">
        <v>7</v>
      </c>
      <c r="B15" s="117" t="s">
        <v>116</v>
      </c>
      <c r="C15" s="123" t="s">
        <v>117</v>
      </c>
      <c r="D15" s="124" t="s">
        <v>118</v>
      </c>
      <c r="E15" s="124">
        <v>6</v>
      </c>
      <c r="F15" s="98">
        <v>10</v>
      </c>
      <c r="G15" s="98">
        <f>F15*2</f>
        <v>20</v>
      </c>
      <c r="H15" s="120">
        <v>9.6300000000000008</v>
      </c>
      <c r="I15" s="120">
        <f t="shared" si="1"/>
        <v>20</v>
      </c>
      <c r="J15" s="121">
        <f t="shared" si="0"/>
        <v>2</v>
      </c>
      <c r="K15" s="135"/>
      <c r="M15" s="122">
        <v>8</v>
      </c>
    </row>
    <row r="16" spans="1:16">
      <c r="A16" s="94">
        <v>8</v>
      </c>
      <c r="B16" s="117" t="s">
        <v>121</v>
      </c>
      <c r="C16" s="118" t="s">
        <v>120</v>
      </c>
      <c r="D16" s="124" t="s">
        <v>91</v>
      </c>
      <c r="E16" s="124">
        <v>1</v>
      </c>
      <c r="F16" s="98">
        <v>10</v>
      </c>
      <c r="G16" s="98">
        <f>F16*12</f>
        <v>120</v>
      </c>
      <c r="H16" s="120">
        <v>8.8000000000000007</v>
      </c>
      <c r="I16" s="120">
        <f t="shared" si="1"/>
        <v>120</v>
      </c>
      <c r="J16" s="121">
        <f t="shared" si="0"/>
        <v>12</v>
      </c>
      <c r="K16" s="135"/>
      <c r="M16" s="122">
        <v>8</v>
      </c>
    </row>
    <row r="17" spans="1:13">
      <c r="A17" s="94">
        <v>9</v>
      </c>
      <c r="B17" s="117" t="s">
        <v>179</v>
      </c>
      <c r="C17" s="118" t="s">
        <v>180</v>
      </c>
      <c r="D17" s="124" t="s">
        <v>91</v>
      </c>
      <c r="E17" s="124">
        <v>1</v>
      </c>
      <c r="F17" s="98">
        <v>10</v>
      </c>
      <c r="G17" s="98">
        <f>F17*12</f>
        <v>120</v>
      </c>
      <c r="H17" s="120">
        <v>8.76</v>
      </c>
      <c r="I17" s="120">
        <f t="shared" si="1"/>
        <v>120</v>
      </c>
      <c r="J17" s="121">
        <f t="shared" si="0"/>
        <v>12</v>
      </c>
      <c r="K17" s="135"/>
      <c r="M17" s="122">
        <v>8</v>
      </c>
    </row>
    <row r="18" spans="1:13">
      <c r="A18" s="94">
        <v>10</v>
      </c>
      <c r="B18" s="117" t="s">
        <v>181</v>
      </c>
      <c r="C18" s="123" t="s">
        <v>124</v>
      </c>
      <c r="D18" s="124" t="s">
        <v>91</v>
      </c>
      <c r="E18" s="124">
        <v>6</v>
      </c>
      <c r="F18" s="98">
        <v>10</v>
      </c>
      <c r="G18" s="126">
        <f>F18*2</f>
        <v>20</v>
      </c>
      <c r="H18" s="127">
        <v>28.72</v>
      </c>
      <c r="I18" s="120">
        <f t="shared" si="1"/>
        <v>20</v>
      </c>
      <c r="J18" s="121">
        <f t="shared" si="0"/>
        <v>2</v>
      </c>
      <c r="K18" s="135"/>
      <c r="M18" s="122">
        <v>8</v>
      </c>
    </row>
    <row r="19" spans="1:13">
      <c r="A19" s="94">
        <v>11</v>
      </c>
      <c r="B19" s="117" t="s">
        <v>182</v>
      </c>
      <c r="C19" s="123" t="s">
        <v>126</v>
      </c>
      <c r="D19" s="124" t="s">
        <v>86</v>
      </c>
      <c r="E19" s="124">
        <v>6</v>
      </c>
      <c r="F19" s="98">
        <v>30</v>
      </c>
      <c r="G19" s="126">
        <f>F19*2</f>
        <v>60</v>
      </c>
      <c r="H19" s="127">
        <v>36.11</v>
      </c>
      <c r="I19" s="120">
        <f t="shared" si="1"/>
        <v>180</v>
      </c>
      <c r="J19" s="121">
        <f t="shared" si="0"/>
        <v>18</v>
      </c>
      <c r="K19" s="135"/>
      <c r="M19" s="122">
        <v>24</v>
      </c>
    </row>
    <row r="20" spans="1:13">
      <c r="A20" s="94">
        <v>12</v>
      </c>
      <c r="B20" s="117" t="s">
        <v>127</v>
      </c>
      <c r="C20" s="123" t="s">
        <v>128</v>
      </c>
      <c r="D20" s="119" t="s">
        <v>129</v>
      </c>
      <c r="E20" s="124">
        <v>1</v>
      </c>
      <c r="F20" s="98">
        <v>3</v>
      </c>
      <c r="G20" s="126">
        <f>F20*12</f>
        <v>36</v>
      </c>
      <c r="H20" s="127">
        <v>14.52</v>
      </c>
      <c r="I20" s="120">
        <f t="shared" si="1"/>
        <v>10.8</v>
      </c>
      <c r="J20" s="121">
        <f t="shared" si="0"/>
        <v>1.08</v>
      </c>
      <c r="K20" s="135"/>
      <c r="M20" s="122">
        <v>2</v>
      </c>
    </row>
    <row r="21" spans="1:13">
      <c r="A21" s="94">
        <v>13</v>
      </c>
      <c r="B21" s="117" t="s">
        <v>183</v>
      </c>
      <c r="C21" s="118" t="s">
        <v>131</v>
      </c>
      <c r="D21" s="124" t="s">
        <v>91</v>
      </c>
      <c r="E21" s="124">
        <v>12</v>
      </c>
      <c r="F21" s="98">
        <v>5</v>
      </c>
      <c r="G21" s="126">
        <f>F21*1</f>
        <v>5</v>
      </c>
      <c r="H21" s="127">
        <v>178.81</v>
      </c>
      <c r="I21" s="120">
        <f t="shared" si="1"/>
        <v>2.5</v>
      </c>
      <c r="J21" s="121">
        <f t="shared" si="0"/>
        <v>0.25</v>
      </c>
      <c r="K21" s="135"/>
      <c r="M21" s="122">
        <v>4</v>
      </c>
    </row>
    <row r="22" spans="1:13">
      <c r="A22" s="94">
        <v>14</v>
      </c>
      <c r="B22" s="128">
        <v>259711</v>
      </c>
      <c r="C22" s="123" t="s">
        <v>132</v>
      </c>
      <c r="D22" s="124" t="s">
        <v>86</v>
      </c>
      <c r="E22" s="124">
        <v>6</v>
      </c>
      <c r="F22" s="98">
        <v>10</v>
      </c>
      <c r="G22" s="126">
        <f>F22*2</f>
        <v>20</v>
      </c>
      <c r="H22" s="127">
        <v>10.039999999999999</v>
      </c>
      <c r="I22" s="120">
        <f t="shared" si="1"/>
        <v>20</v>
      </c>
      <c r="J22" s="121">
        <f t="shared" si="0"/>
        <v>2</v>
      </c>
      <c r="K22" s="135"/>
      <c r="M22" s="122">
        <v>8</v>
      </c>
    </row>
    <row r="23" spans="1:13">
      <c r="A23" s="94">
        <v>15</v>
      </c>
      <c r="B23" s="117" t="s">
        <v>184</v>
      </c>
      <c r="C23" s="123" t="s">
        <v>134</v>
      </c>
      <c r="D23" s="124" t="s">
        <v>86</v>
      </c>
      <c r="E23" s="124">
        <v>6</v>
      </c>
      <c r="F23" s="98">
        <v>20</v>
      </c>
      <c r="G23" s="126">
        <f>F23*2</f>
        <v>40</v>
      </c>
      <c r="H23" s="127">
        <v>22.09</v>
      </c>
      <c r="I23" s="120">
        <f t="shared" si="1"/>
        <v>80</v>
      </c>
      <c r="J23" s="121">
        <f t="shared" si="0"/>
        <v>8</v>
      </c>
      <c r="K23" s="135"/>
      <c r="M23" s="122">
        <v>16</v>
      </c>
    </row>
    <row r="24" spans="1:13">
      <c r="A24" s="94">
        <v>16</v>
      </c>
      <c r="B24" s="128">
        <v>405890</v>
      </c>
      <c r="C24" s="123" t="s">
        <v>135</v>
      </c>
      <c r="D24" s="124" t="s">
        <v>136</v>
      </c>
      <c r="E24" s="124">
        <v>6</v>
      </c>
      <c r="F24" s="98">
        <v>6</v>
      </c>
      <c r="G24" s="126">
        <f>F24*2</f>
        <v>12</v>
      </c>
      <c r="H24" s="127">
        <v>139</v>
      </c>
      <c r="I24" s="120">
        <f t="shared" si="1"/>
        <v>7.2</v>
      </c>
      <c r="J24" s="121">
        <f t="shared" si="0"/>
        <v>0.72</v>
      </c>
      <c r="K24" s="135"/>
      <c r="M24" s="122">
        <v>6</v>
      </c>
    </row>
    <row r="25" spans="1:13">
      <c r="A25" s="94">
        <v>17</v>
      </c>
      <c r="B25" s="117" t="s">
        <v>185</v>
      </c>
      <c r="C25" s="123" t="s">
        <v>138</v>
      </c>
      <c r="D25" s="124" t="s">
        <v>86</v>
      </c>
      <c r="E25" s="124">
        <v>6</v>
      </c>
      <c r="F25" s="98">
        <v>5</v>
      </c>
      <c r="G25" s="126">
        <f>F25*2</f>
        <v>10</v>
      </c>
      <c r="H25" s="127">
        <v>167.07</v>
      </c>
      <c r="I25" s="120">
        <f t="shared" si="1"/>
        <v>5</v>
      </c>
      <c r="J25" s="121">
        <f t="shared" si="0"/>
        <v>0.5</v>
      </c>
      <c r="K25" s="135"/>
      <c r="M25" s="122">
        <v>4</v>
      </c>
    </row>
    <row r="26" spans="1:13">
      <c r="A26" s="94">
        <v>18</v>
      </c>
      <c r="B26" s="117" t="s">
        <v>186</v>
      </c>
      <c r="C26" s="118" t="s">
        <v>140</v>
      </c>
      <c r="D26" s="124" t="s">
        <v>86</v>
      </c>
      <c r="E26" s="124">
        <v>12</v>
      </c>
      <c r="F26" s="98">
        <v>10</v>
      </c>
      <c r="G26" s="126">
        <f>F26*1</f>
        <v>10</v>
      </c>
      <c r="H26" s="127">
        <v>840.26</v>
      </c>
      <c r="I26" s="120">
        <f t="shared" si="1"/>
        <v>10</v>
      </c>
      <c r="J26" s="121">
        <f t="shared" si="0"/>
        <v>1</v>
      </c>
      <c r="K26" s="135"/>
      <c r="M26" s="122">
        <v>8</v>
      </c>
    </row>
    <row r="27" spans="1:13">
      <c r="A27" s="94">
        <v>19</v>
      </c>
      <c r="B27" s="128">
        <v>269880</v>
      </c>
      <c r="C27" s="123" t="s">
        <v>141</v>
      </c>
      <c r="D27" s="129" t="s">
        <v>142</v>
      </c>
      <c r="E27" s="124">
        <v>6</v>
      </c>
      <c r="F27" s="98">
        <v>20</v>
      </c>
      <c r="G27" s="126">
        <f>F27*2</f>
        <v>40</v>
      </c>
      <c r="H27" s="127">
        <v>33.07</v>
      </c>
      <c r="I27" s="120">
        <f t="shared" si="1"/>
        <v>80</v>
      </c>
      <c r="J27" s="121">
        <f t="shared" si="0"/>
        <v>8</v>
      </c>
      <c r="K27" s="135"/>
      <c r="M27" s="122">
        <v>16</v>
      </c>
    </row>
    <row r="28" spans="1:13">
      <c r="A28" s="94">
        <v>20</v>
      </c>
      <c r="B28" s="117">
        <v>485729</v>
      </c>
      <c r="C28" s="123" t="s">
        <v>187</v>
      </c>
      <c r="D28" s="124" t="s">
        <v>86</v>
      </c>
      <c r="E28" s="124">
        <v>12</v>
      </c>
      <c r="F28" s="98">
        <v>5</v>
      </c>
      <c r="G28" s="126">
        <f>F28*1</f>
        <v>5</v>
      </c>
      <c r="H28" s="127">
        <v>40.96</v>
      </c>
      <c r="I28" s="120">
        <f t="shared" si="1"/>
        <v>2.5</v>
      </c>
      <c r="J28" s="121">
        <f t="shared" si="0"/>
        <v>0.25</v>
      </c>
      <c r="K28" s="135"/>
      <c r="M28" s="122">
        <v>4</v>
      </c>
    </row>
    <row r="29" spans="1:13">
      <c r="A29" s="94">
        <v>21</v>
      </c>
      <c r="B29" s="130">
        <v>486648</v>
      </c>
      <c r="C29" s="123" t="s">
        <v>145</v>
      </c>
      <c r="D29" s="124" t="s">
        <v>86</v>
      </c>
      <c r="E29" s="124">
        <v>12</v>
      </c>
      <c r="F29" s="98">
        <v>5</v>
      </c>
      <c r="G29" s="126">
        <f>F29*1</f>
        <v>5</v>
      </c>
      <c r="H29" s="127">
        <v>127.9</v>
      </c>
      <c r="I29" s="120">
        <f t="shared" si="1"/>
        <v>2.5</v>
      </c>
      <c r="J29" s="121">
        <f t="shared" si="0"/>
        <v>0.25</v>
      </c>
      <c r="K29" s="135"/>
      <c r="M29" s="122">
        <v>4</v>
      </c>
    </row>
    <row r="30" spans="1:13">
      <c r="A30" s="94">
        <v>22</v>
      </c>
      <c r="B30" s="128">
        <v>433796</v>
      </c>
      <c r="C30" s="118" t="s">
        <v>188</v>
      </c>
      <c r="D30" s="124" t="s">
        <v>136</v>
      </c>
      <c r="E30" s="124">
        <v>6</v>
      </c>
      <c r="F30" s="98">
        <v>20</v>
      </c>
      <c r="G30" s="126">
        <f>F30*2</f>
        <v>40</v>
      </c>
      <c r="H30" s="127">
        <v>107.72</v>
      </c>
      <c r="I30" s="120">
        <f t="shared" si="1"/>
        <v>80</v>
      </c>
      <c r="J30" s="121">
        <f t="shared" si="0"/>
        <v>8</v>
      </c>
      <c r="K30" s="135"/>
      <c r="M30" s="122">
        <v>16</v>
      </c>
    </row>
    <row r="31" spans="1:13">
      <c r="A31" s="94">
        <v>23</v>
      </c>
      <c r="B31" s="117" t="s">
        <v>189</v>
      </c>
      <c r="C31" s="123" t="s">
        <v>148</v>
      </c>
      <c r="D31" s="124" t="s">
        <v>91</v>
      </c>
      <c r="E31" s="124">
        <v>3</v>
      </c>
      <c r="F31" s="98">
        <v>10</v>
      </c>
      <c r="G31" s="126">
        <f>F31*4</f>
        <v>40</v>
      </c>
      <c r="H31" s="127">
        <v>78.849999999999994</v>
      </c>
      <c r="I31" s="120">
        <f t="shared" si="1"/>
        <v>40</v>
      </c>
      <c r="J31" s="121">
        <f>I31/10</f>
        <v>4</v>
      </c>
      <c r="K31" s="135"/>
      <c r="M31" s="122">
        <v>8</v>
      </c>
    </row>
    <row r="32" spans="1:13" s="132" customFormat="1">
      <c r="A32" s="136" t="s">
        <v>167</v>
      </c>
      <c r="B32" s="136"/>
      <c r="C32" s="136"/>
      <c r="D32" s="136"/>
      <c r="E32" s="136"/>
      <c r="F32" s="104">
        <f>SUM(F9:F31)</f>
        <v>224</v>
      </c>
      <c r="G32" s="104">
        <f>SUM(G9:G31)</f>
        <v>843</v>
      </c>
      <c r="H32" s="105">
        <f>SUM(H9:H31)</f>
        <v>2181.1799999999998</v>
      </c>
      <c r="I32" s="105">
        <f>SUM(I9:I31)</f>
        <v>1334.9433333333334</v>
      </c>
      <c r="J32" s="131">
        <f>SUM(J9:J31)</f>
        <v>133.49433333333332</v>
      </c>
      <c r="K32" s="135"/>
      <c r="M32" s="133">
        <f>SUM(M9:M31)</f>
        <v>180</v>
      </c>
    </row>
    <row r="33" spans="1:11">
      <c r="A33" s="136" t="s">
        <v>190</v>
      </c>
      <c r="B33" s="136"/>
      <c r="C33" s="136"/>
      <c r="D33" s="136"/>
      <c r="E33" s="136"/>
      <c r="F33" s="136"/>
      <c r="G33" s="136"/>
      <c r="H33" s="104">
        <v>2</v>
      </c>
      <c r="I33" s="137">
        <f>H33*J32</f>
        <v>266.98866666666663</v>
      </c>
      <c r="J33" s="138"/>
      <c r="K33" s="139"/>
    </row>
    <row r="35" spans="1:11" ht="18.75">
      <c r="A35" s="150" t="s">
        <v>191</v>
      </c>
      <c r="B35" s="151"/>
      <c r="C35" s="151"/>
      <c r="D35" s="151"/>
      <c r="E35" s="151"/>
      <c r="F35" s="151"/>
      <c r="G35" s="151"/>
      <c r="H35" s="151"/>
      <c r="I35" s="151"/>
      <c r="J35" s="152"/>
      <c r="K35" s="134" t="s">
        <v>171</v>
      </c>
    </row>
    <row r="36" spans="1:11" ht="30.75">
      <c r="A36" s="111" t="s">
        <v>9</v>
      </c>
      <c r="B36" s="112" t="s">
        <v>79</v>
      </c>
      <c r="C36" s="111" t="s">
        <v>80</v>
      </c>
      <c r="D36" s="111" t="s">
        <v>81</v>
      </c>
      <c r="E36" s="113" t="s">
        <v>82</v>
      </c>
      <c r="F36" s="111" t="s">
        <v>192</v>
      </c>
      <c r="G36" s="113" t="s">
        <v>173</v>
      </c>
      <c r="H36" s="114" t="s">
        <v>155</v>
      </c>
      <c r="I36" s="114" t="s">
        <v>174</v>
      </c>
      <c r="J36" s="115" t="s">
        <v>175</v>
      </c>
      <c r="K36" s="135"/>
    </row>
    <row r="37" spans="1:11">
      <c r="A37" s="94">
        <v>1</v>
      </c>
      <c r="B37" s="117" t="s">
        <v>176</v>
      </c>
      <c r="C37" s="118" t="s">
        <v>104</v>
      </c>
      <c r="D37" s="119" t="s">
        <v>105</v>
      </c>
      <c r="E37" s="98">
        <v>1</v>
      </c>
      <c r="F37" s="98">
        <v>1</v>
      </c>
      <c r="G37" s="98">
        <f>F37*12</f>
        <v>12</v>
      </c>
      <c r="H37" s="120">
        <v>22.41</v>
      </c>
      <c r="I37" s="120">
        <f>H37*G37/12</f>
        <v>22.41</v>
      </c>
      <c r="J37" s="121">
        <f>I37/10</f>
        <v>2.2410000000000001</v>
      </c>
      <c r="K37" s="135"/>
    </row>
    <row r="38" spans="1:11">
      <c r="A38" s="94">
        <v>2</v>
      </c>
      <c r="B38" s="117">
        <v>355664</v>
      </c>
      <c r="C38" s="123" t="s">
        <v>107</v>
      </c>
      <c r="D38" s="124" t="s">
        <v>91</v>
      </c>
      <c r="E38" s="98">
        <v>1</v>
      </c>
      <c r="F38" s="98">
        <v>10</v>
      </c>
      <c r="G38" s="98">
        <f>F38*12</f>
        <v>120</v>
      </c>
      <c r="H38" s="120">
        <v>4.08</v>
      </c>
      <c r="I38" s="120">
        <f>H38*G38/12</f>
        <v>40.800000000000004</v>
      </c>
      <c r="J38" s="121">
        <f>I38/10</f>
        <v>4.08</v>
      </c>
      <c r="K38" s="135"/>
    </row>
    <row r="39" spans="1:11">
      <c r="A39" s="94">
        <v>3</v>
      </c>
      <c r="B39" s="117" t="s">
        <v>177</v>
      </c>
      <c r="C39" s="123" t="s">
        <v>71</v>
      </c>
      <c r="D39" s="124" t="s">
        <v>91</v>
      </c>
      <c r="E39" s="98">
        <v>3</v>
      </c>
      <c r="F39" s="98">
        <v>10</v>
      </c>
      <c r="G39" s="98">
        <f>F39*4</f>
        <v>40</v>
      </c>
      <c r="H39" s="120">
        <v>132.77000000000001</v>
      </c>
      <c r="I39" s="120">
        <f>H39*G39/12</f>
        <v>442.56666666666666</v>
      </c>
      <c r="J39" s="121">
        <f>I39/10</f>
        <v>44.256666666666668</v>
      </c>
      <c r="K39" s="135"/>
    </row>
    <row r="40" spans="1:11">
      <c r="A40" s="94">
        <v>4</v>
      </c>
      <c r="B40" s="117" t="s">
        <v>109</v>
      </c>
      <c r="C40" s="118" t="s">
        <v>110</v>
      </c>
      <c r="D40" s="124" t="s">
        <v>86</v>
      </c>
      <c r="E40" s="124">
        <v>6</v>
      </c>
      <c r="F40" s="98">
        <v>10</v>
      </c>
      <c r="G40" s="98">
        <f>F40*2</f>
        <v>20</v>
      </c>
      <c r="H40" s="120">
        <v>124.01</v>
      </c>
      <c r="I40" s="120">
        <f>G40*F40/12</f>
        <v>16.666666666666668</v>
      </c>
      <c r="J40" s="121">
        <f t="shared" ref="J40:J58" si="2">I40/10</f>
        <v>1.6666666666666667</v>
      </c>
      <c r="K40" s="135"/>
    </row>
    <row r="41" spans="1:11">
      <c r="A41" s="94">
        <v>5</v>
      </c>
      <c r="B41" s="117" t="s">
        <v>111</v>
      </c>
      <c r="C41" s="118" t="s">
        <v>112</v>
      </c>
      <c r="D41" s="119" t="s">
        <v>113</v>
      </c>
      <c r="E41" s="124">
        <v>1</v>
      </c>
      <c r="F41" s="98">
        <v>1</v>
      </c>
      <c r="G41" s="98">
        <f>F41*12</f>
        <v>12</v>
      </c>
      <c r="H41" s="120">
        <v>23.46</v>
      </c>
      <c r="I41" s="120">
        <f t="shared" ref="I41:I59" si="3">G41*F41/10</f>
        <v>1.2</v>
      </c>
      <c r="J41" s="121">
        <f t="shared" si="2"/>
        <v>0.12</v>
      </c>
      <c r="K41" s="135"/>
    </row>
    <row r="42" spans="1:11">
      <c r="A42" s="94">
        <v>6</v>
      </c>
      <c r="B42" s="117" t="s">
        <v>178</v>
      </c>
      <c r="C42" s="118" t="s">
        <v>115</v>
      </c>
      <c r="D42" s="119" t="s">
        <v>113</v>
      </c>
      <c r="E42" s="124">
        <v>1</v>
      </c>
      <c r="F42" s="98">
        <v>3</v>
      </c>
      <c r="G42" s="98">
        <f>F42*12</f>
        <v>36</v>
      </c>
      <c r="H42" s="120">
        <v>22.14</v>
      </c>
      <c r="I42" s="120">
        <f t="shared" si="3"/>
        <v>10.8</v>
      </c>
      <c r="J42" s="121">
        <f t="shared" si="2"/>
        <v>1.08</v>
      </c>
      <c r="K42" s="135"/>
    </row>
    <row r="43" spans="1:11">
      <c r="A43" s="94">
        <v>7</v>
      </c>
      <c r="B43" s="117" t="s">
        <v>116</v>
      </c>
      <c r="C43" s="123" t="s">
        <v>117</v>
      </c>
      <c r="D43" s="124" t="s">
        <v>118</v>
      </c>
      <c r="E43" s="124">
        <v>6</v>
      </c>
      <c r="F43" s="98">
        <v>10</v>
      </c>
      <c r="G43" s="98">
        <f>F43*2</f>
        <v>20</v>
      </c>
      <c r="H43" s="120">
        <v>9.6300000000000008</v>
      </c>
      <c r="I43" s="120">
        <f t="shared" si="3"/>
        <v>20</v>
      </c>
      <c r="J43" s="121">
        <f t="shared" si="2"/>
        <v>2</v>
      </c>
      <c r="K43" s="135"/>
    </row>
    <row r="44" spans="1:11">
      <c r="A44" s="94">
        <v>8</v>
      </c>
      <c r="B44" s="117" t="s">
        <v>121</v>
      </c>
      <c r="C44" s="118" t="s">
        <v>120</v>
      </c>
      <c r="D44" s="124" t="s">
        <v>91</v>
      </c>
      <c r="E44" s="124">
        <v>1</v>
      </c>
      <c r="F44" s="98">
        <v>10</v>
      </c>
      <c r="G44" s="98">
        <f>F44*12</f>
        <v>120</v>
      </c>
      <c r="H44" s="120">
        <v>8.8000000000000007</v>
      </c>
      <c r="I44" s="120">
        <f t="shared" si="3"/>
        <v>120</v>
      </c>
      <c r="J44" s="121">
        <f t="shared" si="2"/>
        <v>12</v>
      </c>
      <c r="K44" s="135"/>
    </row>
    <row r="45" spans="1:11">
      <c r="A45" s="94">
        <v>9</v>
      </c>
      <c r="B45" s="117" t="s">
        <v>179</v>
      </c>
      <c r="C45" s="118" t="s">
        <v>180</v>
      </c>
      <c r="D45" s="124" t="s">
        <v>91</v>
      </c>
      <c r="E45" s="124">
        <v>1</v>
      </c>
      <c r="F45" s="98">
        <v>10</v>
      </c>
      <c r="G45" s="98">
        <f>F45*12</f>
        <v>120</v>
      </c>
      <c r="H45" s="120">
        <v>8.76</v>
      </c>
      <c r="I45" s="120">
        <f t="shared" si="3"/>
        <v>120</v>
      </c>
      <c r="J45" s="121">
        <f t="shared" si="2"/>
        <v>12</v>
      </c>
      <c r="K45" s="135"/>
    </row>
    <row r="46" spans="1:11">
      <c r="A46" s="94">
        <v>10</v>
      </c>
      <c r="B46" s="117" t="s">
        <v>181</v>
      </c>
      <c r="C46" s="123" t="s">
        <v>124</v>
      </c>
      <c r="D46" s="124" t="s">
        <v>91</v>
      </c>
      <c r="E46" s="124">
        <v>6</v>
      </c>
      <c r="F46" s="98">
        <v>10</v>
      </c>
      <c r="G46" s="126">
        <f>F46*2</f>
        <v>20</v>
      </c>
      <c r="H46" s="127">
        <v>28.72</v>
      </c>
      <c r="I46" s="120">
        <f t="shared" si="3"/>
        <v>20</v>
      </c>
      <c r="J46" s="121">
        <f t="shared" si="2"/>
        <v>2</v>
      </c>
      <c r="K46" s="135"/>
    </row>
    <row r="47" spans="1:11">
      <c r="A47" s="94">
        <v>11</v>
      </c>
      <c r="B47" s="117" t="s">
        <v>182</v>
      </c>
      <c r="C47" s="123" t="s">
        <v>126</v>
      </c>
      <c r="D47" s="124" t="s">
        <v>86</v>
      </c>
      <c r="E47" s="124">
        <v>6</v>
      </c>
      <c r="F47" s="98">
        <v>30</v>
      </c>
      <c r="G47" s="126">
        <f>F47*2</f>
        <v>60</v>
      </c>
      <c r="H47" s="127">
        <v>36.11</v>
      </c>
      <c r="I47" s="120">
        <f t="shared" si="3"/>
        <v>180</v>
      </c>
      <c r="J47" s="121">
        <f t="shared" si="2"/>
        <v>18</v>
      </c>
      <c r="K47" s="135"/>
    </row>
    <row r="48" spans="1:11">
      <c r="A48" s="94">
        <v>12</v>
      </c>
      <c r="B48" s="117" t="s">
        <v>127</v>
      </c>
      <c r="C48" s="123" t="s">
        <v>128</v>
      </c>
      <c r="D48" s="119" t="s">
        <v>129</v>
      </c>
      <c r="E48" s="124">
        <v>1</v>
      </c>
      <c r="F48" s="98">
        <v>3</v>
      </c>
      <c r="G48" s="126">
        <f>F48*12</f>
        <v>36</v>
      </c>
      <c r="H48" s="127">
        <v>14.52</v>
      </c>
      <c r="I48" s="120">
        <f t="shared" si="3"/>
        <v>10.8</v>
      </c>
      <c r="J48" s="121">
        <f t="shared" si="2"/>
        <v>1.08</v>
      </c>
      <c r="K48" s="135"/>
    </row>
    <row r="49" spans="1:11">
      <c r="A49" s="94">
        <v>13</v>
      </c>
      <c r="B49" s="117" t="s">
        <v>183</v>
      </c>
      <c r="C49" s="118" t="s">
        <v>131</v>
      </c>
      <c r="D49" s="124" t="s">
        <v>91</v>
      </c>
      <c r="E49" s="124">
        <v>12</v>
      </c>
      <c r="F49" s="98">
        <v>5</v>
      </c>
      <c r="G49" s="126">
        <f>F49*1</f>
        <v>5</v>
      </c>
      <c r="H49" s="127">
        <v>178.81</v>
      </c>
      <c r="I49" s="120">
        <f t="shared" si="3"/>
        <v>2.5</v>
      </c>
      <c r="J49" s="121">
        <f t="shared" si="2"/>
        <v>0.25</v>
      </c>
      <c r="K49" s="135"/>
    </row>
    <row r="50" spans="1:11">
      <c r="A50" s="94">
        <v>14</v>
      </c>
      <c r="B50" s="128">
        <v>259711</v>
      </c>
      <c r="C50" s="123" t="s">
        <v>132</v>
      </c>
      <c r="D50" s="124" t="s">
        <v>86</v>
      </c>
      <c r="E50" s="124">
        <v>6</v>
      </c>
      <c r="F50" s="98">
        <v>10</v>
      </c>
      <c r="G50" s="126">
        <f>F50*2</f>
        <v>20</v>
      </c>
      <c r="H50" s="127">
        <v>10.039999999999999</v>
      </c>
      <c r="I50" s="120">
        <f t="shared" si="3"/>
        <v>20</v>
      </c>
      <c r="J50" s="121">
        <f t="shared" si="2"/>
        <v>2</v>
      </c>
      <c r="K50" s="135"/>
    </row>
    <row r="51" spans="1:11">
      <c r="A51" s="94">
        <v>15</v>
      </c>
      <c r="B51" s="117" t="s">
        <v>184</v>
      </c>
      <c r="C51" s="123" t="s">
        <v>134</v>
      </c>
      <c r="D51" s="124" t="s">
        <v>86</v>
      </c>
      <c r="E51" s="124">
        <v>6</v>
      </c>
      <c r="F51" s="98">
        <v>20</v>
      </c>
      <c r="G51" s="126">
        <f>F51*2</f>
        <v>40</v>
      </c>
      <c r="H51" s="127">
        <v>22.09</v>
      </c>
      <c r="I51" s="120">
        <f t="shared" si="3"/>
        <v>80</v>
      </c>
      <c r="J51" s="121">
        <f t="shared" si="2"/>
        <v>8</v>
      </c>
      <c r="K51" s="135"/>
    </row>
    <row r="52" spans="1:11">
      <c r="A52" s="94">
        <v>16</v>
      </c>
      <c r="B52" s="128">
        <v>405890</v>
      </c>
      <c r="C52" s="123" t="s">
        <v>135</v>
      </c>
      <c r="D52" s="124" t="s">
        <v>136</v>
      </c>
      <c r="E52" s="124">
        <v>6</v>
      </c>
      <c r="F52" s="98">
        <v>6</v>
      </c>
      <c r="G52" s="126">
        <f>F52*2</f>
        <v>12</v>
      </c>
      <c r="H52" s="127">
        <v>139</v>
      </c>
      <c r="I52" s="120">
        <f t="shared" si="3"/>
        <v>7.2</v>
      </c>
      <c r="J52" s="121">
        <f t="shared" si="2"/>
        <v>0.72</v>
      </c>
      <c r="K52" s="135"/>
    </row>
    <row r="53" spans="1:11">
      <c r="A53" s="94">
        <v>17</v>
      </c>
      <c r="B53" s="117" t="s">
        <v>185</v>
      </c>
      <c r="C53" s="123" t="s">
        <v>138</v>
      </c>
      <c r="D53" s="124" t="s">
        <v>86</v>
      </c>
      <c r="E53" s="124">
        <v>6</v>
      </c>
      <c r="F53" s="98">
        <v>5</v>
      </c>
      <c r="G53" s="126">
        <f>F53*2</f>
        <v>10</v>
      </c>
      <c r="H53" s="127">
        <v>167.07</v>
      </c>
      <c r="I53" s="120">
        <f t="shared" si="3"/>
        <v>5</v>
      </c>
      <c r="J53" s="121">
        <f t="shared" si="2"/>
        <v>0.5</v>
      </c>
      <c r="K53" s="135"/>
    </row>
    <row r="54" spans="1:11">
      <c r="A54" s="94">
        <v>18</v>
      </c>
      <c r="B54" s="117" t="s">
        <v>186</v>
      </c>
      <c r="C54" s="118" t="s">
        <v>140</v>
      </c>
      <c r="D54" s="124" t="s">
        <v>86</v>
      </c>
      <c r="E54" s="124">
        <v>12</v>
      </c>
      <c r="F54" s="98">
        <v>10</v>
      </c>
      <c r="G54" s="126">
        <f>F54*1</f>
        <v>10</v>
      </c>
      <c r="H54" s="127">
        <v>840.26</v>
      </c>
      <c r="I54" s="120">
        <f t="shared" si="3"/>
        <v>10</v>
      </c>
      <c r="J54" s="121">
        <f t="shared" si="2"/>
        <v>1</v>
      </c>
      <c r="K54" s="135"/>
    </row>
    <row r="55" spans="1:11">
      <c r="A55" s="94">
        <v>19</v>
      </c>
      <c r="B55" s="128">
        <v>269880</v>
      </c>
      <c r="C55" s="123" t="s">
        <v>141</v>
      </c>
      <c r="D55" s="129" t="s">
        <v>142</v>
      </c>
      <c r="E55" s="124">
        <v>6</v>
      </c>
      <c r="F55" s="98">
        <v>20</v>
      </c>
      <c r="G55" s="126">
        <f>F55*2</f>
        <v>40</v>
      </c>
      <c r="H55" s="127">
        <v>33.07</v>
      </c>
      <c r="I55" s="120">
        <f t="shared" si="3"/>
        <v>80</v>
      </c>
      <c r="J55" s="121">
        <f t="shared" si="2"/>
        <v>8</v>
      </c>
      <c r="K55" s="135"/>
    </row>
    <row r="56" spans="1:11">
      <c r="A56" s="94">
        <v>20</v>
      </c>
      <c r="B56" s="117">
        <v>485729</v>
      </c>
      <c r="C56" s="123" t="s">
        <v>187</v>
      </c>
      <c r="D56" s="124" t="s">
        <v>86</v>
      </c>
      <c r="E56" s="124">
        <v>12</v>
      </c>
      <c r="F56" s="98">
        <v>5</v>
      </c>
      <c r="G56" s="126">
        <f>F56*1</f>
        <v>5</v>
      </c>
      <c r="H56" s="127">
        <v>40.96</v>
      </c>
      <c r="I56" s="120">
        <f t="shared" si="3"/>
        <v>2.5</v>
      </c>
      <c r="J56" s="121">
        <f t="shared" si="2"/>
        <v>0.25</v>
      </c>
      <c r="K56" s="135"/>
    </row>
    <row r="57" spans="1:11">
      <c r="A57" s="94">
        <v>21</v>
      </c>
      <c r="B57" s="130">
        <v>486648</v>
      </c>
      <c r="C57" s="123" t="s">
        <v>145</v>
      </c>
      <c r="D57" s="124" t="s">
        <v>86</v>
      </c>
      <c r="E57" s="124">
        <v>12</v>
      </c>
      <c r="F57" s="98">
        <v>5</v>
      </c>
      <c r="G57" s="126">
        <f>F57*1</f>
        <v>5</v>
      </c>
      <c r="H57" s="127">
        <v>127.9</v>
      </c>
      <c r="I57" s="120">
        <f t="shared" si="3"/>
        <v>2.5</v>
      </c>
      <c r="J57" s="121">
        <f t="shared" si="2"/>
        <v>0.25</v>
      </c>
      <c r="K57" s="135"/>
    </row>
    <row r="58" spans="1:11">
      <c r="A58" s="94">
        <v>22</v>
      </c>
      <c r="B58" s="128">
        <v>433796</v>
      </c>
      <c r="C58" s="118" t="s">
        <v>188</v>
      </c>
      <c r="D58" s="124" t="s">
        <v>136</v>
      </c>
      <c r="E58" s="124">
        <v>6</v>
      </c>
      <c r="F58" s="98">
        <v>20</v>
      </c>
      <c r="G58" s="126">
        <f>F58*2</f>
        <v>40</v>
      </c>
      <c r="H58" s="127">
        <v>107.72</v>
      </c>
      <c r="I58" s="120">
        <f t="shared" si="3"/>
        <v>80</v>
      </c>
      <c r="J58" s="121">
        <f t="shared" si="2"/>
        <v>8</v>
      </c>
      <c r="K58" s="135"/>
    </row>
    <row r="59" spans="1:11">
      <c r="A59" s="94">
        <v>23</v>
      </c>
      <c r="B59" s="117" t="s">
        <v>189</v>
      </c>
      <c r="C59" s="123" t="s">
        <v>148</v>
      </c>
      <c r="D59" s="124" t="s">
        <v>91</v>
      </c>
      <c r="E59" s="124">
        <v>3</v>
      </c>
      <c r="F59" s="98">
        <v>10</v>
      </c>
      <c r="G59" s="126">
        <f>F59*4</f>
        <v>40</v>
      </c>
      <c r="H59" s="127">
        <v>78.849999999999994</v>
      </c>
      <c r="I59" s="120">
        <f t="shared" si="3"/>
        <v>40</v>
      </c>
      <c r="J59" s="121">
        <f>I59/10</f>
        <v>4</v>
      </c>
      <c r="K59" s="135"/>
    </row>
    <row r="60" spans="1:11">
      <c r="A60" s="136" t="s">
        <v>167</v>
      </c>
      <c r="B60" s="136"/>
      <c r="C60" s="136"/>
      <c r="D60" s="136"/>
      <c r="E60" s="136"/>
      <c r="F60" s="104">
        <f>SUM(F37:F59)</f>
        <v>224</v>
      </c>
      <c r="G60" s="104">
        <f>SUM(G37:G59)</f>
        <v>843</v>
      </c>
      <c r="H60" s="105">
        <f>SUM(H37:H59)</f>
        <v>2181.1799999999998</v>
      </c>
      <c r="I60" s="105">
        <f>SUM(I37:I59)</f>
        <v>1334.9433333333334</v>
      </c>
      <c r="J60" s="131">
        <f>SUM(J37:J59)</f>
        <v>133.49433333333332</v>
      </c>
      <c r="K60" s="135"/>
    </row>
    <row r="61" spans="1:11">
      <c r="A61" s="136" t="s">
        <v>190</v>
      </c>
      <c r="B61" s="136"/>
      <c r="C61" s="136"/>
      <c r="D61" s="136"/>
      <c r="E61" s="136"/>
      <c r="F61" s="136"/>
      <c r="G61" s="136"/>
      <c r="H61" s="104">
        <v>2</v>
      </c>
      <c r="I61" s="137">
        <f>H61*J60</f>
        <v>266.98866666666663</v>
      </c>
      <c r="J61" s="138"/>
      <c r="K61" s="139"/>
    </row>
  </sheetData>
  <mergeCells count="15">
    <mergeCell ref="A35:J35"/>
    <mergeCell ref="K35:K60"/>
    <mergeCell ref="A60:E60"/>
    <mergeCell ref="A61:G61"/>
    <mergeCell ref="I61:K61"/>
    <mergeCell ref="K7:K32"/>
    <mergeCell ref="A32:E32"/>
    <mergeCell ref="A33:G33"/>
    <mergeCell ref="I33:K33"/>
    <mergeCell ref="A1:C1"/>
    <mergeCell ref="A2:C2"/>
    <mergeCell ref="E2:F3"/>
    <mergeCell ref="A3:C3"/>
    <mergeCell ref="A4:C4"/>
    <mergeCell ref="A7:J7"/>
  </mergeCells>
  <pageMargins left="0.511811024" right="0.511811024" top="0.78740157499999996" bottom="0.78740157499999996" header="0.31496062000000002" footer="0.314960620000000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Lopes</dc:creator>
  <cp:keywords/>
  <dc:description/>
  <cp:lastModifiedBy>Drisa Queiroz de Oliveira Alves</cp:lastModifiedBy>
  <cp:revision/>
  <dcterms:created xsi:type="dcterms:W3CDTF">2024-10-02T15:20:16Z</dcterms:created>
  <dcterms:modified xsi:type="dcterms:W3CDTF">2026-04-28T16:44:33Z</dcterms:modified>
  <cp:category/>
  <cp:contentStatus/>
</cp:coreProperties>
</file>