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11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Users\98180347168\Desktop\Processo de Limpeza e asseio\"/>
    </mc:Choice>
  </mc:AlternateContent>
  <xr:revisionPtr revIDLastSave="0" documentId="8_{79111C69-8DEE-4304-8E41-CDCBA1F57CF1}" xr6:coauthVersionLast="47" xr6:coauthVersionMax="47" xr10:uidLastSave="{00000000-0000-0000-0000-000000000000}"/>
  <bookViews>
    <workbookView xWindow="-120" yWindow="-120" windowWidth="29040" windowHeight="15720" tabRatio="932" firstSheet="2" activeTab="3" xr2:uid="{00000000-000D-0000-FFFF-FFFF00000000}"/>
  </bookViews>
  <sheets>
    <sheet name="M² AP" sheetId="77" state="hidden" r:id="rId1"/>
    <sheet name="Resumo" sheetId="149" r:id="rId2"/>
    <sheet name="Servente Interno" sheetId="117" r:id="rId3"/>
    <sheet name="Encarregado" sheetId="141" r:id="rId4"/>
    <sheet name="Uniforme Servente" sheetId="145" r:id="rId5"/>
    <sheet name="Uniforme Encarregado" sheetId="146" r:id="rId6"/>
    <sheet name="Lista de Materiais" sheetId="143" r:id="rId7"/>
    <sheet name="Lista de Equipamentos" sheetId="144" r:id="rId8"/>
    <sheet name="Equipamentos EPI" sheetId="147" r:id="rId9"/>
  </sheets>
  <calcPr calcId="191028" iterate="1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47" l="1"/>
  <c r="F5" i="147"/>
  <c r="F4" i="147"/>
  <c r="F3" i="147"/>
  <c r="C80" i="117"/>
  <c r="C82" i="117"/>
  <c r="C83" i="117"/>
  <c r="E6" i="146"/>
  <c r="E5" i="146"/>
  <c r="E4" i="146"/>
  <c r="E3" i="146"/>
  <c r="E7" i="145" l="1"/>
  <c r="E6" i="145"/>
  <c r="E5" i="145"/>
  <c r="E3" i="145"/>
  <c r="E4" i="145"/>
  <c r="C84" i="117"/>
  <c r="H81" i="117"/>
  <c r="H82" i="117"/>
  <c r="H83" i="117"/>
  <c r="H84" i="117"/>
  <c r="H85" i="117"/>
  <c r="H80" i="117"/>
  <c r="C85" i="117" l="1"/>
  <c r="D25" i="141"/>
  <c r="G9" i="149"/>
  <c r="D13" i="117" l="1"/>
  <c r="B62" i="117"/>
  <c r="F7" i="144"/>
  <c r="F6" i="144"/>
  <c r="F5" i="144"/>
  <c r="F4" i="144"/>
  <c r="F3" i="144"/>
  <c r="F62" i="143"/>
  <c r="F61" i="143"/>
  <c r="F60" i="143"/>
  <c r="F59" i="143"/>
  <c r="F58" i="143"/>
  <c r="F57" i="143"/>
  <c r="F56" i="143"/>
  <c r="F55" i="143"/>
  <c r="F52" i="143"/>
  <c r="F51" i="143"/>
  <c r="F50" i="143"/>
  <c r="F49" i="143"/>
  <c r="F48" i="143"/>
  <c r="F47" i="143"/>
  <c r="F46" i="143"/>
  <c r="F45" i="143"/>
  <c r="F44" i="143"/>
  <c r="F43" i="143"/>
  <c r="F42" i="143"/>
  <c r="F41" i="143"/>
  <c r="F40" i="143"/>
  <c r="F39" i="143"/>
  <c r="F36" i="143"/>
  <c r="F35" i="143"/>
  <c r="F34" i="143"/>
  <c r="F31" i="143"/>
  <c r="F30" i="143"/>
  <c r="F29" i="143"/>
  <c r="F28" i="143"/>
  <c r="F27" i="143"/>
  <c r="F26" i="143"/>
  <c r="F25" i="143"/>
  <c r="F24" i="143"/>
  <c r="F23" i="143"/>
  <c r="F22" i="143"/>
  <c r="F21" i="143"/>
  <c r="F20" i="143"/>
  <c r="F19" i="143"/>
  <c r="F18" i="143"/>
  <c r="F17" i="143"/>
  <c r="F16" i="143"/>
  <c r="F15" i="143"/>
  <c r="F14" i="143"/>
  <c r="F13" i="143"/>
  <c r="F12" i="143"/>
  <c r="F11" i="143"/>
  <c r="F10" i="143"/>
  <c r="F9" i="143"/>
  <c r="F8" i="143"/>
  <c r="F7" i="143"/>
  <c r="F6" i="143"/>
  <c r="F5" i="143"/>
  <c r="F4" i="143"/>
  <c r="F3" i="143"/>
  <c r="F7" i="147" l="1"/>
  <c r="D101" i="117" s="1"/>
  <c r="F8" i="144"/>
  <c r="D100" i="117" s="1"/>
  <c r="F37" i="143"/>
  <c r="F53" i="143"/>
  <c r="F32" i="143"/>
  <c r="F63" i="143"/>
  <c r="D7" i="149"/>
  <c r="F64" i="143" l="1"/>
  <c r="D99" i="117" s="1"/>
  <c r="E8" i="145"/>
  <c r="D98" i="117" s="1"/>
  <c r="E7" i="146"/>
  <c r="D98" i="141" s="1"/>
  <c r="D102" i="117" l="1"/>
  <c r="C113" i="141" l="1"/>
  <c r="D102" i="141"/>
  <c r="D121" i="141" s="1"/>
  <c r="D89" i="141"/>
  <c r="D93" i="141" s="1"/>
  <c r="C89" i="141"/>
  <c r="C85" i="141"/>
  <c r="C72" i="141"/>
  <c r="D53" i="141"/>
  <c r="C49" i="141"/>
  <c r="C38" i="141"/>
  <c r="D31" i="141"/>
  <c r="D72" i="141" l="1"/>
  <c r="C74" i="141"/>
  <c r="D73" i="141"/>
  <c r="D69" i="141"/>
  <c r="D79" i="141"/>
  <c r="D71" i="141"/>
  <c r="D36" i="141"/>
  <c r="D84" i="141"/>
  <c r="D70" i="141"/>
  <c r="D117" i="141"/>
  <c r="D83" i="141"/>
  <c r="D81" i="141"/>
  <c r="D52" i="141"/>
  <c r="D58" i="141" s="1"/>
  <c r="D63" i="141" s="1"/>
  <c r="D82" i="141"/>
  <c r="D68" i="141"/>
  <c r="D80" i="141"/>
  <c r="D37" i="141"/>
  <c r="D85" i="141" l="1"/>
  <c r="D92" i="141" s="1"/>
  <c r="D94" i="141" s="1"/>
  <c r="D120" i="141" s="1"/>
  <c r="D74" i="141"/>
  <c r="D119" i="141" s="1"/>
  <c r="D38" i="141"/>
  <c r="D61" i="141" l="1"/>
  <c r="D47" i="141"/>
  <c r="D41" i="141"/>
  <c r="D46" i="141"/>
  <c r="D48" i="141"/>
  <c r="D42" i="141"/>
  <c r="D44" i="141"/>
  <c r="D43" i="141"/>
  <c r="D45" i="141"/>
  <c r="D49" i="141" l="1"/>
  <c r="D62" i="141" s="1"/>
  <c r="D64" i="141" s="1"/>
  <c r="D118" i="141" s="1"/>
  <c r="D122" i="141" s="1"/>
  <c r="D106" i="141" l="1"/>
  <c r="D107" i="141" l="1"/>
  <c r="C113" i="117" l="1"/>
  <c r="D121" i="117"/>
  <c r="D89" i="117"/>
  <c r="D93" i="117" s="1"/>
  <c r="C89" i="117"/>
  <c r="D53" i="117"/>
  <c r="C49" i="117"/>
  <c r="C72" i="117" s="1"/>
  <c r="C74" i="117" s="1"/>
  <c r="C38" i="117"/>
  <c r="D25" i="117"/>
  <c r="D31" i="117" s="1"/>
  <c r="D52" i="117" s="1"/>
  <c r="D17" i="117"/>
  <c r="D72" i="117" l="1"/>
  <c r="D73" i="117"/>
  <c r="D69" i="117"/>
  <c r="D82" i="117"/>
  <c r="D81" i="117"/>
  <c r="D37" i="117"/>
  <c r="D80" i="117"/>
  <c r="D71" i="117"/>
  <c r="D36" i="117"/>
  <c r="D79" i="117"/>
  <c r="D70" i="117"/>
  <c r="D84" i="117"/>
  <c r="D117" i="117"/>
  <c r="D83" i="117"/>
  <c r="D68" i="117"/>
  <c r="D58" i="117" l="1"/>
  <c r="D63" i="117" s="1"/>
  <c r="D85" i="117"/>
  <c r="D92" i="117" s="1"/>
  <c r="D94" i="117" s="1"/>
  <c r="D120" i="117" s="1"/>
  <c r="D74" i="117"/>
  <c r="D38" i="117"/>
  <c r="D119" i="117" l="1"/>
  <c r="D61" i="117"/>
  <c r="D45" i="117"/>
  <c r="D43" i="117"/>
  <c r="D46" i="117"/>
  <c r="D47" i="117"/>
  <c r="D44" i="117"/>
  <c r="D48" i="117"/>
  <c r="D42" i="117"/>
  <c r="D41" i="117"/>
  <c r="D49" i="117" l="1"/>
  <c r="D62" i="117" s="1"/>
  <c r="D64" i="117" s="1"/>
  <c r="D118" i="117" s="1"/>
  <c r="D122" i="117" s="1"/>
  <c r="D106" i="117" l="1"/>
  <c r="D107" i="117" l="1"/>
  <c r="B12" i="77" l="1"/>
  <c r="B6" i="77"/>
  <c r="C6" i="77" l="1"/>
  <c r="D6" i="77" s="1"/>
  <c r="D8" i="77" l="1"/>
  <c r="C17" i="77"/>
  <c r="D17" i="77" s="1"/>
  <c r="C12" i="77"/>
  <c r="D12" i="77" s="1"/>
  <c r="D14" i="77" s="1"/>
  <c r="F5" i="149"/>
  <c r="G5" i="149"/>
  <c r="F6" i="149"/>
  <c r="G6" i="149"/>
  <c r="F7" i="149"/>
  <c r="G7" i="149"/>
  <c r="G10" i="149"/>
  <c r="G11" i="149"/>
  <c r="D109" i="141"/>
  <c r="D110" i="141"/>
  <c r="D112" i="141"/>
  <c r="D113" i="141"/>
  <c r="D123" i="141"/>
  <c r="D124" i="141"/>
  <c r="D109" i="117"/>
  <c r="D110" i="117"/>
  <c r="D111" i="117"/>
  <c r="D112" i="117"/>
  <c r="D113" i="117"/>
  <c r="D123" i="117"/>
  <c r="D124" i="117"/>
</calcChain>
</file>

<file path=xl/sharedStrings.xml><?xml version="1.0" encoding="utf-8"?>
<sst xmlns="http://schemas.openxmlformats.org/spreadsheetml/2006/main" count="646" uniqueCount="282">
  <si>
    <t>ANEXO III -A - MODELO PRODUTIVIDADE POR M²</t>
  </si>
  <si>
    <t xml:space="preserve">Preço mensal unitário por m² </t>
  </si>
  <si>
    <t>ÁREA INTERNA M² - ITEM 1</t>
  </si>
  <si>
    <t>MAO-DE-OBRA</t>
  </si>
  <si>
    <t>(A)
PRODUTIVIDADE
(1/800)</t>
  </si>
  <si>
    <t>(B)
PREÇO HOMEM-MÊS
(R$)</t>
  </si>
  <si>
    <t>(A X B)
SUBTOTAL
(R$/M2)</t>
  </si>
  <si>
    <t>SERVENTE</t>
  </si>
  <si>
    <t>ENCARREGADO</t>
  </si>
  <si>
    <t>TOTAL</t>
  </si>
  <si>
    <t>ÁREA EXTERNA M² - ITEM 1</t>
  </si>
  <si>
    <t>(A)
PRODUTIVIDADE
(1/M2)</t>
  </si>
  <si>
    <t>DISCRIMINAÇÃO ÁREA</t>
  </si>
  <si>
    <t>m²</t>
  </si>
  <si>
    <t>VALOR DO METRO</t>
  </si>
  <si>
    <t>TOTAL POSTO</t>
  </si>
  <si>
    <t>TOTAL ÁREA INTERNA</t>
  </si>
  <si>
    <t>BRASÍLIA/DF</t>
  </si>
  <si>
    <t>Grupo</t>
  </si>
  <si>
    <t>Item</t>
  </si>
  <si>
    <t>Categoria Profissional</t>
  </si>
  <si>
    <t>QTD</t>
  </si>
  <si>
    <t>Posto Unitário</t>
  </si>
  <si>
    <t>Valor Mensal</t>
  </si>
  <si>
    <t>Valor Anual</t>
  </si>
  <si>
    <t>Valor Máximo Aceitável</t>
  </si>
  <si>
    <t>SERVENTE POSTOS INTERNOS  </t>
  </si>
  <si>
    <t>Total Postos de Trabalho</t>
  </si>
  <si>
    <t>Total Mensal</t>
  </si>
  <si>
    <t>Total Anual</t>
  </si>
  <si>
    <t>Instituto Chico Mendes de Conservação da Biodiversidade</t>
  </si>
  <si>
    <t xml:space="preserve">Processo nº </t>
  </si>
  <si>
    <t>Pregão Eletrônico nº __/2025</t>
  </si>
  <si>
    <t>UASG: 443033</t>
  </si>
  <si>
    <t>Planilha de Custos e Formação de Preços</t>
  </si>
  <si>
    <t>A</t>
  </si>
  <si>
    <t>Data de apresentação da proposta (dia/mês/ano)</t>
  </si>
  <si>
    <t>__/__/2025</t>
  </si>
  <si>
    <t>B</t>
  </si>
  <si>
    <t>Município/UF</t>
  </si>
  <si>
    <t>BRASÍLIA</t>
  </si>
  <si>
    <t>C</t>
  </si>
  <si>
    <t>Ano Acordo, Convenção ou Sentença Normativa em Dissídio Coletivo</t>
  </si>
  <si>
    <t>D</t>
  </si>
  <si>
    <t>REGISTRO NO MTE</t>
  </si>
  <si>
    <t>DF000042/2025</t>
  </si>
  <si>
    <t>Identificação do Serviço</t>
  </si>
  <si>
    <t>Tipo de Serviço</t>
  </si>
  <si>
    <t>Horas Trabalho por Semana</t>
  </si>
  <si>
    <t>Quantidade Total de Postos a Contratar</t>
  </si>
  <si>
    <t>SERVENTE LIMPEZA</t>
  </si>
  <si>
    <t>40H</t>
  </si>
  <si>
    <t>Mão de obra</t>
  </si>
  <si>
    <t>Mão de obra vinculada à execução contratual</t>
  </si>
  <si>
    <t>Dados para composição dos custos referentes a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</si>
  <si>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</si>
  <si>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</si>
  <si>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</si>
  <si>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</si>
  <si>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</si>
  <si>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SEAC/DF</t>
  </si>
  <si>
    <t>Data-Base da Categoria (dia/mês/ano)</t>
  </si>
  <si>
    <t>Módulo 1 - Composição da Remuneração</t>
  </si>
  <si>
    <t>Composição da Remuneração</t>
  </si>
  <si>
    <t>Valor (R$)</t>
  </si>
  <si>
    <t>Salário-Base</t>
  </si>
  <si>
    <t>Adicional de Periculosidade</t>
  </si>
  <si>
    <t>Adicional de Insalubridade ( Cláusula Décima Terceira) CCT 2025</t>
  </si>
  <si>
    <t>Obs: o pagamento deverá ser para todos os prestadores de  serviço, exceto o encarregado.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</si>
  <si>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</si>
  <si>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</si>
  <si>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</si>
  <si>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</si>
  <si>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</si>
  <si>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</si>
  <si>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</si>
  <si>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</si>
  <si>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</si>
  <si>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</si>
  <si>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Percentual (%)</t>
  </si>
  <si>
    <t>13º (décimo terceiro) Salário</t>
  </si>
  <si>
    <t>Férias e Adicional de Férias</t>
  </si>
  <si>
    <t xml:space="preserve">Total </t>
  </si>
  <si>
    <t>Submódulo 2.2 - Encargos Previdenciários (GPS), Fundo de Garantia por Tempo de Serviço (FGTS) e outras contribuições.</t>
  </si>
  <si>
    <t>2.2</t>
  </si>
  <si>
    <t>GPS, FGTS e outras contribuições</t>
  </si>
  <si>
    <r>
      <t>INSS (</t>
    </r>
    <r>
      <rPr>
        <sz val="8"/>
        <rFont val="Arial"/>
        <family val="2"/>
      </rPr>
      <t>art. 22, inciso I, Lei nº 8.212/91)</t>
    </r>
  </si>
  <si>
    <r>
      <t xml:space="preserve">Salário Educação </t>
    </r>
    <r>
      <rPr>
        <sz val="8"/>
        <rFont val="Arial"/>
        <family val="2"/>
      </rPr>
      <t>(art. 3º, inciso I, Decreto nº 87.043/82)</t>
    </r>
  </si>
  <si>
    <t>SAT</t>
  </si>
  <si>
    <r>
      <t xml:space="preserve">SESC ou SESI </t>
    </r>
    <r>
      <rPr>
        <sz val="8"/>
        <rFont val="Arial"/>
        <family val="2"/>
      </rPr>
      <t>(art. 30, Lei nº 8.036/90 e art. 1º, Lei 8.154/90)</t>
    </r>
  </si>
  <si>
    <r>
      <t xml:space="preserve">SENAI ou SENAC </t>
    </r>
    <r>
      <rPr>
        <sz val="8"/>
        <rFont val="Arial"/>
        <family val="2"/>
      </rPr>
      <t>(Decreto nº 2.318/86)</t>
    </r>
  </si>
  <si>
    <t>F</t>
  </si>
  <si>
    <r>
      <t xml:space="preserve">SEBRAE </t>
    </r>
    <r>
      <rPr>
        <sz val="8"/>
        <rFont val="Arial"/>
        <family val="2"/>
      </rPr>
      <t>(§ 3º, art. 8º, Lei 8.029/90, alterada pela Lei nº 8.154/90)</t>
    </r>
  </si>
  <si>
    <r>
      <t xml:space="preserve">INCRA </t>
    </r>
    <r>
      <rPr>
        <sz val="8"/>
        <rFont val="Arial"/>
        <family val="2"/>
      </rPr>
      <t>(art. 1º, I, Decreto Lei 1.146/70 e Lei 7.787, de 30/06/89)</t>
    </r>
  </si>
  <si>
    <t>H</t>
  </si>
  <si>
    <r>
      <t xml:space="preserve">FGTS </t>
    </r>
    <r>
      <rPr>
        <sz val="8"/>
        <rFont val="Arial"/>
        <family val="2"/>
      </rPr>
      <t>(Lei Complementar nº 110/01 e art. 30, Lei nº 8.036/90)</t>
    </r>
  </si>
  <si>
    <t>Submódulo 2.3 - Benefícios Mensais e Diários</t>
  </si>
  <si>
    <t>2.3</t>
  </si>
  <si>
    <t>Benefícios Mensais e Diários</t>
  </si>
  <si>
    <t>Valor Unitário</t>
  </si>
  <si>
    <r>
      <t xml:space="preserve">Transporte </t>
    </r>
    <r>
      <rPr>
        <sz val="8"/>
        <rFont val="Arial"/>
        <family val="2"/>
      </rPr>
      <t>(valor do VT*2*numero de dias trabalhados)-(salário base*6%) - 22 dias</t>
    </r>
  </si>
  <si>
    <t>Auxílio-Alimentação (21 dias úteis fixos, conforme Termo de Referência)</t>
  </si>
  <si>
    <t>Plano Ambulatorial</t>
  </si>
  <si>
    <t xml:space="preserve">Assistência Odontológica </t>
  </si>
  <si>
    <t xml:space="preserve">Assistência Funeral </t>
  </si>
  <si>
    <t>outros benefícios previstos em Lei ...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</si>
  <si>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</si>
  <si>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</si>
  <si>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</si>
  <si>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</si>
  <si>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Incidência do FGTS sobre o Aviso Prévio Indenizado</t>
  </si>
  <si>
    <t>Multa do FGTS sobre o Aviso Prévio Indenizado</t>
  </si>
  <si>
    <r>
      <t xml:space="preserve">Aviso Prévio Trabalhado </t>
    </r>
    <r>
      <rPr>
        <sz val="8"/>
        <rFont val="Arial"/>
        <family val="2"/>
      </rPr>
      <t xml:space="preserve">(Remuneração/12)/30)x7)x100% - Acórdão TCU 1186/2017 </t>
    </r>
  </si>
  <si>
    <t>Incidência dos encargos do submódulo 2.2 sobre o Aviso Prévio Trabalhado</t>
  </si>
  <si>
    <r>
      <t xml:space="preserve">Multa do FGTS sobre o Aviso Prévio Trabalhado </t>
    </r>
    <r>
      <rPr>
        <sz val="8"/>
        <rFont val="Arial"/>
        <family val="2"/>
      </rPr>
      <t>(Aviso Prévio Trabalhado)x40%)x8%)</t>
    </r>
  </si>
  <si>
    <t>Módulo 4 - Custo de Reposição do Profissional Ausente</t>
  </si>
  <si>
    <t xml:space="preserve">Média percentual de três empresas </t>
  </si>
  <si>
    <t>Submódulo 4.1 - Substituto nas Ausências Legais</t>
  </si>
  <si>
    <t xml:space="preserve">Nacional </t>
  </si>
  <si>
    <t xml:space="preserve">Andracon - Service </t>
  </si>
  <si>
    <t xml:space="preserve">Impacto </t>
  </si>
  <si>
    <t xml:space="preserve">Média </t>
  </si>
  <si>
    <t>4.1</t>
  </si>
  <si>
    <t>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</si>
  <si>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</si>
  <si>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</si>
  <si>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</si>
  <si>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</si>
  <si>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</si>
  <si>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</si>
  <si>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</si>
  <si>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4.2</t>
  </si>
  <si>
    <t>Substituto na Intrajornada</t>
  </si>
  <si>
    <t>Substituto na cobertura de Intervalo para repouso ou alimentação</t>
  </si>
  <si>
    <t>Quadro-Resumo do Módulo 4 - Custo de Reposição do Profissional Ausente</t>
  </si>
  <si>
    <t>Custo de Reposição do Profissional Ausente</t>
  </si>
  <si>
    <t>Substituto nas Ausências Legais</t>
  </si>
  <si>
    <t>Módulo 5 - Insumos Diversos</t>
  </si>
  <si>
    <t>Insumos Diversos</t>
  </si>
  <si>
    <t>Uniformes</t>
  </si>
  <si>
    <t>Materiais</t>
  </si>
  <si>
    <t>Equipamentos</t>
  </si>
  <si>
    <t>Equipamentos EPI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</si>
  <si>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</si>
  <si>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</si>
  <si>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</si>
  <si>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</si>
  <si>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</si>
  <si>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(PIS)</t>
  </si>
  <si>
    <t>C.2. Tributos Federais (COFINS)</t>
  </si>
  <si>
    <t>C.3. Tributos Estaduais (especificar)</t>
  </si>
  <si>
    <t>C.4. Tributos Municipais (ISS)</t>
  </si>
  <si>
    <t>Quadro-Resumo do Custo por Empregado</t>
  </si>
  <si>
    <t>Mão de obra vinculada à execução contratual (valor por empregado)</t>
  </si>
  <si>
    <t>Subtotal (A+B+C+D+E)</t>
  </si>
  <si>
    <t xml:space="preserve">Valor Total por Empregado </t>
  </si>
  <si>
    <t>Registro na Secretaria Especial da Previdência e do Trabalho</t>
  </si>
  <si>
    <t>Encarregado de Limpeza</t>
  </si>
  <si>
    <t>41015-05</t>
  </si>
  <si>
    <t>Adicional de Insalubridade</t>
  </si>
  <si>
    <t>INSS</t>
  </si>
  <si>
    <t>Salário Educação</t>
  </si>
  <si>
    <t>SESC ou SESI</t>
  </si>
  <si>
    <t>SENAI ou SENAC</t>
  </si>
  <si>
    <t>SEBRAE</t>
  </si>
  <si>
    <t>INCRA</t>
  </si>
  <si>
    <t>FGTS</t>
  </si>
  <si>
    <t>Transporte</t>
  </si>
  <si>
    <t>Aviso Prévio Trabalhado</t>
  </si>
  <si>
    <t>Multa do FGTS sobre o Aviso Prévio Trabalhado</t>
  </si>
  <si>
    <t>LISTA DE UNIFORMES - valor por SERVENTE INTERNO</t>
  </si>
  <si>
    <t>PERIODICIDADE DE ENTREGA: SEMESTRAL (EXCETO PAR DE BOTAS DE BORRACHA CANO LONGO: ANUAL)</t>
  </si>
  <si>
    <t>Unidade de Medida</t>
  </si>
  <si>
    <t>Quantidade anual
de Materiais</t>
  </si>
  <si>
    <t>Valor Médio Unitário</t>
  </si>
  <si>
    <t>Valor Médio Total Por Posto</t>
  </si>
  <si>
    <t>Camisetas malha fria, na cor azul, manga curta, com gola esporte, em gabardine, com emblema da empresa</t>
  </si>
  <si>
    <t>Unidade</t>
  </si>
  <si>
    <t> Calças compridas com elástico e cordão, em gabardine, na cor azul marinho</t>
  </si>
  <si>
    <t>Pares de meias em algodão</t>
  </si>
  <si>
    <t>Par de sapatos babuche</t>
  </si>
  <si>
    <t>Bota feita em couro flexível, com solado de borracha antiderrapante, na cor preta.</t>
  </si>
  <si>
    <t>Total Geral (Por Mês) POR SERVENTE</t>
  </si>
  <si>
    <t>LISTA DE UNIFORMES - ENCARREGADO</t>
  </si>
  <si>
    <t>PERIODICIDADE DE ENTREGA: SEMESTRAL</t>
  </si>
  <si>
    <t>Quantidade
de Materiais</t>
  </si>
  <si>
    <t>Calças, na cor preta</t>
  </si>
  <si>
    <t>Camiseta gola polo em 100% algodão popeline, manga curta, com emblema da empresa</t>
  </si>
  <si>
    <t>Pares de meia</t>
  </si>
  <si>
    <t>Pares de sapato em couro, na cor preta</t>
  </si>
  <si>
    <t>Total Geral (Por Mês)</t>
  </si>
  <si>
    <t xml:space="preserve">LISTA DE MATERIAIS - SERVENTE INTERNO </t>
  </si>
  <si>
    <t>PERIODICIDADE DE ENTREGA: MENSAL</t>
  </si>
  <si>
    <t>Quantidade
de Postos</t>
  </si>
  <si>
    <t xml:space="preserve">Valor Médio Unitário </t>
  </si>
  <si>
    <t>Água Sanitária (Hipoclorito de Sódio), solúvel em água, não-inflamável, com teor de cloro ativo de 2,0% à 2,5% P/P</t>
  </si>
  <si>
    <t>GALÃO</t>
  </si>
  <si>
    <t xml:space="preserve">Álcool Líquido, com graduação alcoólica de 70º INPM, embalagem de 1 litro. </t>
  </si>
  <si>
    <t>LITRO</t>
  </si>
  <si>
    <t>Álcool em gel, com graduação alcoólica de 70º INPM, embalagem de 5 litro.</t>
  </si>
  <si>
    <t xml:space="preserve">Brilho Inox (limpa alumínio) frasco 300ml </t>
  </si>
  <si>
    <t>UNIDADE</t>
  </si>
  <si>
    <t>Cera líquida em emulsão, Diluplus ou similar, para diluição, Galão com 5 litros</t>
  </si>
  <si>
    <t>Desinfetante Líquido concentrado, para diluição, Galão com 5 litros</t>
  </si>
  <si>
    <t>Desodorizador de vaso sanitário tipo bloco para caixa acoplada 16g</t>
  </si>
  <si>
    <t>Desodorizador de ambientes / Bom Ar, em aerossol Frasco com 400ml</t>
  </si>
  <si>
    <t>FRASCO</t>
  </si>
  <si>
    <t>Esponja dupla face</t>
  </si>
  <si>
    <t>Esponja de mini lock (fibra branca e verde)</t>
  </si>
  <si>
    <t>Flanela em algodão, na cor branca, tamanho aproximado de 38cm x 58cm. Fornecimento: Unidade.</t>
  </si>
  <si>
    <t>Inseticida aerossol, sem odor – frasco com 300 ml</t>
  </si>
  <si>
    <t>Limpa vidro, laurel, éter sulfato de sódio, álcool, etoxilado, alcalinizante, coadjuvantes, fragrância e água, embalagem com 500 ml</t>
  </si>
  <si>
    <t>Limpador multiuso para superfícies laváveis, em embalagem do tipo squeeze, com 500ml.</t>
  </si>
  <si>
    <t>Luva de borracha nitrílica, com comprimento de aproximadamente 40cm e pontos antiderrapantes na palma - Tamanhos P,M e G de acordo com a demanda.</t>
  </si>
  <si>
    <t>PAR</t>
  </si>
  <si>
    <t>Limpa Couros com 200ml</t>
  </si>
  <si>
    <t>Panos de Saco, alvejado, na cor branca, aberto, para limpeza de chão. Tamanho aproximado: 50cm x 70 cm. Fornecimento: Unidade.</t>
  </si>
  <si>
    <t>Papel Higiênico rolão dupla face - 300 m (caixa com 8 unidades)</t>
  </si>
  <si>
    <t>CAIXA</t>
  </si>
  <si>
    <t xml:space="preserve">Pasta Joia (limpador) </t>
  </si>
  <si>
    <t xml:space="preserve">Papel Toalha ( interfolhado branco, folha dupla  ) - fardo com 5.000 folhas </t>
  </si>
  <si>
    <t>FARDO</t>
  </si>
  <si>
    <t>Removedor de cera</t>
  </si>
  <si>
    <t>Sabão em barra 200g (Pacote com 5 unidades)</t>
  </si>
  <si>
    <t>Sabão líquido concentrado (galão 5 litros)</t>
  </si>
  <si>
    <t>Sabonete líquido para as mãos, composição: água, laurilsulfato, de sódio, cloreto de sódio, dietanolamina cocamida, cocoamidopropilbetaína, glicerol, metilcloroisotiazolinona, embalagem com 5 litros.</t>
  </si>
  <si>
    <t>Saco plástico para Lixo de 40 litros, na cor preto (Pacote com 100 unidades)</t>
  </si>
  <si>
    <t>PACOTE</t>
  </si>
  <si>
    <t>Saco plástico para Lixo de 100 litros, na cor preto  (Pacote com 100 unidades)</t>
  </si>
  <si>
    <t>Saco plástico para Lixo de 100 litros, na cor cinza  (Pacote com 100 unidades)</t>
  </si>
  <si>
    <t>Saco plástico para Lixo de 100 litros, na cor azul  (Pacote com 100 unidades)</t>
  </si>
  <si>
    <t>Soda cáustica</t>
  </si>
  <si>
    <t>Subtotal Mensal</t>
  </si>
  <si>
    <t>PERIODICIDADE DE ENTREGA: BIMESTRAL</t>
  </si>
  <si>
    <t>Disco para máquina 410 - verde</t>
  </si>
  <si>
    <t>Disco para máquina 410 - branco</t>
  </si>
  <si>
    <t>Disco para máquina 410 - preto</t>
  </si>
  <si>
    <t>Subtotal Bimestral (Por Mês)</t>
  </si>
  <si>
    <t>Balde Plástico capacidade 20 litros</t>
  </si>
  <si>
    <t>Borrifador/pulverizador confeccionado em material plástico, com capacidade de 350ml. Fornecimento: Unidade.</t>
  </si>
  <si>
    <t>Solução ácida para limpeza</t>
  </si>
  <si>
    <t>Balde Plástico capacidade 5 litros</t>
  </si>
  <si>
    <t>Desentupidor de vaso sanitário</t>
  </si>
  <si>
    <t>Escova (manual)</t>
  </si>
  <si>
    <t>Espanador</t>
  </si>
  <si>
    <t>Máscara facial - tripla proteção - cx 50 unidades</t>
  </si>
  <si>
    <t>Mini lock com cabo de 2m</t>
  </si>
  <si>
    <t>Pá plástica para recolher lixo, cabo longo.</t>
  </si>
  <si>
    <t>Rodo 40 cm - cabo alumínio  longo</t>
  </si>
  <si>
    <t>Rodo 60 cm - cabo alumínio longo</t>
  </si>
  <si>
    <t>Rodo 90 cm - cabo alumínio longo</t>
  </si>
  <si>
    <t xml:space="preserve">Escova para lavar vaso sanitário, com suporte em inox, com cerdas feitas de material sintético, cabo plástico, tamanho aproximado de 13cm (diâmetro das cerdas) x 35 cm (cabo). </t>
  </si>
  <si>
    <t>Subtotal Semestral (Por Mês)</t>
  </si>
  <si>
    <t>PERIODICIDADE DE ENTREGA: ANUAL</t>
  </si>
  <si>
    <t>Cesto de lixo 100 lt</t>
  </si>
  <si>
    <t>Dispenser de papel higiênico</t>
  </si>
  <si>
    <t>Dispenser de papel toalha (banheiro)</t>
  </si>
  <si>
    <t>Dispenser para sabonete líquido (800 ml)</t>
  </si>
  <si>
    <t>Vassoura para limpeza de teto - com cabo 4 m</t>
  </si>
  <si>
    <t>Vassoura piaçava padrão</t>
  </si>
  <si>
    <t>Rodo para limpar vidro</t>
  </si>
  <si>
    <t>Mop vassoura (pó) 80 cm</t>
  </si>
  <si>
    <t>Subtotal Anual (Por Mês)</t>
  </si>
  <si>
    <r>
      <t xml:space="preserve">OBSERVAÇÃO: OS CÁLCULOS DESTA PLANILHA CONSIDERAM APENAS OS POSTOS DE </t>
    </r>
    <r>
      <rPr>
        <b/>
        <u/>
        <sz val="13"/>
        <rFont val="Calibri"/>
        <family val="2"/>
      </rPr>
      <t>SERVENTE INTERNO.</t>
    </r>
  </si>
  <si>
    <t xml:space="preserve">LISTA DE EQUIPAMENTOS - SERVENTE INTERNO </t>
  </si>
  <si>
    <t>PERIODICIDADE DE ENTREGA: QUINQUENAL(DURANTE CINCO ANOS)</t>
  </si>
  <si>
    <t>Quantidade
de Postos   (A)</t>
  </si>
  <si>
    <t>Quantidade
de Materiais (B)</t>
  </si>
  <si>
    <t xml:space="preserve">Valor Médio Unitário      (C) </t>
  </si>
  <si>
    <t>Valor Médio Total Por Posto =B*C/A/60</t>
  </si>
  <si>
    <t>Aspirador de pó e água de 1400w</t>
  </si>
  <si>
    <t>Carrinho funcional para limpeza, com 3 compartimento e bolsa de vinil impermeável, 4 rodas, sem acessórios (pano, rodo, balde e etc).  Ref. Bettanin superpro</t>
  </si>
  <si>
    <t>Escada de alumínio 7 degraus</t>
  </si>
  <si>
    <t xml:space="preserve">Enceradeira industrial grande de 410 mm </t>
  </si>
  <si>
    <t>Placa sinalizadora de piso molhado</t>
  </si>
  <si>
    <t xml:space="preserve">LISTA DE EQUIPAMENTOS EPI - SERVENTE INTERNO </t>
  </si>
  <si>
    <t>PERIODICIDADE: QUINQUENAL</t>
  </si>
  <si>
    <t>Valor Médio Unitário      (C)</t>
  </si>
  <si>
    <t>Máscara de proteção contra poeira</t>
  </si>
  <si>
    <t>Luva de tecido com palma emborrachada</t>
  </si>
  <si>
    <t>Óculos de proteção</t>
  </si>
  <si>
    <t>Capa de chuva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</si>
</sst>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_(* #,##0.00_);_(* \(#,##0.00\);_(* \-??_);_(@_)"/>
    <numFmt numFmtId="166" formatCode="&quot;R$&quot;\ #,##0.00"/>
    <numFmt numFmtId="167" formatCode="_(&quot;R$ &quot;* #,##0.00_);_(&quot;R$ &quot;* \(#,##0.00\);_(&quot;R$ &quot;* &quot;-&quot;??_);_(@_)"/>
    <numFmt numFmtId="168" formatCode="#,##0.0000"/>
    <numFmt numFmtId="169" formatCode="&quot;R$&quot;\ #,##0.0000"/>
    <numFmt numFmtId="170" formatCode="_-[$R$-416]\ * #,##0.00_-;\-[$R$-416]\ * #,##0.00_-;_-[$R$-416]\ * &quot;-&quot;??_-;_-@_-"/>
  </numFmts>
  <fonts count="5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9"/>
      <color rgb="FF000000"/>
      <name val="Open Sans"/>
      <family val="2"/>
    </font>
    <font>
      <b/>
      <sz val="18"/>
      <color theme="1"/>
      <name val="Calibri"/>
      <family val="2"/>
      <scheme val="minor"/>
    </font>
    <font>
      <b/>
      <sz val="10"/>
      <color rgb="FF0070C0"/>
      <name val="Calibri"/>
      <family val="2"/>
    </font>
    <font>
      <sz val="10"/>
      <name val="Calibri"/>
      <family val="2"/>
      <scheme val="minor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</font>
    <font>
      <b/>
      <sz val="13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3"/>
      <name val="Calibri"/>
      <family val="2"/>
    </font>
    <font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color rgb="FFFF0000"/>
      <name val="Calibri"/>
      <family val="2"/>
    </font>
    <font>
      <sz val="10"/>
      <color rgb="FFFF0000"/>
      <name val="Calibri"/>
      <family val="2"/>
      <scheme val="minor"/>
    </font>
    <font>
      <b/>
      <sz val="10"/>
      <color rgb="FFFF0000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b/>
      <sz val="10"/>
      <color rgb="FFFF0000"/>
      <name val="Calibri"/>
      <family val="2"/>
      <scheme val="minor"/>
    </font>
    <font>
      <sz val="10"/>
      <color rgb="FFFF0000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82">
    <xf numFmtId="0" fontId="0" fillId="0" borderId="0"/>
    <xf numFmtId="9" fontId="1" fillId="0" borderId="0" applyFont="0" applyFill="0" applyBorder="0" applyAlignment="0" applyProtection="0"/>
    <xf numFmtId="165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6" applyNumberFormat="0" applyAlignment="0" applyProtection="0"/>
    <xf numFmtId="0" fontId="11" fillId="6" borderId="7" applyNumberFormat="0" applyAlignment="0" applyProtection="0"/>
    <xf numFmtId="0" fontId="12" fillId="6" borderId="6" applyNumberFormat="0" applyAlignment="0" applyProtection="0"/>
    <xf numFmtId="0" fontId="13" fillId="0" borderId="8" applyNumberFormat="0" applyFill="0" applyAlignment="0" applyProtection="0"/>
    <xf numFmtId="0" fontId="14" fillId="7" borderId="9" applyNumberFormat="0" applyAlignment="0" applyProtection="0"/>
    <xf numFmtId="0" fontId="15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32" borderId="0" applyNumberFormat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2">
    <xf numFmtId="0" fontId="0" fillId="0" borderId="0" xfId="0"/>
    <xf numFmtId="0" fontId="2" fillId="0" borderId="1" xfId="0" applyFont="1" applyBorder="1" applyAlignment="1">
      <alignment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Fill="1" applyBorder="1" applyAlignment="1">
      <alignment horizontal="center" vertical="center" wrapText="1"/>
    </xf>
    <xf numFmtId="166" fontId="2" fillId="0" borderId="1" xfId="52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33" borderId="1" xfId="0" applyFont="1" applyFill="1" applyBorder="1" applyAlignment="1">
      <alignment horizontal="center" vertical="center" wrapText="1"/>
    </xf>
    <xf numFmtId="166" fontId="2" fillId="33" borderId="1" xfId="52" applyNumberFormat="1" applyFont="1" applyFill="1" applyBorder="1" applyAlignment="1">
      <alignment horizontal="center" vertical="center" wrapText="1"/>
    </xf>
    <xf numFmtId="10" fontId="2" fillId="33" borderId="1" xfId="0" applyNumberFormat="1" applyFont="1" applyFill="1" applyBorder="1" applyAlignment="1">
      <alignment horizontal="center" vertical="center" wrapText="1"/>
    </xf>
    <xf numFmtId="166" fontId="2" fillId="34" borderId="1" xfId="52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vertical="center"/>
    </xf>
    <xf numFmtId="166" fontId="20" fillId="0" borderId="0" xfId="0" applyNumberFormat="1" applyFont="1"/>
    <xf numFmtId="166" fontId="2" fillId="33" borderId="1" xfId="53" applyNumberFormat="1" applyFont="1" applyFill="1" applyBorder="1" applyAlignment="1">
      <alignment horizontal="center" vertical="center" wrapText="1"/>
    </xf>
    <xf numFmtId="0" fontId="23" fillId="0" borderId="0" xfId="0" applyFont="1"/>
    <xf numFmtId="44" fontId="23" fillId="0" borderId="0" xfId="52" applyFont="1" applyAlignment="1">
      <alignment horizontal="center"/>
    </xf>
    <xf numFmtId="0" fontId="22" fillId="36" borderId="1" xfId="0" applyFont="1" applyFill="1" applyBorder="1" applyAlignment="1">
      <alignment horizontal="center" vertical="center"/>
    </xf>
    <xf numFmtId="0" fontId="22" fillId="36" borderId="1" xfId="0" applyFont="1" applyFill="1" applyBorder="1" applyAlignment="1">
      <alignment horizontal="center" vertical="center" wrapText="1"/>
    </xf>
    <xf numFmtId="44" fontId="22" fillId="36" borderId="1" xfId="52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49" fontId="24" fillId="0" borderId="1" xfId="0" applyNumberFormat="1" applyFont="1" applyBorder="1" applyAlignment="1">
      <alignment horizontal="center" vertical="center"/>
    </xf>
    <xf numFmtId="167" fontId="23" fillId="0" borderId="1" xfId="0" applyNumberFormat="1" applyFont="1" applyBorder="1" applyAlignment="1">
      <alignment horizontal="center" vertical="center"/>
    </xf>
    <xf numFmtId="44" fontId="23" fillId="0" borderId="1" xfId="52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44" fontId="22" fillId="0" borderId="1" xfId="52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44" fontId="22" fillId="0" borderId="0" xfId="52" applyFont="1" applyBorder="1" applyAlignment="1">
      <alignment horizontal="center" vertical="center"/>
    </xf>
    <xf numFmtId="4" fontId="24" fillId="0" borderId="1" xfId="0" applyNumberFormat="1" applyFont="1" applyBorder="1" applyAlignment="1">
      <alignment horizontal="center" vertical="center"/>
    </xf>
    <xf numFmtId="4" fontId="23" fillId="0" borderId="1" xfId="0" applyNumberFormat="1" applyFont="1" applyBorder="1" applyAlignment="1">
      <alignment horizontal="center" vertical="center"/>
    </xf>
    <xf numFmtId="168" fontId="24" fillId="0" borderId="1" xfId="0" applyNumberFormat="1" applyFont="1" applyBorder="1" applyAlignment="1">
      <alignment horizontal="center" vertical="center"/>
    </xf>
    <xf numFmtId="0" fontId="22" fillId="37" borderId="1" xfId="0" applyFont="1" applyFill="1" applyBorder="1" applyAlignment="1">
      <alignment horizontal="center" vertical="center"/>
    </xf>
    <xf numFmtId="0" fontId="22" fillId="37" borderId="1" xfId="0" applyFont="1" applyFill="1" applyBorder="1" applyAlignment="1">
      <alignment horizontal="center" vertical="center" wrapText="1"/>
    </xf>
    <xf numFmtId="44" fontId="22" fillId="37" borderId="1" xfId="52" applyFont="1" applyFill="1" applyBorder="1" applyAlignment="1">
      <alignment horizontal="center" vertical="center" wrapText="1"/>
    </xf>
    <xf numFmtId="0" fontId="22" fillId="33" borderId="1" xfId="0" applyFont="1" applyFill="1" applyBorder="1" applyAlignment="1">
      <alignment horizontal="center" vertical="center"/>
    </xf>
    <xf numFmtId="44" fontId="22" fillId="33" borderId="1" xfId="52" applyFont="1" applyFill="1" applyBorder="1" applyAlignment="1">
      <alignment horizontal="center" vertical="center"/>
    </xf>
    <xf numFmtId="169" fontId="24" fillId="0" borderId="1" xfId="0" applyNumberFormat="1" applyFont="1" applyBorder="1" applyAlignment="1">
      <alignment horizontal="center" vertical="center"/>
    </xf>
    <xf numFmtId="10" fontId="2" fillId="33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3" borderId="1" xfId="0" applyFont="1" applyFill="1" applyBorder="1" applyAlignment="1">
      <alignment horizontal="center" vertical="center"/>
    </xf>
    <xf numFmtId="170" fontId="23" fillId="0" borderId="1" xfId="0" applyNumberFormat="1" applyFont="1" applyBorder="1" applyAlignment="1">
      <alignment horizontal="center" vertical="center"/>
    </xf>
    <xf numFmtId="170" fontId="23" fillId="0" borderId="1" xfId="52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0" fillId="38" borderId="0" xfId="0" applyFont="1" applyFill="1"/>
    <xf numFmtId="0" fontId="0" fillId="0" borderId="0" xfId="0" applyAlignment="1">
      <alignment horizontal="center"/>
    </xf>
    <xf numFmtId="10" fontId="20" fillId="0" borderId="0" xfId="0" applyNumberFormat="1" applyFont="1" applyAlignment="1">
      <alignment horizontal="center"/>
    </xf>
    <xf numFmtId="0" fontId="25" fillId="0" borderId="0" xfId="0" applyFont="1" applyAlignment="1">
      <alignment horizontal="center" wrapText="1"/>
    </xf>
    <xf numFmtId="166" fontId="2" fillId="33" borderId="1" xfId="70" applyNumberFormat="1" applyFont="1" applyFill="1" applyBorder="1" applyAlignment="1">
      <alignment horizontal="center" vertical="center" wrapText="1"/>
    </xf>
    <xf numFmtId="166" fontId="2" fillId="39" borderId="1" xfId="70" applyNumberFormat="1" applyFont="1" applyFill="1" applyBorder="1" applyAlignment="1">
      <alignment horizontal="center" vertical="center" wrapText="1"/>
    </xf>
    <xf numFmtId="0" fontId="27" fillId="35" borderId="1" xfId="0" applyFont="1" applyFill="1" applyBorder="1" applyAlignment="1">
      <alignment horizontal="center" vertical="distributed" wrapText="1"/>
    </xf>
    <xf numFmtId="0" fontId="28" fillId="35" borderId="1" xfId="0" applyFont="1" applyFill="1" applyBorder="1" applyAlignment="1">
      <alignment horizontal="center" vertical="distributed"/>
    </xf>
    <xf numFmtId="0" fontId="28" fillId="35" borderId="1" xfId="0" applyFont="1" applyFill="1" applyBorder="1" applyAlignment="1">
      <alignment horizontal="center" vertical="center" wrapText="1"/>
    </xf>
    <xf numFmtId="0" fontId="29" fillId="38" borderId="18" xfId="0" applyFont="1" applyFill="1" applyBorder="1" applyAlignment="1">
      <alignment horizontal="center" vertical="distributed" wrapText="1"/>
    </xf>
    <xf numFmtId="0" fontId="29" fillId="38" borderId="1" xfId="0" applyFont="1" applyFill="1" applyBorder="1" applyAlignment="1">
      <alignment horizontal="center" vertical="distributed" wrapText="1"/>
    </xf>
    <xf numFmtId="44" fontId="29" fillId="38" borderId="1" xfId="81" applyFont="1" applyFill="1" applyBorder="1" applyAlignment="1">
      <alignment horizontal="center" vertical="distributed" wrapText="1"/>
    </xf>
    <xf numFmtId="44" fontId="29" fillId="38" borderId="1" xfId="0" applyNumberFormat="1" applyFont="1" applyFill="1" applyBorder="1" applyAlignment="1">
      <alignment horizontal="center" vertical="distributed" wrapText="1"/>
    </xf>
    <xf numFmtId="0" fontId="29" fillId="38" borderId="19" xfId="0" applyFont="1" applyFill="1" applyBorder="1" applyAlignment="1">
      <alignment vertical="distributed" wrapText="1"/>
    </xf>
    <xf numFmtId="0" fontId="29" fillId="0" borderId="1" xfId="0" applyFont="1" applyBorder="1" applyAlignment="1">
      <alignment horizontal="center" vertical="distributed" wrapText="1"/>
    </xf>
    <xf numFmtId="0" fontId="29" fillId="38" borderId="1" xfId="0" applyFont="1" applyFill="1" applyBorder="1" applyAlignment="1">
      <alignment vertical="distributed" wrapText="1"/>
    </xf>
    <xf numFmtId="44" fontId="28" fillId="38" borderId="1" xfId="52" applyFont="1" applyFill="1" applyBorder="1" applyAlignment="1">
      <alignment horizontal="center" vertical="distributed" wrapText="1"/>
    </xf>
    <xf numFmtId="0" fontId="29" fillId="38" borderId="0" xfId="0" applyFont="1" applyFill="1" applyAlignment="1">
      <alignment vertical="distributed" wrapText="1"/>
    </xf>
    <xf numFmtId="0" fontId="30" fillId="0" borderId="1" xfId="0" applyFont="1" applyBorder="1" applyAlignment="1">
      <alignment horizontal="center" vertical="distributed" wrapText="1"/>
    </xf>
    <xf numFmtId="0" fontId="29" fillId="0" borderId="20" xfId="0" applyFont="1" applyBorder="1" applyAlignment="1">
      <alignment horizontal="center" vertical="distributed" wrapText="1"/>
    </xf>
    <xf numFmtId="0" fontId="29" fillId="38" borderId="12" xfId="0" applyFont="1" applyFill="1" applyBorder="1" applyAlignment="1">
      <alignment vertical="distributed" wrapText="1"/>
    </xf>
    <xf numFmtId="0" fontId="29" fillId="38" borderId="12" xfId="0" applyFont="1" applyFill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distributed"/>
    </xf>
    <xf numFmtId="0" fontId="30" fillId="38" borderId="21" xfId="0" applyFont="1" applyFill="1" applyBorder="1" applyAlignment="1">
      <alignment vertical="distributed" wrapText="1"/>
    </xf>
    <xf numFmtId="0" fontId="29" fillId="38" borderId="19" xfId="0" applyFont="1" applyFill="1" applyBorder="1" applyAlignment="1">
      <alignment horizontal="center" vertical="distributed" wrapText="1"/>
    </xf>
    <xf numFmtId="44" fontId="29" fillId="38" borderId="1" xfId="52" applyFont="1" applyFill="1" applyBorder="1" applyAlignment="1">
      <alignment horizontal="center" vertical="distributed" wrapText="1"/>
    </xf>
    <xf numFmtId="44" fontId="28" fillId="38" borderId="18" xfId="52" applyFont="1" applyFill="1" applyBorder="1" applyAlignment="1">
      <alignment horizontal="center" vertical="distributed" wrapText="1"/>
    </xf>
    <xf numFmtId="44" fontId="29" fillId="38" borderId="18" xfId="0" applyNumberFormat="1" applyFont="1" applyFill="1" applyBorder="1" applyAlignment="1">
      <alignment horizontal="center" vertical="distributed" wrapText="1"/>
    </xf>
    <xf numFmtId="0" fontId="28" fillId="38" borderId="1" xfId="0" applyFont="1" applyFill="1" applyBorder="1" applyAlignment="1">
      <alignment horizontal="left" vertical="distributed"/>
    </xf>
    <xf numFmtId="0" fontId="29" fillId="38" borderId="20" xfId="0" applyFont="1" applyFill="1" applyBorder="1" applyAlignment="1">
      <alignment horizontal="center" vertical="distributed" wrapText="1"/>
    </xf>
    <xf numFmtId="0" fontId="33" fillId="0" borderId="0" xfId="0" applyFont="1" applyAlignment="1">
      <alignment vertical="distributed"/>
    </xf>
    <xf numFmtId="0" fontId="33" fillId="0" borderId="0" xfId="0" applyFont="1" applyAlignment="1">
      <alignment horizontal="center" vertical="distributed"/>
    </xf>
    <xf numFmtId="0" fontId="15" fillId="0" borderId="0" xfId="0" applyFont="1" applyAlignment="1">
      <alignment horizontal="center" vertical="distributed"/>
    </xf>
    <xf numFmtId="0" fontId="15" fillId="38" borderId="0" xfId="0" applyFont="1" applyFill="1" applyAlignment="1">
      <alignment horizontal="center" vertical="distributed"/>
    </xf>
    <xf numFmtId="0" fontId="15" fillId="0" borderId="0" xfId="0" applyFont="1" applyAlignment="1">
      <alignment vertical="distributed"/>
    </xf>
    <xf numFmtId="166" fontId="29" fillId="38" borderId="1" xfId="61" applyNumberFormat="1" applyFont="1" applyFill="1" applyBorder="1" applyAlignment="1">
      <alignment horizontal="center" vertical="distributed" wrapText="1"/>
    </xf>
    <xf numFmtId="0" fontId="29" fillId="38" borderId="24" xfId="0" applyFont="1" applyFill="1" applyBorder="1" applyAlignment="1">
      <alignment horizontal="center" vertical="distributed" wrapText="1"/>
    </xf>
    <xf numFmtId="0" fontId="36" fillId="0" borderId="21" xfId="0" applyFont="1" applyBorder="1" applyAlignment="1">
      <alignment horizontal="center" vertical="center" wrapText="1"/>
    </xf>
    <xf numFmtId="0" fontId="35" fillId="38" borderId="21" xfId="0" applyFont="1" applyFill="1" applyBorder="1" applyAlignment="1">
      <alignment horizontal="center" vertical="center" wrapText="1"/>
    </xf>
    <xf numFmtId="8" fontId="35" fillId="38" borderId="21" xfId="0" applyNumberFormat="1" applyFont="1" applyFill="1" applyBorder="1" applyAlignment="1">
      <alignment horizontal="center" vertical="center" wrapText="1"/>
    </xf>
    <xf numFmtId="8" fontId="0" fillId="0" borderId="0" xfId="0" applyNumberFormat="1"/>
    <xf numFmtId="0" fontId="17" fillId="41" borderId="1" xfId="0" applyFont="1" applyFill="1" applyBorder="1" applyAlignment="1">
      <alignment horizontal="center" vertical="center"/>
    </xf>
    <xf numFmtId="8" fontId="36" fillId="41" borderId="2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29" fillId="38" borderId="23" xfId="0" applyFont="1" applyFill="1" applyBorder="1" applyAlignment="1">
      <alignment vertical="distributed" wrapText="1"/>
    </xf>
    <xf numFmtId="0" fontId="29" fillId="38" borderId="21" xfId="0" applyFont="1" applyFill="1" applyBorder="1" applyAlignment="1">
      <alignment vertical="distributed" wrapText="1"/>
    </xf>
    <xf numFmtId="44" fontId="29" fillId="0" borderId="1" xfId="81" applyFont="1" applyFill="1" applyBorder="1" applyAlignment="1">
      <alignment horizontal="center" vertical="distributed" wrapText="1"/>
    </xf>
    <xf numFmtId="0" fontId="29" fillId="0" borderId="23" xfId="0" applyFont="1" applyBorder="1" applyAlignment="1">
      <alignment vertical="distributed" wrapText="1"/>
    </xf>
    <xf numFmtId="0" fontId="29" fillId="0" borderId="21" xfId="0" applyFont="1" applyBorder="1" applyAlignment="1">
      <alignment vertical="distributed" wrapText="1"/>
    </xf>
    <xf numFmtId="0" fontId="29" fillId="0" borderId="19" xfId="0" applyFont="1" applyBorder="1" applyAlignment="1">
      <alignment horizontal="center" vertical="distributed" wrapText="1"/>
    </xf>
    <xf numFmtId="0" fontId="0" fillId="0" borderId="0" xfId="0" applyAlignment="1">
      <alignment horizontal="center" vertical="distributed"/>
    </xf>
    <xf numFmtId="0" fontId="0" fillId="38" borderId="0" xfId="0" applyFill="1" applyAlignment="1">
      <alignment horizontal="center" vertical="distributed"/>
    </xf>
    <xf numFmtId="0" fontId="38" fillId="0" borderId="0" xfId="0" applyFont="1"/>
    <xf numFmtId="0" fontId="39" fillId="0" borderId="0" xfId="0" applyFont="1"/>
    <xf numFmtId="0" fontId="40" fillId="38" borderId="1" xfId="0" applyFont="1" applyFill="1" applyBorder="1" applyAlignment="1">
      <alignment horizontal="center" vertical="center" wrapText="1"/>
    </xf>
    <xf numFmtId="0" fontId="41" fillId="38" borderId="1" xfId="0" applyFont="1" applyFill="1" applyBorder="1" applyAlignment="1">
      <alignment horizontal="center" vertical="center"/>
    </xf>
    <xf numFmtId="44" fontId="41" fillId="38" borderId="1" xfId="0" applyNumberFormat="1" applyFont="1" applyFill="1" applyBorder="1" applyAlignment="1">
      <alignment horizontal="center" vertical="center"/>
    </xf>
    <xf numFmtId="44" fontId="41" fillId="38" borderId="1" xfId="52" applyFont="1" applyFill="1" applyBorder="1" applyAlignment="1">
      <alignment horizontal="center" vertical="center"/>
    </xf>
    <xf numFmtId="0" fontId="27" fillId="35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1" fillId="38" borderId="1" xfId="0" applyFont="1" applyFill="1" applyBorder="1" applyAlignment="1">
      <alignment horizontal="center" vertical="center" wrapText="1"/>
    </xf>
    <xf numFmtId="44" fontId="29" fillId="0" borderId="1" xfId="0" applyNumberFormat="1" applyFont="1" applyBorder="1" applyAlignment="1">
      <alignment horizontal="center" vertical="distributed" wrapText="1"/>
    </xf>
    <xf numFmtId="44" fontId="31" fillId="0" borderId="1" xfId="0" applyNumberFormat="1" applyFont="1" applyBorder="1" applyAlignment="1">
      <alignment horizontal="center" vertical="distributed" wrapText="1"/>
    </xf>
    <xf numFmtId="0" fontId="36" fillId="33" borderId="21" xfId="0" applyFont="1" applyFill="1" applyBorder="1" applyAlignment="1">
      <alignment horizontal="center" vertical="center" wrapText="1"/>
    </xf>
    <xf numFmtId="0" fontId="35" fillId="33" borderId="21" xfId="0" applyFont="1" applyFill="1" applyBorder="1" applyAlignment="1">
      <alignment horizontal="center" vertical="center" wrapText="1"/>
    </xf>
    <xf numFmtId="8" fontId="36" fillId="33" borderId="21" xfId="0" applyNumberFormat="1" applyFont="1" applyFill="1" applyBorder="1" applyAlignment="1">
      <alignment horizontal="center" vertical="center" wrapText="1"/>
    </xf>
    <xf numFmtId="0" fontId="30" fillId="38" borderId="19" xfId="0" applyFont="1" applyFill="1" applyBorder="1" applyAlignment="1">
      <alignment vertical="distributed" wrapText="1"/>
    </xf>
    <xf numFmtId="0" fontId="43" fillId="38" borderId="1" xfId="0" applyFont="1" applyFill="1" applyBorder="1" applyAlignment="1">
      <alignment vertical="distributed" wrapText="1"/>
    </xf>
    <xf numFmtId="0" fontId="43" fillId="0" borderId="1" xfId="0" applyFont="1" applyBorder="1" applyAlignment="1">
      <alignment horizontal="center" vertical="distributed" wrapText="1"/>
    </xf>
    <xf numFmtId="44" fontId="44" fillId="38" borderId="1" xfId="52" applyFont="1" applyFill="1" applyBorder="1" applyAlignment="1">
      <alignment horizontal="center" vertical="distributed" wrapText="1"/>
    </xf>
    <xf numFmtId="44" fontId="43" fillId="38" borderId="1" xfId="0" applyNumberFormat="1" applyFont="1" applyFill="1" applyBorder="1" applyAlignment="1">
      <alignment horizontal="center" vertical="distributed" wrapText="1"/>
    </xf>
    <xf numFmtId="44" fontId="32" fillId="38" borderId="1" xfId="52" applyFont="1" applyFill="1" applyBorder="1" applyAlignment="1">
      <alignment horizontal="center" vertical="center"/>
    </xf>
    <xf numFmtId="44" fontId="32" fillId="38" borderId="1" xfId="0" applyNumberFormat="1" applyFont="1" applyFill="1" applyBorder="1"/>
    <xf numFmtId="44" fontId="32" fillId="38" borderId="1" xfId="0" applyNumberFormat="1" applyFont="1" applyFill="1" applyBorder="1" applyAlignment="1">
      <alignment horizontal="center" vertical="center"/>
    </xf>
    <xf numFmtId="0" fontId="0" fillId="38" borderId="0" xfId="0" applyFill="1"/>
    <xf numFmtId="0" fontId="45" fillId="0" borderId="1" xfId="0" applyFont="1" applyBorder="1" applyAlignment="1">
      <alignment horizontal="center" vertical="center"/>
    </xf>
    <xf numFmtId="14" fontId="45" fillId="0" borderId="1" xfId="0" applyNumberFormat="1" applyFont="1" applyBorder="1" applyAlignment="1">
      <alignment horizontal="center" vertical="center"/>
    </xf>
    <xf numFmtId="166" fontId="45" fillId="33" borderId="1" xfId="52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10" fontId="20" fillId="0" borderId="1" xfId="0" applyNumberFormat="1" applyFont="1" applyBorder="1" applyAlignment="1">
      <alignment horizontal="center"/>
    </xf>
    <xf numFmtId="0" fontId="29" fillId="38" borderId="19" xfId="0" applyFont="1" applyFill="1" applyBorder="1" applyAlignment="1">
      <alignment horizontal="left" vertical="distributed" wrapText="1"/>
    </xf>
    <xf numFmtId="0" fontId="29" fillId="38" borderId="17" xfId="0" applyFont="1" applyFill="1" applyBorder="1" applyAlignment="1">
      <alignment horizontal="left" vertical="distributed" wrapText="1"/>
    </xf>
    <xf numFmtId="4" fontId="0" fillId="0" borderId="0" xfId="0" applyNumberFormat="1"/>
    <xf numFmtId="10" fontId="2" fillId="38" borderId="1" xfId="0" applyNumberFormat="1" applyFont="1" applyFill="1" applyBorder="1" applyAlignment="1">
      <alignment horizontal="center" vertical="center" wrapText="1"/>
    </xf>
    <xf numFmtId="0" fontId="29" fillId="38" borderId="27" xfId="0" applyFont="1" applyFill="1" applyBorder="1" applyAlignment="1">
      <alignment vertical="distributed" wrapText="1"/>
    </xf>
    <xf numFmtId="0" fontId="29" fillId="38" borderId="17" xfId="0" applyFont="1" applyFill="1" applyBorder="1" applyAlignment="1">
      <alignment horizontal="center" vertical="distributed" wrapText="1"/>
    </xf>
    <xf numFmtId="166" fontId="29" fillId="38" borderId="18" xfId="61" applyNumberFormat="1" applyFont="1" applyFill="1" applyBorder="1" applyAlignment="1">
      <alignment horizontal="center" vertical="distributed" wrapText="1"/>
    </xf>
    <xf numFmtId="0" fontId="48" fillId="35" borderId="1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 vertical="center"/>
    </xf>
    <xf numFmtId="0" fontId="45" fillId="0" borderId="0" xfId="0" applyFont="1"/>
    <xf numFmtId="0" fontId="21" fillId="0" borderId="0" xfId="0" applyFont="1" applyAlignment="1">
      <alignment horizontal="center"/>
    </xf>
    <xf numFmtId="0" fontId="22" fillId="35" borderId="0" xfId="0" applyFont="1" applyFill="1" applyAlignment="1">
      <alignment horizontal="center"/>
    </xf>
    <xf numFmtId="0" fontId="22" fillId="36" borderId="15" xfId="0" applyFont="1" applyFill="1" applyBorder="1" applyAlignment="1">
      <alignment horizontal="center"/>
    </xf>
    <xf numFmtId="0" fontId="22" fillId="37" borderId="0" xfId="0" applyFont="1" applyFill="1" applyAlignment="1">
      <alignment horizontal="center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33" borderId="25" xfId="0" applyFont="1" applyFill="1" applyBorder="1" applyAlignment="1">
      <alignment horizontal="center" vertical="center" wrapText="1"/>
    </xf>
    <xf numFmtId="0" fontId="36" fillId="33" borderId="26" xfId="0" applyFont="1" applyFill="1" applyBorder="1" applyAlignment="1">
      <alignment horizontal="center" vertical="center" wrapText="1"/>
    </xf>
    <xf numFmtId="0" fontId="17" fillId="41" borderId="2" xfId="0" applyFont="1" applyFill="1" applyBorder="1" applyAlignment="1">
      <alignment horizontal="center" vertical="top" wrapText="1"/>
    </xf>
    <xf numFmtId="0" fontId="17" fillId="41" borderId="12" xfId="0" applyFont="1" applyFill="1" applyBorder="1" applyAlignment="1">
      <alignment horizontal="center" vertical="top" wrapText="1"/>
    </xf>
    <xf numFmtId="0" fontId="17" fillId="41" borderId="13" xfId="0" applyFont="1" applyFill="1" applyBorder="1" applyAlignment="1">
      <alignment horizontal="center" vertical="top" wrapText="1"/>
    </xf>
    <xf numFmtId="0" fontId="17" fillId="41" borderId="2" xfId="0" applyFont="1" applyFill="1" applyBorder="1" applyAlignment="1">
      <alignment horizontal="center"/>
    </xf>
    <xf numFmtId="0" fontId="17" fillId="41" borderId="12" xfId="0" applyFont="1" applyFill="1" applyBorder="1" applyAlignment="1">
      <alignment horizontal="center"/>
    </xf>
    <xf numFmtId="0" fontId="17" fillId="41" borderId="13" xfId="0" applyFont="1" applyFill="1" applyBorder="1" applyAlignment="1">
      <alignment horizontal="center"/>
    </xf>
    <xf numFmtId="0" fontId="42" fillId="33" borderId="25" xfId="0" applyFont="1" applyFill="1" applyBorder="1" applyAlignment="1">
      <alignment horizontal="center" vertical="center" wrapText="1"/>
    </xf>
    <xf numFmtId="0" fontId="42" fillId="33" borderId="19" xfId="0" applyFont="1" applyFill="1" applyBorder="1" applyAlignment="1">
      <alignment horizontal="center" vertical="center" wrapText="1"/>
    </xf>
    <xf numFmtId="0" fontId="42" fillId="33" borderId="26" xfId="0" applyFont="1" applyFill="1" applyBorder="1" applyAlignment="1">
      <alignment horizontal="center" vertical="center" wrapText="1"/>
    </xf>
    <xf numFmtId="0" fontId="35" fillId="0" borderId="25" xfId="0" applyFont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0" fontId="35" fillId="0" borderId="26" xfId="0" applyFont="1" applyBorder="1" applyAlignment="1">
      <alignment horizontal="center" vertical="center" wrapText="1"/>
    </xf>
    <xf numFmtId="0" fontId="36" fillId="0" borderId="2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34" borderId="2" xfId="0" applyFont="1" applyFill="1" applyBorder="1" applyAlignment="1">
      <alignment horizontal="center" vertical="center"/>
    </xf>
    <xf numFmtId="0" fontId="20" fillId="34" borderId="12" xfId="0" applyFont="1" applyFill="1" applyBorder="1" applyAlignment="1">
      <alignment horizontal="center" vertical="center"/>
    </xf>
    <xf numFmtId="0" fontId="20" fillId="34" borderId="1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3" borderId="1" xfId="0" applyFont="1" applyFill="1" applyBorder="1" applyAlignment="1">
      <alignment horizontal="center" vertical="center"/>
    </xf>
    <xf numFmtId="0" fontId="2" fillId="34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33" borderId="1" xfId="0" applyFont="1" applyFill="1" applyBorder="1" applyAlignment="1">
      <alignment horizontal="left" vertical="center" wrapText="1"/>
    </xf>
    <xf numFmtId="0" fontId="47" fillId="0" borderId="12" xfId="0" applyFont="1" applyBorder="1" applyAlignment="1">
      <alignment horizontal="center" vertical="center"/>
    </xf>
    <xf numFmtId="0" fontId="2" fillId="34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/>
    </xf>
    <xf numFmtId="0" fontId="2" fillId="34" borderId="2" xfId="0" applyFont="1" applyFill="1" applyBorder="1" applyAlignment="1">
      <alignment horizontal="center" vertical="center"/>
    </xf>
    <xf numFmtId="0" fontId="2" fillId="34" borderId="12" xfId="0" applyFont="1" applyFill="1" applyBorder="1" applyAlignment="1">
      <alignment horizontal="center" vertical="center"/>
    </xf>
    <xf numFmtId="0" fontId="2" fillId="34" borderId="13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20" fillId="42" borderId="1" xfId="0" applyFont="1" applyFill="1" applyBorder="1" applyAlignment="1">
      <alignment horizontal="center"/>
    </xf>
    <xf numFmtId="10" fontId="0" fillId="0" borderId="0" xfId="0" applyNumberFormat="1" applyAlignment="1">
      <alignment horizontal="center"/>
    </xf>
    <xf numFmtId="0" fontId="2" fillId="34" borderId="14" xfId="0" applyFont="1" applyFill="1" applyBorder="1" applyAlignment="1">
      <alignment horizontal="center" vertical="center"/>
    </xf>
    <xf numFmtId="0" fontId="2" fillId="34" borderId="15" xfId="0" applyFont="1" applyFill="1" applyBorder="1" applyAlignment="1">
      <alignment horizontal="center" vertical="center"/>
    </xf>
    <xf numFmtId="0" fontId="31" fillId="38" borderId="2" xfId="0" applyFont="1" applyFill="1" applyBorder="1" applyAlignment="1">
      <alignment horizontal="right" vertical="distributed" wrapText="1"/>
    </xf>
    <xf numFmtId="0" fontId="31" fillId="38" borderId="12" xfId="0" applyFont="1" applyFill="1" applyBorder="1" applyAlignment="1">
      <alignment horizontal="right" vertical="distributed" wrapText="1"/>
    </xf>
    <xf numFmtId="0" fontId="31" fillId="38" borderId="13" xfId="0" applyFont="1" applyFill="1" applyBorder="1" applyAlignment="1">
      <alignment horizontal="right" vertical="distributed" wrapText="1"/>
    </xf>
    <xf numFmtId="0" fontId="26" fillId="38" borderId="14" xfId="0" applyFont="1" applyFill="1" applyBorder="1" applyAlignment="1">
      <alignment horizontal="center" vertical="distributed"/>
    </xf>
    <xf numFmtId="0" fontId="26" fillId="38" borderId="15" xfId="0" applyFont="1" applyFill="1" applyBorder="1" applyAlignment="1">
      <alignment horizontal="center" vertical="distributed"/>
    </xf>
    <xf numFmtId="0" fontId="31" fillId="0" borderId="2" xfId="0" applyFont="1" applyBorder="1" applyAlignment="1">
      <alignment horizontal="right" vertical="distributed" wrapText="1"/>
    </xf>
    <xf numFmtId="0" fontId="31" fillId="0" borderId="12" xfId="0" applyFont="1" applyBorder="1" applyAlignment="1">
      <alignment horizontal="right" vertical="distributed" wrapText="1"/>
    </xf>
    <xf numFmtId="0" fontId="31" fillId="0" borderId="13" xfId="0" applyFont="1" applyBorder="1" applyAlignment="1">
      <alignment horizontal="right" vertical="distributed" wrapText="1"/>
    </xf>
    <xf numFmtId="0" fontId="27" fillId="35" borderId="2" xfId="0" applyFont="1" applyFill="1" applyBorder="1" applyAlignment="1">
      <alignment horizontal="center" vertical="distributed" wrapText="1"/>
    </xf>
    <xf numFmtId="0" fontId="27" fillId="35" borderId="12" xfId="0" applyFont="1" applyFill="1" applyBorder="1" applyAlignment="1">
      <alignment horizontal="center" vertical="distributed" wrapText="1"/>
    </xf>
    <xf numFmtId="0" fontId="27" fillId="35" borderId="13" xfId="0" applyFont="1" applyFill="1" applyBorder="1" applyAlignment="1">
      <alignment horizontal="center" vertical="distributed" wrapText="1"/>
    </xf>
    <xf numFmtId="0" fontId="31" fillId="0" borderId="14" xfId="0" applyFont="1" applyBorder="1" applyAlignment="1">
      <alignment horizontal="right" vertical="distributed" wrapText="1"/>
    </xf>
    <xf numFmtId="0" fontId="31" fillId="0" borderId="15" xfId="0" applyFont="1" applyBorder="1" applyAlignment="1">
      <alignment horizontal="right" vertical="distributed" wrapText="1"/>
    </xf>
    <xf numFmtId="0" fontId="31" fillId="0" borderId="22" xfId="0" applyFont="1" applyBorder="1" applyAlignment="1">
      <alignment horizontal="right" vertical="distributed" wrapText="1"/>
    </xf>
    <xf numFmtId="0" fontId="27" fillId="40" borderId="2" xfId="0" applyFont="1" applyFill="1" applyBorder="1" applyAlignment="1">
      <alignment horizontal="center" vertical="distributed" wrapText="1"/>
    </xf>
    <xf numFmtId="0" fontId="27" fillId="40" borderId="12" xfId="0" applyFont="1" applyFill="1" applyBorder="1" applyAlignment="1">
      <alignment horizontal="center" vertical="distributed" wrapText="1"/>
    </xf>
    <xf numFmtId="0" fontId="27" fillId="40" borderId="13" xfId="0" applyFont="1" applyFill="1" applyBorder="1" applyAlignment="1">
      <alignment horizontal="center" vertical="distributed" wrapText="1"/>
    </xf>
    <xf numFmtId="0" fontId="34" fillId="0" borderId="0" xfId="0" applyFont="1" applyAlignment="1">
      <alignment horizontal="center" vertical="distributed"/>
    </xf>
    <xf numFmtId="0" fontId="34" fillId="0" borderId="0" xfId="0" applyFont="1" applyAlignment="1">
      <alignment horizontal="left" vertical="distributed"/>
    </xf>
    <xf numFmtId="0" fontId="40" fillId="38" borderId="2" xfId="0" applyFont="1" applyFill="1" applyBorder="1" applyAlignment="1">
      <alignment horizontal="right" vertical="center" wrapText="1"/>
    </xf>
    <xf numFmtId="0" fontId="40" fillId="38" borderId="12" xfId="0" applyFont="1" applyFill="1" applyBorder="1" applyAlignment="1">
      <alignment horizontal="right" vertical="center" wrapText="1"/>
    </xf>
    <xf numFmtId="0" fontId="40" fillId="38" borderId="13" xfId="0" applyFont="1" applyFill="1" applyBorder="1" applyAlignment="1">
      <alignment horizontal="right" vertical="center" wrapText="1"/>
    </xf>
  </cellXfs>
  <cellStyles count="82">
    <cellStyle name="20% - Ênfase1" xfId="23" builtinId="30" customBuiltin="1"/>
    <cellStyle name="20% - Ênfase2" xfId="27" builtinId="34" customBuiltin="1"/>
    <cellStyle name="20% - Ênfase3" xfId="31" builtinId="38" customBuiltin="1"/>
    <cellStyle name="20% - Ênfase4" xfId="35" builtinId="42" customBuiltin="1"/>
    <cellStyle name="20% - Ênfase5" xfId="39" builtinId="46" customBuiltin="1"/>
    <cellStyle name="20% - Ênfase6" xfId="43" builtinId="50" customBuiltin="1"/>
    <cellStyle name="40% - Ênfase1" xfId="24" builtinId="31" customBuiltin="1"/>
    <cellStyle name="40% - Ênfase2" xfId="28" builtinId="35" customBuiltin="1"/>
    <cellStyle name="40% - Ênfase3" xfId="32" builtinId="39" customBuiltin="1"/>
    <cellStyle name="40% - Ênfase4" xfId="36" builtinId="43" customBuiltin="1"/>
    <cellStyle name="40% - Ênfase5" xfId="40" builtinId="47" customBuiltin="1"/>
    <cellStyle name="40% - Ênfase6" xfId="44" builtinId="51" customBuiltin="1"/>
    <cellStyle name="60% - Ênfase1" xfId="25" builtinId="32" customBuiltin="1"/>
    <cellStyle name="60% - Ênfase2" xfId="29" builtinId="36" customBuiltin="1"/>
    <cellStyle name="60% - Ênfase3" xfId="33" builtinId="40" customBuiltin="1"/>
    <cellStyle name="60% - Ênfase4" xfId="37" builtinId="44" customBuiltin="1"/>
    <cellStyle name="60% - Ênfase5" xfId="41" builtinId="48" customBuiltin="1"/>
    <cellStyle name="60% - Ênfase6" xfId="45" builtinId="52" customBuiltin="1"/>
    <cellStyle name="Bom" xfId="10" builtinId="26" customBuiltin="1"/>
    <cellStyle name="Cálculo" xfId="15" builtinId="22" customBuiltin="1"/>
    <cellStyle name="Célula de Verificação" xfId="17" builtinId="23" customBuiltin="1"/>
    <cellStyle name="Célula Vinculada" xfId="16" builtinId="24" customBuiltin="1"/>
    <cellStyle name="Ênfase1" xfId="22" builtinId="29" customBuiltin="1"/>
    <cellStyle name="Ênfase2" xfId="26" builtinId="33" customBuiltin="1"/>
    <cellStyle name="Ênfase3" xfId="30" builtinId="37" customBuiltin="1"/>
    <cellStyle name="Ênfase4" xfId="34" builtinId="41" customBuiltin="1"/>
    <cellStyle name="Ênfase5" xfId="38" builtinId="45" customBuiltin="1"/>
    <cellStyle name="Ênfase6" xfId="42" builtinId="49" customBuiltin="1"/>
    <cellStyle name="Entrada" xfId="13" builtinId="20" customBuiltin="1"/>
    <cellStyle name="Moeda" xfId="52" builtinId="4"/>
    <cellStyle name="Moeda 2" xfId="61" xr:uid="{168C8030-6E6A-4F2C-8539-D8C3FAEDA494}"/>
    <cellStyle name="Moeda 2 4" xfId="81" xr:uid="{1ACA803A-D644-4958-877D-92F653DAFFC6}"/>
    <cellStyle name="Moeda 3" xfId="70" xr:uid="{8D1936CA-8A7D-4079-AB80-11D81F7BFE1B}"/>
    <cellStyle name="Moeda 4" xfId="79" xr:uid="{99C28BC0-1D82-4379-BF70-5190AE8B09B4}"/>
    <cellStyle name="Neutro" xfId="12" builtinId="28" customBuiltin="1"/>
    <cellStyle name="Normal" xfId="0" builtinId="0"/>
    <cellStyle name="Normal 2" xfId="47" xr:uid="{00000000-0005-0000-0000-000020000000}"/>
    <cellStyle name="Nota" xfId="19" builtinId="10" customBuiltin="1"/>
    <cellStyle name="Porcentagem" xfId="1" builtinId="5"/>
    <cellStyle name="Ruim" xfId="11" builtinId="27" customBuiltin="1"/>
    <cellStyle name="Saída" xfId="14" builtinId="21" customBuiltin="1"/>
    <cellStyle name="Texto de Aviso" xfId="18" builtinId="11" customBuiltin="1"/>
    <cellStyle name="Texto Explicativo" xfId="20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ítulo 4" xfId="9" builtinId="19" customBuiltin="1"/>
    <cellStyle name="Total" xfId="21" builtinId="25" customBuiltin="1"/>
    <cellStyle name="Vírgula" xfId="53" builtinId="3"/>
    <cellStyle name="Vírgula 2" xfId="2" xr:uid="{00000000-0005-0000-0000-00002D000000}"/>
    <cellStyle name="Vírgula 3" xfId="4" xr:uid="{00000000-0005-0000-0000-00002E000000}"/>
    <cellStyle name="Vírgula 3 2" xfId="50" xr:uid="{00000000-0005-0000-0000-00002F000000}"/>
    <cellStyle name="Vírgula 3 2 2" xfId="59" xr:uid="{6A469628-9B30-4BDA-AFF4-C07C68D8F738}"/>
    <cellStyle name="Vírgula 3 2 3" xfId="68" xr:uid="{C075F411-F696-4B42-B72F-D7364BBEBE0F}"/>
    <cellStyle name="Vírgula 3 2 4" xfId="77" xr:uid="{2609C014-8754-42C4-A475-192F6A6EE2CB}"/>
    <cellStyle name="Vírgula 3 3" xfId="55" xr:uid="{249B70B9-2D12-46A3-9D40-8ED1083D4D92}"/>
    <cellStyle name="Vírgula 3 4" xfId="64" xr:uid="{AEFAD5AD-66DB-432C-A0DE-9D323C8B09E9}"/>
    <cellStyle name="Vírgula 3 5" xfId="73" xr:uid="{802AC761-0380-4670-9F67-737A4791F542}"/>
    <cellStyle name="Vírgula 4" xfId="3" xr:uid="{00000000-0005-0000-0000-000030000000}"/>
    <cellStyle name="Vírgula 4 2" xfId="49" xr:uid="{00000000-0005-0000-0000-000031000000}"/>
    <cellStyle name="Vírgula 4 2 2" xfId="58" xr:uid="{16142EE4-5A32-4550-A729-4FC23D38C32E}"/>
    <cellStyle name="Vírgula 4 2 3" xfId="67" xr:uid="{5C61D842-455A-4A42-9E1C-00BF9CC8F233}"/>
    <cellStyle name="Vírgula 4 2 4" xfId="76" xr:uid="{1CA1E693-D2CC-4CD3-AE03-64CC30F2CEBD}"/>
    <cellStyle name="Vírgula 4 3" xfId="54" xr:uid="{7D4CDE05-F023-4D8C-8489-112A5831AAB6}"/>
    <cellStyle name="Vírgula 4 4" xfId="63" xr:uid="{6BA07735-5B09-439B-80A0-AF4ADA424C7E}"/>
    <cellStyle name="Vírgula 4 5" xfId="72" xr:uid="{3101F602-2326-4533-B00D-F0897852D590}"/>
    <cellStyle name="Vírgula 5" xfId="46" xr:uid="{00000000-0005-0000-0000-000032000000}"/>
    <cellStyle name="Vírgula 5 2" xfId="51" xr:uid="{00000000-0005-0000-0000-000033000000}"/>
    <cellStyle name="Vírgula 5 2 2" xfId="60" xr:uid="{981DFEA8-BDDF-4072-9047-B45000A2DA0C}"/>
    <cellStyle name="Vírgula 5 2 3" xfId="69" xr:uid="{2356AFB9-5C0F-40A4-A7BE-5017B651D048}"/>
    <cellStyle name="Vírgula 5 2 4" xfId="78" xr:uid="{1C44F51F-A276-4932-8052-B3220FFE1A4C}"/>
    <cellStyle name="Vírgula 5 3" xfId="56" xr:uid="{8924589A-4A19-40FB-ACE8-D74BD921D861}"/>
    <cellStyle name="Vírgula 5 4" xfId="65" xr:uid="{8CB92543-1DB4-4EAE-9C12-BD448E19AF33}"/>
    <cellStyle name="Vírgula 5 5" xfId="74" xr:uid="{EABC1A6C-032E-4207-97AC-846855919556}"/>
    <cellStyle name="Vírgula 6" xfId="48" xr:uid="{00000000-0005-0000-0000-000034000000}"/>
    <cellStyle name="Vírgula 6 2" xfId="57" xr:uid="{B9E0E7FB-A1AC-4EF4-88FE-C9A9FC034912}"/>
    <cellStyle name="Vírgula 6 3" xfId="66" xr:uid="{337B1FD2-8138-4DCD-A541-59A0BBCAAA7A}"/>
    <cellStyle name="Vírgula 6 4" xfId="75" xr:uid="{9BD15254-C4D1-4872-9CC9-AFCE5F8B36A0}"/>
    <cellStyle name="Vírgula 7" xfId="62" xr:uid="{024CF491-F12B-43BA-8597-A6C616984AA3}"/>
    <cellStyle name="Vírgula 8" xfId="71" xr:uid="{61A9657C-D6F8-4438-BC52-5BC16EFAB3EF}"/>
    <cellStyle name="Vírgula 9" xfId="80" xr:uid="{08E49584-02E4-4BB3-84E8-72DE57F37D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FCF3B-CE71-4582-8D5C-69C715A9EB2D}">
  <sheetPr codeName="Planilha15"/>
  <dimension ref="A1:D17"/>
  <sheetViews>
    <sheetView workbookViewId="0">
      <selection activeCell="I16" sqref="I16"/>
    </sheetView>
  </sheetViews>
  <sheetFormatPr defaultRowHeight="15"/>
  <cols>
    <col min="1" max="1" width="35.42578125" style="16" bestFit="1" customWidth="1"/>
    <col min="2" max="2" width="22.42578125" style="16" customWidth="1"/>
    <col min="3" max="3" width="24.85546875" style="16" customWidth="1"/>
    <col min="4" max="4" width="18" style="17" bestFit="1" customWidth="1"/>
  </cols>
  <sheetData>
    <row r="1" spans="1:4">
      <c r="A1" s="141" t="s">
        <v>0</v>
      </c>
      <c r="B1" s="141"/>
      <c r="C1" s="141"/>
      <c r="D1" s="141"/>
    </row>
    <row r="2" spans="1:4">
      <c r="A2" s="142" t="s">
        <v>1</v>
      </c>
      <c r="B2" s="142"/>
      <c r="C2" s="142"/>
      <c r="D2" s="142"/>
    </row>
    <row r="4" spans="1:4">
      <c r="A4" s="143" t="s">
        <v>2</v>
      </c>
      <c r="B4" s="143"/>
      <c r="C4" s="143"/>
      <c r="D4" s="143"/>
    </row>
    <row r="5" spans="1:4" ht="45">
      <c r="A5" s="18" t="s">
        <v>3</v>
      </c>
      <c r="B5" s="19" t="s">
        <v>4</v>
      </c>
      <c r="C5" s="19" t="s">
        <v>5</v>
      </c>
      <c r="D5" s="20" t="s">
        <v>6</v>
      </c>
    </row>
    <row r="6" spans="1:4">
      <c r="A6" s="21" t="s">
        <v>7</v>
      </c>
      <c r="B6" s="32">
        <f>1/800</f>
        <v>1.25E-3</v>
      </c>
      <c r="C6" s="44" t="e">
        <f>#REF!</f>
        <v>#REF!</v>
      </c>
      <c r="D6" s="45" t="e">
        <f>C6*B6</f>
        <v>#REF!</v>
      </c>
    </row>
    <row r="7" spans="1:4">
      <c r="A7" s="21" t="s">
        <v>8</v>
      </c>
      <c r="B7" s="30"/>
      <c r="C7" s="31"/>
      <c r="D7" s="45"/>
    </row>
    <row r="8" spans="1:4">
      <c r="A8" s="21"/>
      <c r="B8" s="21"/>
      <c r="C8" s="25" t="s">
        <v>9</v>
      </c>
      <c r="D8" s="26" t="e">
        <f>SUM(D6:D7)</f>
        <v>#REF!</v>
      </c>
    </row>
    <row r="9" spans="1:4">
      <c r="A9" s="27"/>
      <c r="B9" s="27"/>
      <c r="C9" s="28"/>
      <c r="D9" s="29"/>
    </row>
    <row r="10" spans="1:4">
      <c r="A10" s="144" t="s">
        <v>10</v>
      </c>
      <c r="B10" s="144"/>
      <c r="C10" s="144"/>
      <c r="D10" s="144"/>
    </row>
    <row r="11" spans="1:4" ht="45">
      <c r="A11" s="33" t="s">
        <v>3</v>
      </c>
      <c r="B11" s="34" t="s">
        <v>11</v>
      </c>
      <c r="C11" s="34" t="s">
        <v>5</v>
      </c>
      <c r="D11" s="35" t="s">
        <v>6</v>
      </c>
    </row>
    <row r="12" spans="1:4">
      <c r="A12" s="21" t="s">
        <v>7</v>
      </c>
      <c r="B12" s="38">
        <f>1/1800</f>
        <v>5.5555555555555556E-4</v>
      </c>
      <c r="C12" s="23" t="e">
        <f>#REF!</f>
        <v>#REF!</v>
      </c>
      <c r="D12" s="24" t="e">
        <f>C12*B12</f>
        <v>#REF!</v>
      </c>
    </row>
    <row r="13" spans="1:4">
      <c r="A13" s="21" t="s">
        <v>8</v>
      </c>
      <c r="B13" s="22"/>
      <c r="C13" s="23"/>
      <c r="D13" s="24"/>
    </row>
    <row r="14" spans="1:4">
      <c r="A14" s="21"/>
      <c r="B14" s="21"/>
      <c r="C14" s="25" t="s">
        <v>9</v>
      </c>
      <c r="D14" s="26" t="e">
        <f>SUM(D12:D13)</f>
        <v>#REF!</v>
      </c>
    </row>
    <row r="15" spans="1:4">
      <c r="A15" s="27"/>
      <c r="B15" s="27"/>
      <c r="C15" s="28"/>
      <c r="D15" s="29"/>
    </row>
    <row r="16" spans="1:4" ht="22.5" customHeight="1">
      <c r="A16" s="36" t="s">
        <v>12</v>
      </c>
      <c r="B16" s="36" t="s">
        <v>13</v>
      </c>
      <c r="C16" s="36" t="s">
        <v>14</v>
      </c>
      <c r="D16" s="37" t="s">
        <v>15</v>
      </c>
    </row>
    <row r="17" spans="1:4" ht="28.5" customHeight="1">
      <c r="A17" s="21" t="s">
        <v>16</v>
      </c>
      <c r="B17" s="21">
        <v>800</v>
      </c>
      <c r="C17" s="31" t="e">
        <f>D6</f>
        <v>#REF!</v>
      </c>
      <c r="D17" s="24" t="e">
        <f>B17*C17</f>
        <v>#REF!</v>
      </c>
    </row>
  </sheetData>
  <mergeCells count="4">
    <mergeCell ref="A1:D1"/>
    <mergeCell ref="A2:D2"/>
    <mergeCell ref="A4:D4"/>
    <mergeCell ref="A10:D10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B1D7E-8461-4DDD-A105-ADD48699D458}">
  <dimension ref="A1:L22"/>
  <sheetViews>
    <sheetView workbookViewId="0">
      <selection activeCell="F17" sqref="F17"/>
    </sheetView>
  </sheetViews>
  <sheetFormatPr defaultRowHeight="15"/>
  <cols>
    <col min="1" max="1" width="6.5703125" bestFit="1" customWidth="1"/>
    <col min="2" max="2" width="5" bestFit="1" customWidth="1"/>
    <col min="3" max="3" width="31" bestFit="1" customWidth="1"/>
    <col min="4" max="4" width="4.85546875" bestFit="1" customWidth="1"/>
    <col min="5" max="7" width="23.140625" bestFit="1" customWidth="1"/>
    <col min="9" max="9" width="14.42578125" bestFit="1" customWidth="1"/>
    <col min="11" max="11" width="14.42578125" bestFit="1" customWidth="1"/>
    <col min="12" max="12" width="14.28515625" bestFit="1" customWidth="1"/>
  </cols>
  <sheetData>
    <row r="1" spans="1:12">
      <c r="A1" s="155" t="s">
        <v>17</v>
      </c>
      <c r="B1" s="156"/>
      <c r="C1" s="156"/>
      <c r="D1" s="156"/>
      <c r="E1" s="156"/>
      <c r="F1" s="156"/>
      <c r="G1" s="157"/>
    </row>
    <row r="2" spans="1:12">
      <c r="A2" s="158"/>
      <c r="B2" s="159"/>
      <c r="C2" s="159"/>
      <c r="D2" s="159"/>
      <c r="E2" s="159"/>
      <c r="F2" s="159"/>
      <c r="G2" s="160"/>
    </row>
    <row r="3" spans="1:12">
      <c r="A3" s="161" t="s">
        <v>18</v>
      </c>
      <c r="B3" s="161" t="s">
        <v>19</v>
      </c>
      <c r="C3" s="161" t="s">
        <v>20</v>
      </c>
      <c r="D3" s="161" t="s">
        <v>21</v>
      </c>
      <c r="E3" s="87" t="s">
        <v>22</v>
      </c>
      <c r="F3" s="87" t="s">
        <v>23</v>
      </c>
      <c r="G3" s="87" t="s">
        <v>24</v>
      </c>
    </row>
    <row r="4" spans="1:12">
      <c r="A4" s="146"/>
      <c r="B4" s="146"/>
      <c r="C4" s="146"/>
      <c r="D4" s="146"/>
      <c r="E4" s="87" t="s">
        <v>25</v>
      </c>
      <c r="F4" s="87" t="s">
        <v>25</v>
      </c>
      <c r="G4" s="87" t="s">
        <v>25</v>
      </c>
      <c r="I4" s="90"/>
    </row>
    <row r="5" spans="1:12">
      <c r="A5" s="145">
        <v>1</v>
      </c>
      <c r="B5" s="88">
        <v>1</v>
      </c>
      <c r="C5" s="88" t="s">
        <v>26</v>
      </c>
      <c r="D5" s="88">
        <v>39</v>
      </c>
      <c r="E5" s="89">
        <v>8544.52</v>
      </c>
      <c r="F5" s="89">
        <f>E5*D5</f>
        <v>333236.28000000003</v>
      </c>
      <c r="G5" s="89">
        <f>F5*12</f>
        <v>3998835.3600000003</v>
      </c>
      <c r="I5" s="90"/>
    </row>
    <row r="6" spans="1:12">
      <c r="A6" s="145"/>
      <c r="B6" s="88">
        <v>2</v>
      </c>
      <c r="C6" s="88" t="s">
        <v>8</v>
      </c>
      <c r="D6" s="88">
        <v>1</v>
      </c>
      <c r="E6" s="89">
        <v>10640.8</v>
      </c>
      <c r="F6" s="89">
        <f>E6*D6</f>
        <v>10640.8</v>
      </c>
      <c r="G6" s="89">
        <f>F6*12</f>
        <v>127689.59999999999</v>
      </c>
      <c r="I6" s="90"/>
    </row>
    <row r="7" spans="1:12">
      <c r="A7" s="146"/>
      <c r="B7" s="147" t="s">
        <v>9</v>
      </c>
      <c r="C7" s="148"/>
      <c r="D7" s="113">
        <f>SUM(D5:D6)</f>
        <v>40</v>
      </c>
      <c r="E7" s="114"/>
      <c r="F7" s="115">
        <f>F5+F6</f>
        <v>343877.08</v>
      </c>
      <c r="G7" s="115">
        <f>G5+G6</f>
        <v>4126524.9600000004</v>
      </c>
      <c r="I7" s="90"/>
    </row>
    <row r="8" spans="1:12">
      <c r="I8" s="90"/>
    </row>
    <row r="9" spans="1:12">
      <c r="A9" s="149" t="s">
        <v>27</v>
      </c>
      <c r="B9" s="150"/>
      <c r="C9" s="150"/>
      <c r="D9" s="150"/>
      <c r="E9" s="150"/>
      <c r="F9" s="151"/>
      <c r="G9" s="91">
        <f>D7</f>
        <v>40</v>
      </c>
      <c r="K9" s="90"/>
    </row>
    <row r="10" spans="1:12">
      <c r="A10" s="152" t="s">
        <v>28</v>
      </c>
      <c r="B10" s="153"/>
      <c r="C10" s="153"/>
      <c r="D10" s="153"/>
      <c r="E10" s="153"/>
      <c r="F10" s="154"/>
      <c r="G10" s="92">
        <f>F7</f>
        <v>343877.08</v>
      </c>
      <c r="I10" s="90"/>
      <c r="K10" s="90"/>
      <c r="L10" s="90"/>
    </row>
    <row r="11" spans="1:12">
      <c r="A11" s="152" t="s">
        <v>29</v>
      </c>
      <c r="B11" s="153"/>
      <c r="C11" s="153"/>
      <c r="D11" s="153"/>
      <c r="E11" s="153"/>
      <c r="F11" s="154"/>
      <c r="G11" s="92">
        <f>G7</f>
        <v>4126524.9600000004</v>
      </c>
    </row>
    <row r="12" spans="1:12">
      <c r="G12" s="90"/>
      <c r="K12" s="90"/>
    </row>
    <row r="13" spans="1:12">
      <c r="K13" s="90"/>
      <c r="L13" s="90"/>
    </row>
    <row r="14" spans="1:12">
      <c r="L14" s="90"/>
    </row>
    <row r="15" spans="1:12">
      <c r="G15" s="93"/>
      <c r="L15" s="90"/>
    </row>
    <row r="16" spans="1:12">
      <c r="F16" s="93"/>
      <c r="G16" s="90"/>
      <c r="K16" s="133"/>
    </row>
    <row r="17" spans="6:6">
      <c r="F17" s="93"/>
    </row>
    <row r="22" spans="6:6">
      <c r="F22" s="93"/>
    </row>
  </sheetData>
  <mergeCells count="11">
    <mergeCell ref="A1:G1"/>
    <mergeCell ref="A2:G2"/>
    <mergeCell ref="A3:A4"/>
    <mergeCell ref="B3:B4"/>
    <mergeCell ref="C3:C4"/>
    <mergeCell ref="D3:D4"/>
    <mergeCell ref="A5:A7"/>
    <mergeCell ref="B7:C7"/>
    <mergeCell ref="A9:F9"/>
    <mergeCell ref="A10:F10"/>
    <mergeCell ref="A11:F1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3F77F-1D1B-4EBF-BA59-AFD194454C0C}">
  <dimension ref="A1:I125"/>
  <sheetViews>
    <sheetView showGridLines="0" topLeftCell="A108" zoomScale="120" zoomScaleNormal="120" workbookViewId="0">
      <selection activeCell="M31" sqref="M31"/>
    </sheetView>
  </sheetViews>
  <sheetFormatPr defaultColWidth="9.140625" defaultRowHeight="12.75"/>
  <cols>
    <col min="1" max="1" width="3.5703125" style="11" bestFit="1" customWidth="1"/>
    <col min="2" max="2" width="65" style="13" bestFit="1" customWidth="1"/>
    <col min="3" max="3" width="16.7109375" style="13" customWidth="1"/>
    <col min="4" max="4" width="23.42578125" style="11" bestFit="1" customWidth="1"/>
    <col min="5" max="5" width="12.7109375" style="12" hidden="1" customWidth="1"/>
    <col min="6" max="6" width="16.85546875" style="12" hidden="1" customWidth="1"/>
    <col min="7" max="7" width="15.140625" style="12" hidden="1" customWidth="1"/>
    <col min="8" max="8" width="9.140625" style="12" hidden="1" customWidth="1"/>
    <col min="9" max="16384" width="9.140625" style="12"/>
  </cols>
  <sheetData>
    <row r="1" spans="1:4" ht="15" customHeight="1">
      <c r="A1" s="163" t="s">
        <v>30</v>
      </c>
      <c r="B1" s="163"/>
      <c r="C1" s="163"/>
      <c r="D1" s="163"/>
    </row>
    <row r="2" spans="1:4" ht="15" customHeight="1">
      <c r="A2" s="163" t="s">
        <v>31</v>
      </c>
      <c r="B2" s="163"/>
      <c r="C2" s="163"/>
      <c r="D2" s="163"/>
    </row>
    <row r="3" spans="1:4" ht="15" customHeight="1">
      <c r="A3" s="163" t="s">
        <v>32</v>
      </c>
      <c r="B3" s="163"/>
      <c r="C3" s="163"/>
      <c r="D3" s="163"/>
    </row>
    <row r="4" spans="1:4" ht="15" customHeight="1">
      <c r="A4" s="163" t="s">
        <v>33</v>
      </c>
      <c r="B4" s="163"/>
      <c r="C4" s="163"/>
      <c r="D4" s="163"/>
    </row>
    <row r="5" spans="1:4" ht="15" customHeight="1">
      <c r="A5" s="13"/>
      <c r="D5" s="13"/>
    </row>
    <row r="6" spans="1:4" ht="15" customHeight="1">
      <c r="A6" s="164" t="s">
        <v>34</v>
      </c>
      <c r="B6" s="165"/>
      <c r="C6" s="165"/>
      <c r="D6" s="166"/>
    </row>
    <row r="7" spans="1:4" ht="15" customHeight="1">
      <c r="A7" s="41" t="s">
        <v>35</v>
      </c>
      <c r="B7" s="162" t="s">
        <v>36</v>
      </c>
      <c r="C7" s="162"/>
      <c r="D7" s="41" t="s">
        <v>37</v>
      </c>
    </row>
    <row r="8" spans="1:4" ht="15" customHeight="1">
      <c r="A8" s="41" t="s">
        <v>38</v>
      </c>
      <c r="B8" s="162" t="s">
        <v>39</v>
      </c>
      <c r="C8" s="162"/>
      <c r="D8" s="41" t="s">
        <v>40</v>
      </c>
    </row>
    <row r="9" spans="1:4" ht="15" customHeight="1">
      <c r="A9" s="41" t="s">
        <v>41</v>
      </c>
      <c r="B9" s="162" t="s">
        <v>42</v>
      </c>
      <c r="C9" s="162"/>
      <c r="D9" s="41">
        <v>2025</v>
      </c>
    </row>
    <row r="10" spans="1:4" ht="27" customHeight="1">
      <c r="A10" s="41" t="s">
        <v>43</v>
      </c>
      <c r="B10" s="162" t="s">
        <v>44</v>
      </c>
      <c r="C10" s="162"/>
      <c r="D10" s="125" t="s">
        <v>45</v>
      </c>
    </row>
    <row r="11" spans="1:4" ht="15" customHeight="1">
      <c r="A11" s="167" t="s">
        <v>46</v>
      </c>
      <c r="B11" s="167"/>
      <c r="C11" s="167"/>
      <c r="D11" s="167"/>
    </row>
    <row r="12" spans="1:4" ht="25.5">
      <c r="A12" s="168" t="s">
        <v>47</v>
      </c>
      <c r="B12" s="168"/>
      <c r="C12" s="42" t="s">
        <v>48</v>
      </c>
      <c r="D12" s="42" t="s">
        <v>49</v>
      </c>
    </row>
    <row r="13" spans="1:4" ht="15" customHeight="1">
      <c r="A13" s="169" t="s">
        <v>50</v>
      </c>
      <c r="B13" s="169"/>
      <c r="C13" s="43" t="s">
        <v>51</v>
      </c>
      <c r="D13" s="43">
        <f>Resumo!D5</f>
        <v>39</v>
      </c>
    </row>
    <row r="14" spans="1:4" ht="15" customHeight="1">
      <c r="A14" s="170" t="s">
        <v>52</v>
      </c>
      <c r="B14" s="170"/>
      <c r="C14" s="170"/>
      <c r="D14" s="170"/>
    </row>
    <row r="15" spans="1:4" ht="15" customHeight="1">
      <c r="A15" s="167" t="s">
        <v>53</v>
      </c>
      <c r="B15" s="167"/>
      <c r="C15" s="167"/>
      <c r="D15" s="167"/>
    </row>
    <row r="16" spans="1:4" ht="15" customHeight="1">
      <c r="A16" s="167" t="s">
        <v>54</v>
      </c>
      <c r="B16" s="167"/>
      <c r="C16" s="167"/>
      <c r="D16" s="167"/>
    </row>
    <row r="17" spans="1:9" ht="15" customHeight="1">
      <c r="A17" s="41">
        <v>1</v>
      </c>
      <c r="B17" s="162" t="s">
        <v>55</v>
      </c>
      <c r="C17" s="162"/>
      <c r="D17" s="43" t="str">
        <f>A13</f>
        <v>SERVENTE LIMPEZA</v>
      </c>
    </row>
    <row r="18" spans="1:9" ht="15" customHeight="1">
      <c r="A18" s="41">
        <v>2</v>
      </c>
      <c r="B18" s="162" t="s">
        <v>56</v>
      </c>
      <c r="C18" s="162"/>
      <c r="D18" s="41" t="s">
        <v>57</v>
      </c>
    </row>
    <row r="19" spans="1:9" ht="15" customHeight="1">
      <c r="A19" s="41">
        <v>3</v>
      </c>
      <c r="B19" s="162" t="s">
        <v>58</v>
      </c>
      <c r="C19" s="162"/>
      <c r="D19" s="127">
        <v>1743.69</v>
      </c>
      <c r="F19" s="14"/>
    </row>
    <row r="20" spans="1:9" ht="15" customHeight="1">
      <c r="A20" s="41">
        <v>4</v>
      </c>
      <c r="B20" s="162" t="s">
        <v>59</v>
      </c>
      <c r="C20" s="162"/>
      <c r="D20" s="41" t="s">
        <v>60</v>
      </c>
      <c r="F20" s="14"/>
    </row>
    <row r="21" spans="1:9" ht="15" customHeight="1">
      <c r="A21" s="41">
        <v>5</v>
      </c>
      <c r="B21" s="162" t="s">
        <v>61</v>
      </c>
      <c r="C21" s="162"/>
      <c r="D21" s="126">
        <v>45658</v>
      </c>
    </row>
    <row r="22" spans="1:9" ht="15" customHeight="1">
      <c r="A22" s="174"/>
      <c r="B22" s="174"/>
      <c r="C22" s="174"/>
      <c r="D22" s="174"/>
    </row>
    <row r="23" spans="1:9" ht="15" customHeight="1">
      <c r="A23" s="170" t="s">
        <v>62</v>
      </c>
      <c r="B23" s="170"/>
      <c r="C23" s="170"/>
      <c r="D23" s="170"/>
    </row>
    <row r="24" spans="1:9" ht="15" customHeight="1">
      <c r="A24" s="42">
        <v>1</v>
      </c>
      <c r="B24" s="175" t="s">
        <v>63</v>
      </c>
      <c r="C24" s="175"/>
      <c r="D24" s="42" t="s">
        <v>64</v>
      </c>
    </row>
    <row r="25" spans="1:9" ht="15" customHeight="1">
      <c r="A25" s="6" t="s">
        <v>35</v>
      </c>
      <c r="B25" s="176" t="s">
        <v>65</v>
      </c>
      <c r="C25" s="176"/>
      <c r="D25" s="7">
        <f>D19</f>
        <v>1743.69</v>
      </c>
    </row>
    <row r="26" spans="1:9" ht="15" customHeight="1">
      <c r="A26" s="42" t="s">
        <v>38</v>
      </c>
      <c r="B26" s="175" t="s">
        <v>66</v>
      </c>
      <c r="C26" s="175"/>
      <c r="D26" s="4">
        <v>0</v>
      </c>
    </row>
    <row r="27" spans="1:9" ht="15" customHeight="1">
      <c r="A27" s="42" t="s">
        <v>41</v>
      </c>
      <c r="B27" s="175" t="s">
        <v>67</v>
      </c>
      <c r="C27" s="175"/>
      <c r="D27" s="4">
        <v>303.60000000000002</v>
      </c>
      <c r="E27" s="50"/>
      <c r="F27" s="50"/>
      <c r="G27" s="50"/>
      <c r="I27" s="140" t="s">
        <v>68</v>
      </c>
    </row>
    <row r="28" spans="1:9" ht="15" customHeight="1">
      <c r="A28" s="42" t="s">
        <v>43</v>
      </c>
      <c r="B28" s="175" t="s">
        <v>69</v>
      </c>
      <c r="C28" s="175"/>
      <c r="D28" s="4">
        <v>0</v>
      </c>
    </row>
    <row r="29" spans="1:9" ht="15" customHeight="1">
      <c r="A29" s="42" t="s">
        <v>70</v>
      </c>
      <c r="B29" s="175" t="s">
        <v>71</v>
      </c>
      <c r="C29" s="175"/>
      <c r="D29" s="4">
        <v>0</v>
      </c>
    </row>
    <row r="30" spans="1:9" ht="15" customHeight="1">
      <c r="A30" s="42" t="s">
        <v>72</v>
      </c>
      <c r="B30" s="175" t="s">
        <v>73</v>
      </c>
      <c r="C30" s="175"/>
      <c r="D30" s="4">
        <v>0</v>
      </c>
    </row>
    <row r="31" spans="1:9" ht="15" customHeight="1">
      <c r="A31" s="171" t="s">
        <v>74</v>
      </c>
      <c r="B31" s="172"/>
      <c r="C31" s="173"/>
      <c r="D31" s="4">
        <f>SUM(D25:D30)</f>
        <v>2047.29</v>
      </c>
    </row>
    <row r="32" spans="1:9" ht="15" customHeight="1">
      <c r="A32" s="177"/>
      <c r="B32" s="177"/>
      <c r="C32" s="177"/>
      <c r="D32" s="177"/>
    </row>
    <row r="33" spans="1:5" ht="15" customHeight="1">
      <c r="A33" s="170" t="s">
        <v>75</v>
      </c>
      <c r="B33" s="170"/>
      <c r="C33" s="170"/>
      <c r="D33" s="170"/>
    </row>
    <row r="34" spans="1:5" ht="15" customHeight="1">
      <c r="A34" s="170" t="s">
        <v>76</v>
      </c>
      <c r="B34" s="170"/>
      <c r="C34" s="170"/>
      <c r="D34" s="170"/>
    </row>
    <row r="35" spans="1:5" ht="15" customHeight="1">
      <c r="A35" s="42" t="s">
        <v>77</v>
      </c>
      <c r="B35" s="5" t="s">
        <v>78</v>
      </c>
      <c r="C35" s="42" t="s">
        <v>79</v>
      </c>
      <c r="D35" s="42" t="s">
        <v>64</v>
      </c>
    </row>
    <row r="36" spans="1:5" ht="15" customHeight="1">
      <c r="A36" s="42" t="s">
        <v>35</v>
      </c>
      <c r="B36" s="1" t="s">
        <v>80</v>
      </c>
      <c r="C36" s="2">
        <v>8.3299999999999999E-2</v>
      </c>
      <c r="D36" s="4">
        <f>$D$31*C36</f>
        <v>170.53925699999999</v>
      </c>
    </row>
    <row r="37" spans="1:5" ht="15" customHeight="1">
      <c r="A37" s="42" t="s">
        <v>38</v>
      </c>
      <c r="B37" s="1" t="s">
        <v>81</v>
      </c>
      <c r="C37" s="134">
        <v>0.121</v>
      </c>
      <c r="D37" s="4">
        <f>$D$31*C37</f>
        <v>247.72208999999998</v>
      </c>
    </row>
    <row r="38" spans="1:5" ht="15" customHeight="1">
      <c r="A38" s="171" t="s">
        <v>82</v>
      </c>
      <c r="B38" s="173"/>
      <c r="C38" s="2">
        <f>SUM(C36:C37)</f>
        <v>0.20429999999999998</v>
      </c>
      <c r="D38" s="4">
        <f>SUM(D36:D37)</f>
        <v>418.261347</v>
      </c>
    </row>
    <row r="39" spans="1:5" ht="15" customHeight="1">
      <c r="A39" s="178" t="s">
        <v>83</v>
      </c>
      <c r="B39" s="178"/>
      <c r="C39" s="178"/>
      <c r="D39" s="178"/>
    </row>
    <row r="40" spans="1:5" ht="15" customHeight="1">
      <c r="A40" s="42" t="s">
        <v>84</v>
      </c>
      <c r="B40" s="42" t="s">
        <v>85</v>
      </c>
      <c r="C40" s="42" t="s">
        <v>79</v>
      </c>
      <c r="D40" s="42" t="s">
        <v>64</v>
      </c>
    </row>
    <row r="41" spans="1:5" ht="15" customHeight="1">
      <c r="A41" s="42" t="s">
        <v>35</v>
      </c>
      <c r="B41" s="1" t="s">
        <v>86</v>
      </c>
      <c r="C41" s="2">
        <v>0.2</v>
      </c>
      <c r="D41" s="4">
        <f>($D$31+$D$38)*C41</f>
        <v>493.11026940000005</v>
      </c>
      <c r="E41" s="14"/>
    </row>
    <row r="42" spans="1:5" ht="15" customHeight="1">
      <c r="A42" s="42" t="s">
        <v>38</v>
      </c>
      <c r="B42" s="1" t="s">
        <v>87</v>
      </c>
      <c r="C42" s="2">
        <v>2.5000000000000001E-2</v>
      </c>
      <c r="D42" s="4">
        <f t="shared" ref="D42:D48" si="0">($D$31+$D$38)*C42</f>
        <v>61.638783675000006</v>
      </c>
    </row>
    <row r="43" spans="1:5" ht="15" customHeight="1">
      <c r="A43" s="42" t="s">
        <v>41</v>
      </c>
      <c r="B43" s="1" t="s">
        <v>88</v>
      </c>
      <c r="C43" s="8">
        <v>0.03</v>
      </c>
      <c r="D43" s="4">
        <f t="shared" si="0"/>
        <v>73.966540409999993</v>
      </c>
    </row>
    <row r="44" spans="1:5" ht="15" customHeight="1">
      <c r="A44" s="42" t="s">
        <v>43</v>
      </c>
      <c r="B44" s="1" t="s">
        <v>89</v>
      </c>
      <c r="C44" s="2">
        <v>1.4999999999999999E-2</v>
      </c>
      <c r="D44" s="4">
        <f t="shared" si="0"/>
        <v>36.983270204999997</v>
      </c>
    </row>
    <row r="45" spans="1:5" ht="15" customHeight="1">
      <c r="A45" s="42" t="s">
        <v>70</v>
      </c>
      <c r="B45" s="1" t="s">
        <v>90</v>
      </c>
      <c r="C45" s="2">
        <v>0.01</v>
      </c>
      <c r="D45" s="4">
        <f t="shared" si="0"/>
        <v>24.655513470000002</v>
      </c>
    </row>
    <row r="46" spans="1:5" ht="15" customHeight="1">
      <c r="A46" s="42" t="s">
        <v>91</v>
      </c>
      <c r="B46" s="1" t="s">
        <v>92</v>
      </c>
      <c r="C46" s="2">
        <v>6.0000000000000001E-3</v>
      </c>
      <c r="D46" s="4">
        <f t="shared" si="0"/>
        <v>14.793308082000001</v>
      </c>
    </row>
    <row r="47" spans="1:5" ht="15" customHeight="1">
      <c r="A47" s="42" t="s">
        <v>72</v>
      </c>
      <c r="B47" s="1" t="s">
        <v>93</v>
      </c>
      <c r="C47" s="2">
        <v>2E-3</v>
      </c>
      <c r="D47" s="4">
        <f t="shared" si="0"/>
        <v>4.9311026940000007</v>
      </c>
    </row>
    <row r="48" spans="1:5" ht="15" customHeight="1">
      <c r="A48" s="42" t="s">
        <v>94</v>
      </c>
      <c r="B48" s="1" t="s">
        <v>95</v>
      </c>
      <c r="C48" s="2">
        <v>0.08</v>
      </c>
      <c r="D48" s="4">
        <f t="shared" si="0"/>
        <v>197.24410776000002</v>
      </c>
    </row>
    <row r="49" spans="1:4" ht="15" customHeight="1">
      <c r="A49" s="171" t="s">
        <v>82</v>
      </c>
      <c r="B49" s="173"/>
      <c r="C49" s="2">
        <f>SUM(C41:C48)</f>
        <v>0.36800000000000005</v>
      </c>
      <c r="D49" s="4">
        <f>SUM(D41:D48)</f>
        <v>907.32289569599993</v>
      </c>
    </row>
    <row r="50" spans="1:4" ht="15" customHeight="1">
      <c r="A50" s="170" t="s">
        <v>96</v>
      </c>
      <c r="B50" s="170"/>
      <c r="C50" s="170"/>
      <c r="D50" s="170"/>
    </row>
    <row r="51" spans="1:4" ht="15" customHeight="1">
      <c r="A51" s="42" t="s">
        <v>97</v>
      </c>
      <c r="B51" s="1" t="s">
        <v>98</v>
      </c>
      <c r="C51" s="42" t="s">
        <v>99</v>
      </c>
      <c r="D51" s="42" t="s">
        <v>64</v>
      </c>
    </row>
    <row r="52" spans="1:4" ht="15" customHeight="1">
      <c r="A52" s="42" t="s">
        <v>35</v>
      </c>
      <c r="B52" s="1" t="s">
        <v>100</v>
      </c>
      <c r="C52" s="15">
        <v>5.5</v>
      </c>
      <c r="D52" s="7">
        <f>(C52*2*22)-D31*6%</f>
        <v>119.16260000000001</v>
      </c>
    </row>
    <row r="53" spans="1:4" ht="15" customHeight="1">
      <c r="A53" s="42" t="s">
        <v>38</v>
      </c>
      <c r="B53" s="40" t="s">
        <v>101</v>
      </c>
      <c r="C53" s="15">
        <v>44.3</v>
      </c>
      <c r="D53" s="7">
        <f>C53*21</f>
        <v>930.3</v>
      </c>
    </row>
    <row r="54" spans="1:4" ht="15" customHeight="1">
      <c r="A54" s="42" t="s">
        <v>41</v>
      </c>
      <c r="B54" s="175" t="s">
        <v>102</v>
      </c>
      <c r="C54" s="175"/>
      <c r="D54" s="7">
        <v>200</v>
      </c>
    </row>
    <row r="55" spans="1:4" ht="15" customHeight="1">
      <c r="A55" s="42" t="s">
        <v>43</v>
      </c>
      <c r="B55" s="179" t="s">
        <v>103</v>
      </c>
      <c r="C55" s="180"/>
      <c r="D55" s="7">
        <v>13.64</v>
      </c>
    </row>
    <row r="56" spans="1:4" ht="15" customHeight="1">
      <c r="A56" s="42" t="s">
        <v>70</v>
      </c>
      <c r="B56" s="46" t="s">
        <v>104</v>
      </c>
      <c r="C56" s="47"/>
      <c r="D56" s="7">
        <v>3.61</v>
      </c>
    </row>
    <row r="57" spans="1:4" ht="15" customHeight="1">
      <c r="A57" s="42" t="s">
        <v>91</v>
      </c>
      <c r="B57" s="175" t="s">
        <v>105</v>
      </c>
      <c r="C57" s="175"/>
      <c r="D57" s="7"/>
    </row>
    <row r="58" spans="1:4" ht="15" customHeight="1">
      <c r="A58" s="168" t="s">
        <v>74</v>
      </c>
      <c r="B58" s="168"/>
      <c r="C58" s="168"/>
      <c r="D58" s="4">
        <f>SUM(D52:D57)</f>
        <v>1266.7126000000001</v>
      </c>
    </row>
    <row r="59" spans="1:4" ht="15" customHeight="1">
      <c r="A59" s="170" t="s">
        <v>106</v>
      </c>
      <c r="B59" s="170"/>
      <c r="C59" s="170"/>
      <c r="D59" s="170"/>
    </row>
    <row r="60" spans="1:4" ht="15" customHeight="1">
      <c r="A60" s="42">
        <v>2</v>
      </c>
      <c r="B60" s="175" t="s">
        <v>107</v>
      </c>
      <c r="C60" s="175"/>
      <c r="D60" s="42" t="s">
        <v>64</v>
      </c>
    </row>
    <row r="61" spans="1:4" ht="15" customHeight="1">
      <c r="A61" s="42" t="s">
        <v>77</v>
      </c>
      <c r="B61" s="175" t="s">
        <v>78</v>
      </c>
      <c r="C61" s="175"/>
      <c r="D61" s="4">
        <f>D38</f>
        <v>418.261347</v>
      </c>
    </row>
    <row r="62" spans="1:4" ht="15" customHeight="1">
      <c r="A62" s="42" t="s">
        <v>84</v>
      </c>
      <c r="B62" s="175" t="str">
        <f>B40</f>
        <v>GPS, FGTS e outras contribuições</v>
      </c>
      <c r="C62" s="175"/>
      <c r="D62" s="4">
        <f>D49</f>
        <v>907.32289569599993</v>
      </c>
    </row>
    <row r="63" spans="1:4" ht="15" customHeight="1">
      <c r="A63" s="42" t="s">
        <v>97</v>
      </c>
      <c r="B63" s="175" t="s">
        <v>98</v>
      </c>
      <c r="C63" s="175"/>
      <c r="D63" s="4">
        <f>D58</f>
        <v>1266.7126000000001</v>
      </c>
    </row>
    <row r="64" spans="1:4" ht="15" customHeight="1">
      <c r="A64" s="168" t="s">
        <v>74</v>
      </c>
      <c r="B64" s="168"/>
      <c r="C64" s="168"/>
      <c r="D64" s="4">
        <f>SUM(D61:D63)</f>
        <v>2592.2968426959997</v>
      </c>
    </row>
    <row r="65" spans="1:8" ht="15" customHeight="1">
      <c r="A65" s="174"/>
      <c r="B65" s="174"/>
      <c r="C65" s="174"/>
      <c r="D65" s="174"/>
    </row>
    <row r="66" spans="1:8" ht="15" customHeight="1">
      <c r="A66" s="170" t="s">
        <v>108</v>
      </c>
      <c r="B66" s="170"/>
      <c r="C66" s="170"/>
      <c r="D66" s="170"/>
    </row>
    <row r="67" spans="1:8" ht="15" customHeight="1">
      <c r="A67" s="42">
        <v>3</v>
      </c>
      <c r="B67" s="5" t="s">
        <v>109</v>
      </c>
      <c r="C67" s="42" t="s">
        <v>79</v>
      </c>
      <c r="D67" s="42" t="s">
        <v>64</v>
      </c>
    </row>
    <row r="68" spans="1:8" ht="15" customHeight="1">
      <c r="A68" s="42" t="s">
        <v>35</v>
      </c>
      <c r="B68" s="5" t="s">
        <v>109</v>
      </c>
      <c r="C68" s="2">
        <v>4.1999999999999997E-3</v>
      </c>
      <c r="D68" s="4">
        <f>D31*C68</f>
        <v>8.5986180000000001</v>
      </c>
    </row>
    <row r="69" spans="1:8" ht="15" customHeight="1">
      <c r="A69" s="42" t="s">
        <v>38</v>
      </c>
      <c r="B69" s="5" t="s">
        <v>110</v>
      </c>
      <c r="C69" s="2">
        <v>2.9999999999999997E-4</v>
      </c>
      <c r="D69" s="4">
        <f>D31*C69</f>
        <v>0.61418699999999993</v>
      </c>
    </row>
    <row r="70" spans="1:8" ht="15" customHeight="1">
      <c r="A70" s="42" t="s">
        <v>41</v>
      </c>
      <c r="B70" s="5" t="s">
        <v>111</v>
      </c>
      <c r="C70" s="2">
        <v>0.04</v>
      </c>
      <c r="D70" s="4">
        <f>D31*C70</f>
        <v>81.891599999999997</v>
      </c>
    </row>
    <row r="71" spans="1:8" ht="15" customHeight="1">
      <c r="A71" s="42" t="s">
        <v>43</v>
      </c>
      <c r="B71" s="5" t="s">
        <v>112</v>
      </c>
      <c r="C71" s="2">
        <v>1.9400000000000001E-2</v>
      </c>
      <c r="D71" s="4">
        <f>D31*C71</f>
        <v>39.717426000000003</v>
      </c>
      <c r="G71" s="14"/>
    </row>
    <row r="72" spans="1:8" ht="23.25" customHeight="1">
      <c r="A72" s="42" t="s">
        <v>70</v>
      </c>
      <c r="B72" s="5" t="s">
        <v>113</v>
      </c>
      <c r="C72" s="2">
        <f>C71*C49</f>
        <v>7.1392000000000009E-3</v>
      </c>
      <c r="D72" s="4">
        <f>C72*D31</f>
        <v>14.616012768000001</v>
      </c>
    </row>
    <row r="73" spans="1:8" ht="25.5" customHeight="1">
      <c r="A73" s="42" t="s">
        <v>91</v>
      </c>
      <c r="B73" s="5" t="s">
        <v>114</v>
      </c>
      <c r="C73" s="2">
        <v>6.2E-4</v>
      </c>
      <c r="D73" s="4">
        <f>D31*C73</f>
        <v>1.2693197999999999</v>
      </c>
      <c r="E73" s="14"/>
    </row>
    <row r="74" spans="1:8" ht="15" customHeight="1">
      <c r="A74" s="171" t="s">
        <v>82</v>
      </c>
      <c r="B74" s="173"/>
      <c r="C74" s="2">
        <f>SUM(C68:C73)</f>
        <v>7.1659199999999992E-2</v>
      </c>
      <c r="D74" s="4">
        <f>SUM(D68:D73)</f>
        <v>146.707163568</v>
      </c>
    </row>
    <row r="75" spans="1:8" ht="15" customHeight="1">
      <c r="A75" s="181"/>
      <c r="B75" s="181"/>
      <c r="C75" s="181"/>
      <c r="D75" s="181"/>
    </row>
    <row r="76" spans="1:8" ht="15" customHeight="1">
      <c r="A76" s="170" t="s">
        <v>115</v>
      </c>
      <c r="B76" s="170"/>
      <c r="C76" s="170"/>
      <c r="D76" s="170"/>
      <c r="E76" s="186" t="s">
        <v>116</v>
      </c>
      <c r="F76" s="186"/>
      <c r="G76" s="186"/>
      <c r="H76" s="186"/>
    </row>
    <row r="77" spans="1:8" ht="15" customHeight="1">
      <c r="A77" s="182" t="s">
        <v>117</v>
      </c>
      <c r="B77" s="183"/>
      <c r="C77" s="183"/>
      <c r="D77" s="184"/>
      <c r="E77" s="128" t="s">
        <v>118</v>
      </c>
      <c r="F77" s="128" t="s">
        <v>119</v>
      </c>
      <c r="G77" s="128" t="s">
        <v>120</v>
      </c>
      <c r="H77" s="128" t="s">
        <v>121</v>
      </c>
    </row>
    <row r="78" spans="1:8" ht="15" customHeight="1">
      <c r="A78" s="42" t="s">
        <v>122</v>
      </c>
      <c r="B78" s="1" t="s">
        <v>123</v>
      </c>
      <c r="C78" s="42" t="s">
        <v>79</v>
      </c>
      <c r="D78" s="42" t="s">
        <v>64</v>
      </c>
      <c r="E78" s="48"/>
      <c r="F78" s="49"/>
      <c r="G78" s="49"/>
      <c r="H78" s="49"/>
    </row>
    <row r="79" spans="1:8" ht="15" customHeight="1">
      <c r="A79" s="42" t="s">
        <v>35</v>
      </c>
      <c r="B79" s="1" t="s">
        <v>124</v>
      </c>
      <c r="C79" s="2">
        <v>1.6E-2</v>
      </c>
      <c r="D79" s="4">
        <f>$D$31*C79</f>
        <v>32.756639999999997</v>
      </c>
      <c r="E79" s="187"/>
      <c r="F79" s="187"/>
      <c r="G79" s="187"/>
      <c r="H79" s="187"/>
    </row>
    <row r="80" spans="1:8" ht="15" customHeight="1">
      <c r="A80" s="42" t="s">
        <v>38</v>
      </c>
      <c r="B80" s="1" t="s">
        <v>125</v>
      </c>
      <c r="C80" s="2">
        <f>H80</f>
        <v>6.5666666666666677E-3</v>
      </c>
      <c r="D80" s="4">
        <f t="shared" ref="D80:D82" si="1">$D$31*C80</f>
        <v>13.443871000000001</v>
      </c>
      <c r="E80" s="129">
        <v>5.7000000000000002E-3</v>
      </c>
      <c r="F80" s="129">
        <v>8.3000000000000001E-3</v>
      </c>
      <c r="G80" s="129">
        <v>5.7000000000000002E-3</v>
      </c>
      <c r="H80" s="130">
        <f>AVERAGE(E80:G80)</f>
        <v>6.5666666666666677E-3</v>
      </c>
    </row>
    <row r="81" spans="1:9" ht="15" customHeight="1">
      <c r="A81" s="42" t="s">
        <v>41</v>
      </c>
      <c r="B81" s="1" t="s">
        <v>126</v>
      </c>
      <c r="C81" s="2">
        <v>1.2161E-2</v>
      </c>
      <c r="D81" s="4">
        <f t="shared" si="1"/>
        <v>24.897093689999998</v>
      </c>
      <c r="E81" s="129">
        <v>2.9999999999999997E-4</v>
      </c>
      <c r="F81" s="129">
        <v>1.1000000000000001E-3</v>
      </c>
      <c r="G81" s="129">
        <v>2.9999999999999997E-4</v>
      </c>
      <c r="H81" s="130">
        <f t="shared" ref="H81:H85" si="2">AVERAGE(E81:G81)</f>
        <v>5.666666666666666E-4</v>
      </c>
      <c r="I81" s="12">
        <v>0.06</v>
      </c>
    </row>
    <row r="82" spans="1:9" ht="15" customHeight="1">
      <c r="A82" s="42" t="s">
        <v>43</v>
      </c>
      <c r="B82" s="1" t="s">
        <v>127</v>
      </c>
      <c r="C82" s="2">
        <f t="shared" ref="C81:C84" si="3">H82</f>
        <v>3.0999999999999999E-3</v>
      </c>
      <c r="D82" s="4">
        <f t="shared" si="1"/>
        <v>6.3465989999999994</v>
      </c>
      <c r="E82" s="129">
        <v>1.2999999999999999E-3</v>
      </c>
      <c r="F82" s="129">
        <v>6.7000000000000002E-3</v>
      </c>
      <c r="G82" s="129">
        <v>1.2999999999999999E-3</v>
      </c>
      <c r="H82" s="130">
        <f t="shared" si="2"/>
        <v>3.0999999999999999E-3</v>
      </c>
      <c r="I82" s="12">
        <v>0.31</v>
      </c>
    </row>
    <row r="83" spans="1:9" ht="15" customHeight="1">
      <c r="A83" s="42" t="s">
        <v>70</v>
      </c>
      <c r="B83" s="1" t="s">
        <v>128</v>
      </c>
      <c r="C83" s="2">
        <f t="shared" si="3"/>
        <v>4.3333333333333331E-4</v>
      </c>
      <c r="D83" s="4">
        <f>$D$31*C83</f>
        <v>0.88715899999999992</v>
      </c>
      <c r="E83" s="129">
        <v>4.0000000000000002E-4</v>
      </c>
      <c r="F83" s="129">
        <v>5.0000000000000001E-4</v>
      </c>
      <c r="G83" s="129">
        <v>4.0000000000000002E-4</v>
      </c>
      <c r="H83" s="130">
        <f t="shared" si="2"/>
        <v>4.3333333333333331E-4</v>
      </c>
    </row>
    <row r="84" spans="1:9" ht="15" customHeight="1">
      <c r="A84" s="42" t="s">
        <v>91</v>
      </c>
      <c r="B84" s="1" t="s">
        <v>129</v>
      </c>
      <c r="C84" s="2">
        <f t="shared" si="3"/>
        <v>0</v>
      </c>
      <c r="D84" s="4">
        <f>$D$31*C84</f>
        <v>0</v>
      </c>
      <c r="E84" s="130">
        <v>0</v>
      </c>
      <c r="F84" s="128">
        <v>0</v>
      </c>
      <c r="G84" s="128">
        <v>0</v>
      </c>
      <c r="H84" s="130">
        <f t="shared" si="2"/>
        <v>0</v>
      </c>
    </row>
    <row r="85" spans="1:9" ht="15" customHeight="1">
      <c r="A85" s="171" t="s">
        <v>82</v>
      </c>
      <c r="B85" s="173"/>
      <c r="C85" s="2">
        <f>SUM(C79:C84)</f>
        <v>3.8261000000000003E-2</v>
      </c>
      <c r="D85" s="4">
        <f>SUM(D79:D84)</f>
        <v>78.331362689999992</v>
      </c>
      <c r="E85" s="130">
        <v>2.3699999999999999E-2</v>
      </c>
      <c r="F85" s="130">
        <v>5.3699999999999998E-2</v>
      </c>
      <c r="G85" s="130">
        <v>2.3699999999999999E-2</v>
      </c>
      <c r="H85" s="130">
        <f t="shared" si="2"/>
        <v>3.3700000000000001E-2</v>
      </c>
    </row>
    <row r="86" spans="1:9" ht="15" customHeight="1">
      <c r="A86" s="188" t="s">
        <v>130</v>
      </c>
      <c r="B86" s="189"/>
      <c r="C86" s="189"/>
      <c r="D86" s="189"/>
    </row>
    <row r="87" spans="1:9" ht="15" customHeight="1">
      <c r="A87" s="42" t="s">
        <v>131</v>
      </c>
      <c r="B87" s="1" t="s">
        <v>132</v>
      </c>
      <c r="C87" s="42" t="s">
        <v>79</v>
      </c>
      <c r="D87" s="42" t="s">
        <v>64</v>
      </c>
    </row>
    <row r="88" spans="1:9" ht="15" customHeight="1">
      <c r="A88" s="42" t="s">
        <v>35</v>
      </c>
      <c r="B88" s="5" t="s">
        <v>133</v>
      </c>
      <c r="C88" s="2">
        <v>0</v>
      </c>
      <c r="D88" s="4">
        <v>0</v>
      </c>
    </row>
    <row r="89" spans="1:9" ht="15" customHeight="1">
      <c r="A89" s="171" t="s">
        <v>82</v>
      </c>
      <c r="B89" s="173"/>
      <c r="C89" s="2">
        <f>SUM(C88)</f>
        <v>0</v>
      </c>
      <c r="D89" s="4">
        <f>SUM(D88)</f>
        <v>0</v>
      </c>
    </row>
    <row r="90" spans="1:9" ht="15" customHeight="1">
      <c r="A90" s="170" t="s">
        <v>134</v>
      </c>
      <c r="B90" s="170"/>
      <c r="C90" s="170"/>
      <c r="D90" s="170"/>
    </row>
    <row r="91" spans="1:9" ht="15" customHeight="1">
      <c r="A91" s="42">
        <v>4</v>
      </c>
      <c r="B91" s="175" t="s">
        <v>135</v>
      </c>
      <c r="C91" s="175"/>
      <c r="D91" s="42" t="s">
        <v>64</v>
      </c>
    </row>
    <row r="92" spans="1:9" ht="15" customHeight="1">
      <c r="A92" s="42" t="s">
        <v>122</v>
      </c>
      <c r="B92" s="175" t="s">
        <v>136</v>
      </c>
      <c r="C92" s="175"/>
      <c r="D92" s="4">
        <f>D85</f>
        <v>78.331362689999992</v>
      </c>
    </row>
    <row r="93" spans="1:9" ht="15" customHeight="1">
      <c r="A93" s="42" t="s">
        <v>131</v>
      </c>
      <c r="B93" s="175" t="s">
        <v>132</v>
      </c>
      <c r="C93" s="175"/>
      <c r="D93" s="4">
        <f>D89</f>
        <v>0</v>
      </c>
    </row>
    <row r="94" spans="1:9" ht="15" customHeight="1">
      <c r="A94" s="168" t="s">
        <v>74</v>
      </c>
      <c r="B94" s="168"/>
      <c r="C94" s="168"/>
      <c r="D94" s="4">
        <f>SUM(D92:D93)</f>
        <v>78.331362689999992</v>
      </c>
    </row>
    <row r="95" spans="1:9" ht="15" customHeight="1">
      <c r="A95" s="181"/>
      <c r="B95" s="181"/>
      <c r="C95" s="181"/>
      <c r="D95" s="181"/>
    </row>
    <row r="96" spans="1:9" ht="15" customHeight="1">
      <c r="A96" s="182" t="s">
        <v>137</v>
      </c>
      <c r="B96" s="183"/>
      <c r="C96" s="183"/>
      <c r="D96" s="184"/>
    </row>
    <row r="97" spans="1:4" ht="15" customHeight="1">
      <c r="A97" s="42">
        <v>5</v>
      </c>
      <c r="B97" s="175" t="s">
        <v>138</v>
      </c>
      <c r="C97" s="175"/>
      <c r="D97" s="42" t="s">
        <v>64</v>
      </c>
    </row>
    <row r="98" spans="1:4" ht="15" customHeight="1">
      <c r="A98" s="42" t="s">
        <v>35</v>
      </c>
      <c r="B98" s="175" t="s">
        <v>139</v>
      </c>
      <c r="C98" s="175"/>
      <c r="D98" s="54">
        <f>'Uniforme Servente'!E8</f>
        <v>34.123333333333328</v>
      </c>
    </row>
    <row r="99" spans="1:4" ht="15" customHeight="1">
      <c r="A99" s="42" t="s">
        <v>38</v>
      </c>
      <c r="B99" s="175" t="s">
        <v>140</v>
      </c>
      <c r="C99" s="175"/>
      <c r="D99" s="55">
        <f>'Lista de Materiais'!F64</f>
        <v>872.97455128205161</v>
      </c>
    </row>
    <row r="100" spans="1:4" ht="15" customHeight="1">
      <c r="A100" s="42" t="s">
        <v>41</v>
      </c>
      <c r="B100" s="175" t="s">
        <v>141</v>
      </c>
      <c r="C100" s="175"/>
      <c r="D100" s="55">
        <f>'Lista de Equipamentos'!F8</f>
        <v>19.926145299145297</v>
      </c>
    </row>
    <row r="101" spans="1:4" ht="15" customHeight="1">
      <c r="A101" s="42" t="s">
        <v>43</v>
      </c>
      <c r="B101" s="175" t="s">
        <v>142</v>
      </c>
      <c r="C101" s="175"/>
      <c r="D101" s="54">
        <f>'Equipamentos EPI'!F7</f>
        <v>0.38943589743589746</v>
      </c>
    </row>
    <row r="102" spans="1:4" ht="15" customHeight="1">
      <c r="A102" s="168" t="s">
        <v>82</v>
      </c>
      <c r="B102" s="168"/>
      <c r="C102" s="168"/>
      <c r="D102" s="54">
        <f>SUM(D98:D101)</f>
        <v>927.41346581196615</v>
      </c>
    </row>
    <row r="103" spans="1:4" ht="15" customHeight="1">
      <c r="A103" s="181"/>
      <c r="B103" s="181"/>
      <c r="C103" s="181"/>
      <c r="D103" s="181"/>
    </row>
    <row r="104" spans="1:4" ht="15" customHeight="1">
      <c r="A104" s="170" t="s">
        <v>143</v>
      </c>
      <c r="B104" s="170"/>
      <c r="C104" s="170"/>
      <c r="D104" s="170"/>
    </row>
    <row r="105" spans="1:4" ht="15" customHeight="1">
      <c r="A105" s="42">
        <v>6</v>
      </c>
      <c r="B105" s="40" t="s">
        <v>144</v>
      </c>
      <c r="C105" s="42" t="s">
        <v>79</v>
      </c>
      <c r="D105" s="42" t="s">
        <v>64</v>
      </c>
    </row>
    <row r="106" spans="1:4" ht="15" customHeight="1">
      <c r="A106" s="42" t="s">
        <v>35</v>
      </c>
      <c r="B106" s="40" t="s">
        <v>145</v>
      </c>
      <c r="C106" s="39">
        <v>0.1</v>
      </c>
      <c r="D106" s="4">
        <f>D122*C106</f>
        <v>579.20388347659662</v>
      </c>
    </row>
    <row r="107" spans="1:4" ht="15" customHeight="1">
      <c r="A107" s="42" t="s">
        <v>38</v>
      </c>
      <c r="B107" s="40" t="s">
        <v>146</v>
      </c>
      <c r="C107" s="39">
        <v>0.15</v>
      </c>
      <c r="D107" s="4">
        <f>(D106+D122)*C107</f>
        <v>955.68640773638435</v>
      </c>
    </row>
    <row r="108" spans="1:4" ht="15" customHeight="1">
      <c r="A108" s="42" t="s">
        <v>41</v>
      </c>
      <c r="B108" s="179" t="s">
        <v>147</v>
      </c>
      <c r="C108" s="185"/>
      <c r="D108" s="180"/>
    </row>
    <row r="109" spans="1:4" ht="15" customHeight="1">
      <c r="A109" s="42"/>
      <c r="B109" s="40" t="s">
        <v>148</v>
      </c>
      <c r="C109" s="3">
        <v>1.6500000000000001E-2</v>
      </c>
      <c r="D109" s="4">
        <f ca="1">$D$124*C109</f>
        <v>140.98464207423049</v>
      </c>
    </row>
    <row r="110" spans="1:4" ht="15" customHeight="1">
      <c r="A110" s="42"/>
      <c r="B110" s="40" t="s">
        <v>149</v>
      </c>
      <c r="C110" s="3">
        <v>7.5999999999999998E-2</v>
      </c>
      <c r="D110" s="4">
        <f ca="1">$D$124*C110</f>
        <v>649.3838059176677</v>
      </c>
    </row>
    <row r="111" spans="1:4" ht="15" customHeight="1">
      <c r="A111" s="42"/>
      <c r="B111" s="40" t="s">
        <v>150</v>
      </c>
      <c r="C111" s="3">
        <v>0</v>
      </c>
      <c r="D111" s="4">
        <f ca="1">$D$124*C111</f>
        <v>0</v>
      </c>
    </row>
    <row r="112" spans="1:4" ht="15" customHeight="1">
      <c r="A112" s="42"/>
      <c r="B112" s="40" t="s">
        <v>151</v>
      </c>
      <c r="C112" s="3">
        <v>0.05</v>
      </c>
      <c r="D112" s="4">
        <f ca="1">$D$124*C112</f>
        <v>427.22618810372882</v>
      </c>
    </row>
    <row r="113" spans="1:7" ht="15" customHeight="1">
      <c r="A113" s="168" t="s">
        <v>82</v>
      </c>
      <c r="B113" s="168"/>
      <c r="C113" s="3">
        <f>SUM(C106,C107,C109,C110,C111,C112)</f>
        <v>0.39250000000000002</v>
      </c>
      <c r="D113" s="4">
        <f ca="1">SUM(D106,D107,D109,D110,D111,D112)</f>
        <v>2752.4849273086083</v>
      </c>
    </row>
    <row r="114" spans="1:7" ht="15" customHeight="1">
      <c r="A114" s="181"/>
      <c r="B114" s="181"/>
      <c r="C114" s="181"/>
      <c r="D114" s="181"/>
    </row>
    <row r="115" spans="1:7" ht="15" customHeight="1">
      <c r="A115" s="170" t="s">
        <v>152</v>
      </c>
      <c r="B115" s="170"/>
      <c r="C115" s="170"/>
      <c r="D115" s="170"/>
    </row>
    <row r="116" spans="1:7" ht="15" customHeight="1">
      <c r="A116" s="42"/>
      <c r="B116" s="175" t="s">
        <v>153</v>
      </c>
      <c r="C116" s="175"/>
      <c r="D116" s="42" t="s">
        <v>64</v>
      </c>
    </row>
    <row r="117" spans="1:7" ht="15" customHeight="1">
      <c r="A117" s="42" t="s">
        <v>35</v>
      </c>
      <c r="B117" s="175" t="s">
        <v>62</v>
      </c>
      <c r="C117" s="175"/>
      <c r="D117" s="4">
        <f>D31</f>
        <v>2047.29</v>
      </c>
    </row>
    <row r="118" spans="1:7" ht="15" customHeight="1">
      <c r="A118" s="42" t="s">
        <v>38</v>
      </c>
      <c r="B118" s="175" t="s">
        <v>75</v>
      </c>
      <c r="C118" s="175"/>
      <c r="D118" s="4">
        <f>D64</f>
        <v>2592.2968426959997</v>
      </c>
    </row>
    <row r="119" spans="1:7" ht="15" customHeight="1">
      <c r="A119" s="42" t="s">
        <v>41</v>
      </c>
      <c r="B119" s="175" t="s">
        <v>108</v>
      </c>
      <c r="C119" s="175"/>
      <c r="D119" s="4">
        <f>D74</f>
        <v>146.707163568</v>
      </c>
    </row>
    <row r="120" spans="1:7" ht="15" customHeight="1">
      <c r="A120" s="42" t="s">
        <v>43</v>
      </c>
      <c r="B120" s="175" t="s">
        <v>115</v>
      </c>
      <c r="C120" s="175"/>
      <c r="D120" s="4">
        <f>D94</f>
        <v>78.331362689999992</v>
      </c>
    </row>
    <row r="121" spans="1:7" ht="15" customHeight="1">
      <c r="A121" s="42" t="s">
        <v>70</v>
      </c>
      <c r="B121" s="175" t="s">
        <v>137</v>
      </c>
      <c r="C121" s="175"/>
      <c r="D121" s="4">
        <f>D102</f>
        <v>927.41346581196615</v>
      </c>
      <c r="F121" s="14"/>
      <c r="G121" s="14"/>
    </row>
    <row r="122" spans="1:7" ht="15" customHeight="1">
      <c r="A122" s="168" t="s">
        <v>154</v>
      </c>
      <c r="B122" s="168"/>
      <c r="C122" s="168"/>
      <c r="D122" s="4">
        <f>SUM(D117:D121)</f>
        <v>5792.0388347659664</v>
      </c>
    </row>
    <row r="123" spans="1:7" ht="15" customHeight="1">
      <c r="A123" s="42" t="s">
        <v>91</v>
      </c>
      <c r="B123" s="175" t="s">
        <v>143</v>
      </c>
      <c r="C123" s="175"/>
      <c r="D123" s="4">
        <f ca="1">D113</f>
        <v>2752.4849273086083</v>
      </c>
    </row>
    <row r="124" spans="1:7" ht="15" customHeight="1">
      <c r="A124" s="178" t="s">
        <v>155</v>
      </c>
      <c r="B124" s="178"/>
      <c r="C124" s="178"/>
      <c r="D124" s="9">
        <f ca="1">D122+D123</f>
        <v>8544.5237620745756</v>
      </c>
    </row>
    <row r="125" spans="1:7">
      <c r="D125" s="139"/>
    </row>
  </sheetData>
  <mergeCells count="86">
    <mergeCell ref="E76:H76"/>
    <mergeCell ref="E79:H79"/>
    <mergeCell ref="A89:B89"/>
    <mergeCell ref="A90:D90"/>
    <mergeCell ref="B91:C91"/>
    <mergeCell ref="A86:D86"/>
    <mergeCell ref="A85:B85"/>
    <mergeCell ref="B92:C92"/>
    <mergeCell ref="A103:D103"/>
    <mergeCell ref="B93:C93"/>
    <mergeCell ref="A94:C94"/>
    <mergeCell ref="A104:D104"/>
    <mergeCell ref="B108:D108"/>
    <mergeCell ref="A113:B113"/>
    <mergeCell ref="B100:C100"/>
    <mergeCell ref="A95:D95"/>
    <mergeCell ref="A96:D96"/>
    <mergeCell ref="B97:C97"/>
    <mergeCell ref="B101:C101"/>
    <mergeCell ref="A102:C102"/>
    <mergeCell ref="B98:C98"/>
    <mergeCell ref="B99:C99"/>
    <mergeCell ref="A124:C124"/>
    <mergeCell ref="A114:D114"/>
    <mergeCell ref="A115:D115"/>
    <mergeCell ref="B116:C116"/>
    <mergeCell ref="B117:C117"/>
    <mergeCell ref="B118:C118"/>
    <mergeCell ref="B119:C119"/>
    <mergeCell ref="B120:C120"/>
    <mergeCell ref="B121:C121"/>
    <mergeCell ref="A122:C122"/>
    <mergeCell ref="B123:C123"/>
    <mergeCell ref="B61:C61"/>
    <mergeCell ref="B62:C62"/>
    <mergeCell ref="B63:C63"/>
    <mergeCell ref="A64:C64"/>
    <mergeCell ref="A65:D65"/>
    <mergeCell ref="A66:D66"/>
    <mergeCell ref="A74:B74"/>
    <mergeCell ref="A75:D75"/>
    <mergeCell ref="A76:D76"/>
    <mergeCell ref="A77:D77"/>
    <mergeCell ref="B60:C60"/>
    <mergeCell ref="A32:D32"/>
    <mergeCell ref="A33:D33"/>
    <mergeCell ref="A34:D34"/>
    <mergeCell ref="A38:B38"/>
    <mergeCell ref="A39:D39"/>
    <mergeCell ref="A49:B49"/>
    <mergeCell ref="A50:D50"/>
    <mergeCell ref="B54:C54"/>
    <mergeCell ref="B57:C57"/>
    <mergeCell ref="A58:C58"/>
    <mergeCell ref="A59:D59"/>
    <mergeCell ref="B55:C55"/>
    <mergeCell ref="A31:C31"/>
    <mergeCell ref="B20:C20"/>
    <mergeCell ref="B21:C21"/>
    <mergeCell ref="A22:D22"/>
    <mergeCell ref="A23:D23"/>
    <mergeCell ref="B24:C24"/>
    <mergeCell ref="B25:C25"/>
    <mergeCell ref="B26:C26"/>
    <mergeCell ref="B27:C27"/>
    <mergeCell ref="B28:C28"/>
    <mergeCell ref="B29:C29"/>
    <mergeCell ref="B30:C30"/>
    <mergeCell ref="B19:C19"/>
    <mergeCell ref="B8:C8"/>
    <mergeCell ref="B9:C9"/>
    <mergeCell ref="B10:C10"/>
    <mergeCell ref="A11:D11"/>
    <mergeCell ref="A12:B12"/>
    <mergeCell ref="A13:B13"/>
    <mergeCell ref="A14:D14"/>
    <mergeCell ref="A15:D15"/>
    <mergeCell ref="A16:D16"/>
    <mergeCell ref="B17:C17"/>
    <mergeCell ref="B18:C18"/>
    <mergeCell ref="B7:C7"/>
    <mergeCell ref="A1:D1"/>
    <mergeCell ref="A2:D2"/>
    <mergeCell ref="A3:D3"/>
    <mergeCell ref="A4:D4"/>
    <mergeCell ref="A6:D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2308C-A74E-4D41-9F78-01430E0896E1}">
  <dimension ref="A1:E125"/>
  <sheetViews>
    <sheetView showGridLines="0" tabSelected="1" topLeftCell="A10" zoomScale="130" zoomScaleNormal="130" workbookViewId="0">
      <selection activeCell="K24" sqref="K24"/>
    </sheetView>
  </sheetViews>
  <sheetFormatPr defaultColWidth="9.140625" defaultRowHeight="12.75"/>
  <cols>
    <col min="1" max="1" width="3.5703125" style="11" bestFit="1" customWidth="1"/>
    <col min="2" max="2" width="65" style="13" bestFit="1" customWidth="1"/>
    <col min="3" max="3" width="16.7109375" style="13" customWidth="1"/>
    <col min="4" max="4" width="23.42578125" style="11" bestFit="1" customWidth="1"/>
    <col min="5" max="16384" width="9.140625" style="12"/>
  </cols>
  <sheetData>
    <row r="1" spans="1:4" ht="15" customHeight="1">
      <c r="A1" s="163" t="s">
        <v>30</v>
      </c>
      <c r="B1" s="163"/>
      <c r="C1" s="163"/>
      <c r="D1" s="163"/>
    </row>
    <row r="2" spans="1:4" ht="15" customHeight="1">
      <c r="A2" s="163" t="s">
        <v>31</v>
      </c>
      <c r="B2" s="163"/>
      <c r="C2" s="163"/>
      <c r="D2" s="163"/>
    </row>
    <row r="3" spans="1:4" ht="15" customHeight="1">
      <c r="A3" s="163" t="s">
        <v>32</v>
      </c>
      <c r="B3" s="163"/>
      <c r="C3" s="163"/>
      <c r="D3" s="163"/>
    </row>
    <row r="4" spans="1:4" ht="15" customHeight="1">
      <c r="A4" s="163" t="s">
        <v>33</v>
      </c>
      <c r="B4" s="163"/>
      <c r="C4" s="163"/>
      <c r="D4" s="163"/>
    </row>
    <row r="5" spans="1:4" ht="15" customHeight="1">
      <c r="A5" s="13"/>
      <c r="D5" s="13"/>
    </row>
    <row r="6" spans="1:4" ht="15" customHeight="1">
      <c r="A6" s="164" t="s">
        <v>34</v>
      </c>
      <c r="B6" s="165"/>
      <c r="C6" s="165"/>
      <c r="D6" s="166"/>
    </row>
    <row r="7" spans="1:4" ht="15" customHeight="1">
      <c r="A7" s="41" t="s">
        <v>35</v>
      </c>
      <c r="B7" s="162" t="s">
        <v>36</v>
      </c>
      <c r="C7" s="162"/>
      <c r="D7" s="41" t="s">
        <v>37</v>
      </c>
    </row>
    <row r="8" spans="1:4" ht="15" customHeight="1">
      <c r="A8" s="41" t="s">
        <v>38</v>
      </c>
      <c r="B8" s="162" t="s">
        <v>39</v>
      </c>
      <c r="C8" s="162"/>
      <c r="D8" s="41" t="s">
        <v>40</v>
      </c>
    </row>
    <row r="9" spans="1:4" ht="15" customHeight="1">
      <c r="A9" s="41" t="s">
        <v>41</v>
      </c>
      <c r="B9" s="162" t="s">
        <v>42</v>
      </c>
      <c r="C9" s="162"/>
      <c r="D9" s="41">
        <v>2025</v>
      </c>
    </row>
    <row r="10" spans="1:4" ht="27" customHeight="1">
      <c r="A10" s="41" t="s">
        <v>43</v>
      </c>
      <c r="B10" s="162" t="s">
        <v>156</v>
      </c>
      <c r="C10" s="162"/>
      <c r="D10" s="41" t="s">
        <v>45</v>
      </c>
    </row>
    <row r="11" spans="1:4" ht="15" customHeight="1">
      <c r="A11" s="167" t="s">
        <v>46</v>
      </c>
      <c r="B11" s="167"/>
      <c r="C11" s="167"/>
      <c r="D11" s="167"/>
    </row>
    <row r="12" spans="1:4" ht="25.5">
      <c r="A12" s="168" t="s">
        <v>47</v>
      </c>
      <c r="B12" s="168"/>
      <c r="C12" s="42" t="s">
        <v>48</v>
      </c>
      <c r="D12" s="42" t="s">
        <v>49</v>
      </c>
    </row>
    <row r="13" spans="1:4" ht="15" customHeight="1">
      <c r="A13" s="169" t="s">
        <v>50</v>
      </c>
      <c r="B13" s="169"/>
      <c r="C13" s="43" t="s">
        <v>51</v>
      </c>
      <c r="D13" s="43">
        <v>1</v>
      </c>
    </row>
    <row r="14" spans="1:4" ht="15" customHeight="1">
      <c r="A14" s="170" t="s">
        <v>52</v>
      </c>
      <c r="B14" s="170"/>
      <c r="C14" s="170"/>
      <c r="D14" s="170"/>
    </row>
    <row r="15" spans="1:4" ht="15" customHeight="1">
      <c r="A15" s="167" t="s">
        <v>53</v>
      </c>
      <c r="B15" s="167"/>
      <c r="C15" s="167"/>
      <c r="D15" s="167"/>
    </row>
    <row r="16" spans="1:4" ht="15" customHeight="1">
      <c r="A16" s="167" t="s">
        <v>54</v>
      </c>
      <c r="B16" s="167"/>
      <c r="C16" s="167"/>
      <c r="D16" s="167"/>
    </row>
    <row r="17" spans="1:4" ht="15" customHeight="1">
      <c r="A17" s="41">
        <v>1</v>
      </c>
      <c r="B17" s="162" t="s">
        <v>55</v>
      </c>
      <c r="C17" s="162"/>
      <c r="D17" s="43" t="s">
        <v>157</v>
      </c>
    </row>
    <row r="18" spans="1:4" ht="15" customHeight="1">
      <c r="A18" s="41">
        <v>2</v>
      </c>
      <c r="B18" s="162" t="s">
        <v>56</v>
      </c>
      <c r="C18" s="162"/>
      <c r="D18" s="41" t="s">
        <v>158</v>
      </c>
    </row>
    <row r="19" spans="1:4" ht="15" customHeight="1">
      <c r="A19" s="41">
        <v>3</v>
      </c>
      <c r="B19" s="162" t="s">
        <v>58</v>
      </c>
      <c r="C19" s="162"/>
      <c r="D19" s="7">
        <v>3383.5</v>
      </c>
    </row>
    <row r="20" spans="1:4" ht="15" customHeight="1">
      <c r="A20" s="41">
        <v>4</v>
      </c>
      <c r="B20" s="162" t="s">
        <v>59</v>
      </c>
      <c r="C20" s="162"/>
      <c r="D20" s="41" t="s">
        <v>60</v>
      </c>
    </row>
    <row r="21" spans="1:4" ht="15" customHeight="1">
      <c r="A21" s="41">
        <v>5</v>
      </c>
      <c r="B21" s="162" t="s">
        <v>61</v>
      </c>
      <c r="C21" s="162"/>
      <c r="D21" s="10">
        <v>45658</v>
      </c>
    </row>
    <row r="22" spans="1:4" ht="15" customHeight="1">
      <c r="A22" s="174"/>
      <c r="B22" s="174"/>
      <c r="C22" s="174"/>
      <c r="D22" s="174"/>
    </row>
    <row r="23" spans="1:4" ht="15" customHeight="1">
      <c r="A23" s="170" t="s">
        <v>62</v>
      </c>
      <c r="B23" s="170"/>
      <c r="C23" s="170"/>
      <c r="D23" s="170"/>
    </row>
    <row r="24" spans="1:4" ht="15" customHeight="1">
      <c r="A24" s="42">
        <v>1</v>
      </c>
      <c r="B24" s="175" t="s">
        <v>63</v>
      </c>
      <c r="C24" s="175"/>
      <c r="D24" s="42" t="s">
        <v>64</v>
      </c>
    </row>
    <row r="25" spans="1:4" ht="15" customHeight="1">
      <c r="A25" s="6" t="s">
        <v>35</v>
      </c>
      <c r="B25" s="176" t="s">
        <v>65</v>
      </c>
      <c r="C25" s="176"/>
      <c r="D25" s="4">
        <f>D19</f>
        <v>3383.5</v>
      </c>
    </row>
    <row r="26" spans="1:4" ht="15" customHeight="1">
      <c r="A26" s="42" t="s">
        <v>38</v>
      </c>
      <c r="B26" s="175" t="s">
        <v>66</v>
      </c>
      <c r="C26" s="175"/>
      <c r="D26" s="4">
        <v>0</v>
      </c>
    </row>
    <row r="27" spans="1:4" ht="15" customHeight="1">
      <c r="A27" s="42" t="s">
        <v>41</v>
      </c>
      <c r="B27" s="175" t="s">
        <v>159</v>
      </c>
      <c r="C27" s="175"/>
      <c r="D27" s="4">
        <v>0</v>
      </c>
    </row>
    <row r="28" spans="1:4" ht="15" customHeight="1">
      <c r="A28" s="42" t="s">
        <v>43</v>
      </c>
      <c r="B28" s="175" t="s">
        <v>69</v>
      </c>
      <c r="C28" s="175"/>
      <c r="D28" s="4">
        <v>0</v>
      </c>
    </row>
    <row r="29" spans="1:4" ht="15" customHeight="1">
      <c r="A29" s="42" t="s">
        <v>70</v>
      </c>
      <c r="B29" s="175" t="s">
        <v>71</v>
      </c>
      <c r="C29" s="175"/>
      <c r="D29" s="4">
        <v>0</v>
      </c>
    </row>
    <row r="30" spans="1:4" ht="15" customHeight="1">
      <c r="A30" s="42" t="s">
        <v>72</v>
      </c>
      <c r="B30" s="175" t="s">
        <v>73</v>
      </c>
      <c r="C30" s="175"/>
      <c r="D30" s="4">
        <v>0</v>
      </c>
    </row>
    <row r="31" spans="1:4" ht="15" customHeight="1">
      <c r="A31" s="171" t="s">
        <v>74</v>
      </c>
      <c r="B31" s="172"/>
      <c r="C31" s="173"/>
      <c r="D31" s="4">
        <f>SUM(D25:D30)</f>
        <v>3383.5</v>
      </c>
    </row>
    <row r="32" spans="1:4" ht="15" customHeight="1">
      <c r="A32" s="174"/>
      <c r="B32" s="174"/>
      <c r="C32" s="174"/>
      <c r="D32" s="174"/>
    </row>
    <row r="33" spans="1:4" ht="15" customHeight="1">
      <c r="A33" s="170" t="s">
        <v>75</v>
      </c>
      <c r="B33" s="170"/>
      <c r="C33" s="170"/>
      <c r="D33" s="170"/>
    </row>
    <row r="34" spans="1:4" ht="15" customHeight="1">
      <c r="A34" s="170" t="s">
        <v>76</v>
      </c>
      <c r="B34" s="170"/>
      <c r="C34" s="170"/>
      <c r="D34" s="170"/>
    </row>
    <row r="35" spans="1:4" ht="15" customHeight="1">
      <c r="A35" s="42" t="s">
        <v>77</v>
      </c>
      <c r="B35" s="5" t="s">
        <v>78</v>
      </c>
      <c r="C35" s="42" t="s">
        <v>79</v>
      </c>
      <c r="D35" s="42" t="s">
        <v>64</v>
      </c>
    </row>
    <row r="36" spans="1:4" ht="15" customHeight="1">
      <c r="A36" s="42" t="s">
        <v>35</v>
      </c>
      <c r="B36" s="1" t="s">
        <v>80</v>
      </c>
      <c r="C36" s="2">
        <v>8.3299999999999999E-2</v>
      </c>
      <c r="D36" s="4">
        <f>$D$31*C36</f>
        <v>281.84555</v>
      </c>
    </row>
    <row r="37" spans="1:4" ht="15" customHeight="1">
      <c r="A37" s="42" t="s">
        <v>38</v>
      </c>
      <c r="B37" s="1" t="s">
        <v>81</v>
      </c>
      <c r="C37" s="2">
        <v>0.121</v>
      </c>
      <c r="D37" s="4">
        <f>$D$31*C37</f>
        <v>409.40350000000001</v>
      </c>
    </row>
    <row r="38" spans="1:4" ht="15" customHeight="1">
      <c r="A38" s="171" t="s">
        <v>82</v>
      </c>
      <c r="B38" s="173"/>
      <c r="C38" s="2">
        <f>SUM(C36:C37)</f>
        <v>0.20429999999999998</v>
      </c>
      <c r="D38" s="4">
        <f>SUM(D36:D37)</f>
        <v>691.24905000000001</v>
      </c>
    </row>
    <row r="39" spans="1:4" ht="15" customHeight="1">
      <c r="A39" s="178" t="s">
        <v>83</v>
      </c>
      <c r="B39" s="178"/>
      <c r="C39" s="178"/>
      <c r="D39" s="178"/>
    </row>
    <row r="40" spans="1:4" ht="15" customHeight="1">
      <c r="A40" s="42" t="s">
        <v>84</v>
      </c>
      <c r="B40" s="42" t="s">
        <v>85</v>
      </c>
      <c r="C40" s="42" t="s">
        <v>79</v>
      </c>
      <c r="D40" s="42" t="s">
        <v>64</v>
      </c>
    </row>
    <row r="41" spans="1:4" ht="15" customHeight="1">
      <c r="A41" s="42" t="s">
        <v>35</v>
      </c>
      <c r="B41" s="1" t="s">
        <v>160</v>
      </c>
      <c r="C41" s="2">
        <v>0.2</v>
      </c>
      <c r="D41" s="4">
        <f>($D$31+$D$38)*C41</f>
        <v>814.94981000000007</v>
      </c>
    </row>
    <row r="42" spans="1:4" ht="15" customHeight="1">
      <c r="A42" s="42" t="s">
        <v>38</v>
      </c>
      <c r="B42" s="1" t="s">
        <v>161</v>
      </c>
      <c r="C42" s="2">
        <v>2.5000000000000001E-2</v>
      </c>
      <c r="D42" s="4">
        <f t="shared" ref="D42:D48" si="0">($D$31+$D$38)*C42</f>
        <v>101.86872625000001</v>
      </c>
    </row>
    <row r="43" spans="1:4" ht="15" customHeight="1">
      <c r="A43" s="42" t="s">
        <v>41</v>
      </c>
      <c r="B43" s="1" t="s">
        <v>88</v>
      </c>
      <c r="C43" s="8">
        <v>0.03</v>
      </c>
      <c r="D43" s="4">
        <f t="shared" si="0"/>
        <v>122.24247149999999</v>
      </c>
    </row>
    <row r="44" spans="1:4" ht="15" customHeight="1">
      <c r="A44" s="42" t="s">
        <v>43</v>
      </c>
      <c r="B44" s="1" t="s">
        <v>162</v>
      </c>
      <c r="C44" s="2">
        <v>1.4999999999999999E-2</v>
      </c>
      <c r="D44" s="4">
        <f t="shared" si="0"/>
        <v>61.121235749999997</v>
      </c>
    </row>
    <row r="45" spans="1:4" ht="15" customHeight="1">
      <c r="A45" s="42" t="s">
        <v>70</v>
      </c>
      <c r="B45" s="1" t="s">
        <v>163</v>
      </c>
      <c r="C45" s="2">
        <v>0.01</v>
      </c>
      <c r="D45" s="4">
        <f t="shared" si="0"/>
        <v>40.747490499999998</v>
      </c>
    </row>
    <row r="46" spans="1:4" ht="15" customHeight="1">
      <c r="A46" s="42" t="s">
        <v>91</v>
      </c>
      <c r="B46" s="1" t="s">
        <v>164</v>
      </c>
      <c r="C46" s="2">
        <v>6.0000000000000001E-3</v>
      </c>
      <c r="D46" s="4">
        <f t="shared" si="0"/>
        <v>24.4484943</v>
      </c>
    </row>
    <row r="47" spans="1:4" ht="15" customHeight="1">
      <c r="A47" s="42" t="s">
        <v>72</v>
      </c>
      <c r="B47" s="1" t="s">
        <v>165</v>
      </c>
      <c r="C47" s="2">
        <v>2E-3</v>
      </c>
      <c r="D47" s="4">
        <f t="shared" si="0"/>
        <v>8.1494981000000006</v>
      </c>
    </row>
    <row r="48" spans="1:4" ht="15" customHeight="1">
      <c r="A48" s="42" t="s">
        <v>94</v>
      </c>
      <c r="B48" s="1" t="s">
        <v>166</v>
      </c>
      <c r="C48" s="2">
        <v>0.08</v>
      </c>
      <c r="D48" s="4">
        <f t="shared" si="0"/>
        <v>325.97992399999998</v>
      </c>
    </row>
    <row r="49" spans="1:4" ht="15" customHeight="1">
      <c r="A49" s="171" t="s">
        <v>82</v>
      </c>
      <c r="B49" s="173"/>
      <c r="C49" s="2">
        <f>SUM(C41:C48)</f>
        <v>0.36800000000000005</v>
      </c>
      <c r="D49" s="4">
        <f>SUM(D41:D48)</f>
        <v>1499.5076504000001</v>
      </c>
    </row>
    <row r="50" spans="1:4" ht="15" customHeight="1">
      <c r="A50" s="170" t="s">
        <v>96</v>
      </c>
      <c r="B50" s="170"/>
      <c r="C50" s="170"/>
      <c r="D50" s="170"/>
    </row>
    <row r="51" spans="1:4" ht="15" customHeight="1">
      <c r="A51" s="42" t="s">
        <v>97</v>
      </c>
      <c r="B51" s="1" t="s">
        <v>98</v>
      </c>
      <c r="C51" s="42" t="s">
        <v>99</v>
      </c>
      <c r="D51" s="42" t="s">
        <v>64</v>
      </c>
    </row>
    <row r="52" spans="1:4" ht="15" customHeight="1">
      <c r="A52" s="42" t="s">
        <v>35</v>
      </c>
      <c r="B52" s="1" t="s">
        <v>167</v>
      </c>
      <c r="C52" s="15">
        <v>5.5</v>
      </c>
      <c r="D52" s="7">
        <f>(C52*2*21)-D31*6%</f>
        <v>27.990000000000009</v>
      </c>
    </row>
    <row r="53" spans="1:4" ht="15" customHeight="1">
      <c r="A53" s="42" t="s">
        <v>38</v>
      </c>
      <c r="B53" s="40" t="s">
        <v>101</v>
      </c>
      <c r="C53" s="15">
        <v>44.3</v>
      </c>
      <c r="D53" s="7">
        <f>C53*21</f>
        <v>930.3</v>
      </c>
    </row>
    <row r="54" spans="1:4" ht="15" customHeight="1">
      <c r="A54" s="42" t="s">
        <v>41</v>
      </c>
      <c r="B54" s="175" t="s">
        <v>102</v>
      </c>
      <c r="C54" s="175"/>
      <c r="D54" s="7">
        <v>200</v>
      </c>
    </row>
    <row r="55" spans="1:4" ht="15" customHeight="1">
      <c r="A55" s="42" t="s">
        <v>43</v>
      </c>
      <c r="B55" s="179" t="s">
        <v>103</v>
      </c>
      <c r="C55" s="180"/>
      <c r="D55" s="7">
        <v>13.64</v>
      </c>
    </row>
    <row r="56" spans="1:4" ht="15" customHeight="1">
      <c r="A56" s="42" t="s">
        <v>70</v>
      </c>
      <c r="B56" s="46" t="s">
        <v>104</v>
      </c>
      <c r="C56" s="47"/>
      <c r="D56" s="7">
        <v>3.61</v>
      </c>
    </row>
    <row r="57" spans="1:4" ht="15" customHeight="1">
      <c r="A57" s="42" t="s">
        <v>91</v>
      </c>
      <c r="B57" s="175" t="s">
        <v>105</v>
      </c>
      <c r="C57" s="175"/>
      <c r="D57" s="7"/>
    </row>
    <row r="58" spans="1:4" ht="15" customHeight="1">
      <c r="A58" s="168" t="s">
        <v>74</v>
      </c>
      <c r="B58" s="168"/>
      <c r="C58" s="168"/>
      <c r="D58" s="4">
        <f>SUM(D52:D57)</f>
        <v>1175.54</v>
      </c>
    </row>
    <row r="59" spans="1:4" ht="15" customHeight="1">
      <c r="A59" s="170" t="s">
        <v>106</v>
      </c>
      <c r="B59" s="170"/>
      <c r="C59" s="170"/>
      <c r="D59" s="170"/>
    </row>
    <row r="60" spans="1:4" ht="15" customHeight="1">
      <c r="A60" s="42">
        <v>2</v>
      </c>
      <c r="B60" s="175" t="s">
        <v>107</v>
      </c>
      <c r="C60" s="175"/>
      <c r="D60" s="42" t="s">
        <v>64</v>
      </c>
    </row>
    <row r="61" spans="1:4" ht="15" customHeight="1">
      <c r="A61" s="42" t="s">
        <v>77</v>
      </c>
      <c r="B61" s="175" t="s">
        <v>78</v>
      </c>
      <c r="C61" s="175"/>
      <c r="D61" s="4">
        <f>D38</f>
        <v>691.24905000000001</v>
      </c>
    </row>
    <row r="62" spans="1:4" ht="15" customHeight="1">
      <c r="A62" s="42" t="s">
        <v>84</v>
      </c>
      <c r="B62" s="175" t="s">
        <v>85</v>
      </c>
      <c r="C62" s="175"/>
      <c r="D62" s="4">
        <f>D49</f>
        <v>1499.5076504000001</v>
      </c>
    </row>
    <row r="63" spans="1:4" ht="15" customHeight="1">
      <c r="A63" s="42" t="s">
        <v>97</v>
      </c>
      <c r="B63" s="175" t="s">
        <v>98</v>
      </c>
      <c r="C63" s="175"/>
      <c r="D63" s="4">
        <f>D58</f>
        <v>1175.54</v>
      </c>
    </row>
    <row r="64" spans="1:4" ht="15" customHeight="1">
      <c r="A64" s="168" t="s">
        <v>74</v>
      </c>
      <c r="B64" s="168"/>
      <c r="C64" s="168"/>
      <c r="D64" s="4">
        <f>SUM(D61:D63)</f>
        <v>3366.2967004000002</v>
      </c>
    </row>
    <row r="65" spans="1:5" ht="15" customHeight="1">
      <c r="A65" s="174"/>
      <c r="B65" s="174"/>
      <c r="C65" s="174"/>
      <c r="D65" s="174"/>
    </row>
    <row r="66" spans="1:5" ht="15" customHeight="1">
      <c r="A66" s="170" t="s">
        <v>108</v>
      </c>
      <c r="B66" s="170"/>
      <c r="C66" s="170"/>
      <c r="D66" s="170"/>
    </row>
    <row r="67" spans="1:5" ht="15" customHeight="1">
      <c r="A67" s="42">
        <v>3</v>
      </c>
      <c r="B67" s="5" t="s">
        <v>109</v>
      </c>
      <c r="C67" s="42" t="s">
        <v>79</v>
      </c>
      <c r="D67" s="42" t="s">
        <v>64</v>
      </c>
    </row>
    <row r="68" spans="1:5" ht="15" customHeight="1">
      <c r="A68" s="42" t="s">
        <v>35</v>
      </c>
      <c r="B68" s="5" t="s">
        <v>109</v>
      </c>
      <c r="C68" s="2">
        <v>4.1999999999999997E-3</v>
      </c>
      <c r="D68" s="4">
        <f>D31*C68</f>
        <v>14.210699999999999</v>
      </c>
    </row>
    <row r="69" spans="1:5" ht="15" customHeight="1">
      <c r="A69" s="42" t="s">
        <v>38</v>
      </c>
      <c r="B69" s="5" t="s">
        <v>110</v>
      </c>
      <c r="C69" s="2">
        <v>2.9999999999999997E-4</v>
      </c>
      <c r="D69" s="4">
        <f>D31*C69</f>
        <v>1.01505</v>
      </c>
    </row>
    <row r="70" spans="1:5" ht="15" customHeight="1">
      <c r="A70" s="42" t="s">
        <v>41</v>
      </c>
      <c r="B70" s="5" t="s">
        <v>111</v>
      </c>
      <c r="C70" s="2">
        <v>0.04</v>
      </c>
      <c r="D70" s="4">
        <f>D31*C70</f>
        <v>135.34</v>
      </c>
    </row>
    <row r="71" spans="1:5" ht="15" customHeight="1">
      <c r="A71" s="42" t="s">
        <v>43</v>
      </c>
      <c r="B71" s="5" t="s">
        <v>168</v>
      </c>
      <c r="C71" s="2">
        <v>1.9400000000000001E-2</v>
      </c>
      <c r="D71" s="4">
        <f>D31*C71</f>
        <v>65.639899999999997</v>
      </c>
    </row>
    <row r="72" spans="1:5" ht="23.25" customHeight="1">
      <c r="A72" s="42" t="s">
        <v>70</v>
      </c>
      <c r="B72" s="5" t="s">
        <v>113</v>
      </c>
      <c r="C72" s="2">
        <f>C71*C49</f>
        <v>7.1392000000000009E-3</v>
      </c>
      <c r="D72" s="4">
        <f>D31*C72</f>
        <v>24.155483200000003</v>
      </c>
    </row>
    <row r="73" spans="1:5" ht="15" customHeight="1">
      <c r="A73" s="42" t="s">
        <v>91</v>
      </c>
      <c r="B73" s="5" t="s">
        <v>169</v>
      </c>
      <c r="C73" s="2">
        <v>6.2E-4</v>
      </c>
      <c r="D73" s="4">
        <f>D31*C73</f>
        <v>2.0977700000000001</v>
      </c>
    </row>
    <row r="74" spans="1:5" ht="15" customHeight="1">
      <c r="A74" s="171" t="s">
        <v>82</v>
      </c>
      <c r="B74" s="173"/>
      <c r="C74" s="2">
        <f>SUM(C68:C73)</f>
        <v>7.1659199999999992E-2</v>
      </c>
      <c r="D74" s="4">
        <f>SUM(D68:D73)</f>
        <v>242.45890319999998</v>
      </c>
    </row>
    <row r="75" spans="1:5" ht="15" customHeight="1">
      <c r="A75" s="181"/>
      <c r="B75" s="181"/>
      <c r="C75" s="181"/>
      <c r="D75" s="181"/>
    </row>
    <row r="76" spans="1:5" ht="15" customHeight="1">
      <c r="A76" s="170" t="s">
        <v>115</v>
      </c>
      <c r="B76" s="170"/>
      <c r="C76" s="170"/>
      <c r="D76" s="170"/>
    </row>
    <row r="77" spans="1:5" ht="15" customHeight="1">
      <c r="A77" s="182" t="s">
        <v>117</v>
      </c>
      <c r="B77" s="183"/>
      <c r="C77" s="183"/>
      <c r="D77" s="184"/>
    </row>
    <row r="78" spans="1:5" ht="15" customHeight="1">
      <c r="A78" s="42" t="s">
        <v>122</v>
      </c>
      <c r="B78" s="1" t="s">
        <v>123</v>
      </c>
      <c r="C78" s="42" t="s">
        <v>79</v>
      </c>
      <c r="D78" s="42" t="s">
        <v>64</v>
      </c>
      <c r="E78" s="53"/>
    </row>
    <row r="79" spans="1:5" ht="15" customHeight="1">
      <c r="A79" s="42" t="s">
        <v>35</v>
      </c>
      <c r="B79" s="1" t="s">
        <v>124</v>
      </c>
      <c r="C79" s="2">
        <v>6.4999999999999997E-3</v>
      </c>
      <c r="D79" s="4">
        <f>$D$31*C79</f>
        <v>21.992749999999997</v>
      </c>
      <c r="E79" s="52"/>
    </row>
    <row r="80" spans="1:5" ht="15" customHeight="1">
      <c r="A80" s="42" t="s">
        <v>38</v>
      </c>
      <c r="B80" s="1" t="s">
        <v>125</v>
      </c>
      <c r="C80" s="2">
        <v>1.4999999999999999E-2</v>
      </c>
      <c r="D80" s="4">
        <f t="shared" ref="D80:D82" si="1">$D$31*C80</f>
        <v>50.752499999999998</v>
      </c>
      <c r="E80" s="52"/>
    </row>
    <row r="81" spans="1:5" ht="15" customHeight="1">
      <c r="A81" s="42" t="s">
        <v>41</v>
      </c>
      <c r="B81" s="1" t="s">
        <v>126</v>
      </c>
      <c r="C81" s="2">
        <v>1.4999999999999999E-2</v>
      </c>
      <c r="D81" s="4">
        <f t="shared" si="1"/>
        <v>50.752499999999998</v>
      </c>
      <c r="E81" s="52"/>
    </row>
    <row r="82" spans="1:5" ht="15" customHeight="1">
      <c r="A82" s="42" t="s">
        <v>43</v>
      </c>
      <c r="B82" s="1" t="s">
        <v>127</v>
      </c>
      <c r="C82" s="2">
        <v>1.4999999999999999E-2</v>
      </c>
      <c r="D82" s="4">
        <f t="shared" si="1"/>
        <v>50.752499999999998</v>
      </c>
      <c r="E82" s="52"/>
    </row>
    <row r="83" spans="1:5" ht="15" customHeight="1">
      <c r="A83" s="42" t="s">
        <v>70</v>
      </c>
      <c r="B83" s="1" t="s">
        <v>128</v>
      </c>
      <c r="C83" s="2">
        <v>4.0000000000000002E-4</v>
      </c>
      <c r="D83" s="4">
        <f>$D$31*C83</f>
        <v>1.3534000000000002</v>
      </c>
      <c r="E83" s="52"/>
    </row>
    <row r="84" spans="1:5" ht="15" customHeight="1">
      <c r="A84" s="42" t="s">
        <v>91</v>
      </c>
      <c r="B84" s="1" t="s">
        <v>129</v>
      </c>
      <c r="C84" s="2">
        <v>0</v>
      </c>
      <c r="D84" s="4">
        <f>$D$31*C84</f>
        <v>0</v>
      </c>
      <c r="E84" s="51"/>
    </row>
    <row r="85" spans="1:5" ht="15" customHeight="1">
      <c r="A85" s="171" t="s">
        <v>82</v>
      </c>
      <c r="B85" s="173"/>
      <c r="C85" s="2">
        <f>SUM(C79:C84)</f>
        <v>5.1899999999999995E-2</v>
      </c>
      <c r="D85" s="4">
        <f>SUM(D79:D84)</f>
        <v>175.60364999999999</v>
      </c>
      <c r="E85" s="52"/>
    </row>
    <row r="86" spans="1:5" ht="15" customHeight="1">
      <c r="A86" s="188" t="s">
        <v>130</v>
      </c>
      <c r="B86" s="189"/>
      <c r="C86" s="189"/>
      <c r="D86" s="189"/>
    </row>
    <row r="87" spans="1:5" ht="15" customHeight="1">
      <c r="A87" s="42" t="s">
        <v>131</v>
      </c>
      <c r="B87" s="1" t="s">
        <v>132</v>
      </c>
      <c r="C87" s="42" t="s">
        <v>79</v>
      </c>
      <c r="D87" s="42" t="s">
        <v>64</v>
      </c>
    </row>
    <row r="88" spans="1:5" ht="15" customHeight="1">
      <c r="A88" s="42" t="s">
        <v>35</v>
      </c>
      <c r="B88" s="5" t="s">
        <v>133</v>
      </c>
      <c r="C88" s="2">
        <v>0</v>
      </c>
      <c r="D88" s="4">
        <v>0</v>
      </c>
    </row>
    <row r="89" spans="1:5" ht="15" customHeight="1">
      <c r="A89" s="171" t="s">
        <v>82</v>
      </c>
      <c r="B89" s="173"/>
      <c r="C89" s="2">
        <f>SUM(C88)</f>
        <v>0</v>
      </c>
      <c r="D89" s="4">
        <f>SUM(D88)</f>
        <v>0</v>
      </c>
    </row>
    <row r="90" spans="1:5" ht="15" customHeight="1">
      <c r="A90" s="170" t="s">
        <v>134</v>
      </c>
      <c r="B90" s="170"/>
      <c r="C90" s="170"/>
      <c r="D90" s="170"/>
    </row>
    <row r="91" spans="1:5" ht="15" customHeight="1">
      <c r="A91" s="42">
        <v>4</v>
      </c>
      <c r="B91" s="175" t="s">
        <v>135</v>
      </c>
      <c r="C91" s="175"/>
      <c r="D91" s="42" t="s">
        <v>64</v>
      </c>
    </row>
    <row r="92" spans="1:5" ht="15" customHeight="1">
      <c r="A92" s="42" t="s">
        <v>122</v>
      </c>
      <c r="B92" s="175" t="s">
        <v>136</v>
      </c>
      <c r="C92" s="175"/>
      <c r="D92" s="4">
        <f>D85</f>
        <v>175.60364999999999</v>
      </c>
    </row>
    <row r="93" spans="1:5" ht="15" customHeight="1">
      <c r="A93" s="42" t="s">
        <v>131</v>
      </c>
      <c r="B93" s="175" t="s">
        <v>132</v>
      </c>
      <c r="C93" s="175"/>
      <c r="D93" s="4">
        <f>D89</f>
        <v>0</v>
      </c>
    </row>
    <row r="94" spans="1:5" ht="15" customHeight="1">
      <c r="A94" s="168" t="s">
        <v>74</v>
      </c>
      <c r="B94" s="168"/>
      <c r="C94" s="168"/>
      <c r="D94" s="4">
        <f>SUM(D92:D93)</f>
        <v>175.60364999999999</v>
      </c>
    </row>
    <row r="95" spans="1:5" ht="15" customHeight="1">
      <c r="A95" s="181"/>
      <c r="B95" s="181"/>
      <c r="C95" s="181"/>
      <c r="D95" s="181"/>
    </row>
    <row r="96" spans="1:5" ht="15" customHeight="1">
      <c r="A96" s="182" t="s">
        <v>137</v>
      </c>
      <c r="B96" s="183"/>
      <c r="C96" s="183"/>
      <c r="D96" s="184"/>
    </row>
    <row r="97" spans="1:4" ht="15" customHeight="1">
      <c r="A97" s="42">
        <v>5</v>
      </c>
      <c r="B97" s="175" t="s">
        <v>138</v>
      </c>
      <c r="C97" s="175"/>
      <c r="D97" s="42" t="s">
        <v>64</v>
      </c>
    </row>
    <row r="98" spans="1:4" ht="15" customHeight="1">
      <c r="A98" s="42" t="s">
        <v>35</v>
      </c>
      <c r="B98" s="175" t="s">
        <v>139</v>
      </c>
      <c r="C98" s="175"/>
      <c r="D98" s="54">
        <f>'Uniforme Encarregado'!E7</f>
        <v>45.175000000000004</v>
      </c>
    </row>
    <row r="99" spans="1:4" ht="15" customHeight="1">
      <c r="A99" s="42" t="s">
        <v>38</v>
      </c>
      <c r="B99" s="175" t="s">
        <v>140</v>
      </c>
      <c r="C99" s="175"/>
      <c r="D99" s="54">
        <v>0</v>
      </c>
    </row>
    <row r="100" spans="1:4" ht="15" customHeight="1">
      <c r="A100" s="42" t="s">
        <v>41</v>
      </c>
      <c r="B100" s="175" t="s">
        <v>141</v>
      </c>
      <c r="C100" s="175"/>
      <c r="D100" s="54">
        <v>0</v>
      </c>
    </row>
    <row r="101" spans="1:4" ht="15" customHeight="1">
      <c r="A101" s="42" t="s">
        <v>43</v>
      </c>
      <c r="B101" s="175" t="s">
        <v>73</v>
      </c>
      <c r="C101" s="175"/>
      <c r="D101" s="54">
        <v>0</v>
      </c>
    </row>
    <row r="102" spans="1:4" ht="15" customHeight="1">
      <c r="A102" s="168" t="s">
        <v>82</v>
      </c>
      <c r="B102" s="168"/>
      <c r="C102" s="168"/>
      <c r="D102" s="7">
        <f>SUM(D98:D101)</f>
        <v>45.175000000000004</v>
      </c>
    </row>
    <row r="103" spans="1:4" ht="15" customHeight="1">
      <c r="A103" s="181"/>
      <c r="B103" s="181"/>
      <c r="C103" s="181"/>
      <c r="D103" s="181"/>
    </row>
    <row r="104" spans="1:4" ht="15" customHeight="1">
      <c r="A104" s="170" t="s">
        <v>143</v>
      </c>
      <c r="B104" s="170"/>
      <c r="C104" s="170"/>
      <c r="D104" s="170"/>
    </row>
    <row r="105" spans="1:4" ht="15" customHeight="1">
      <c r="A105" s="42">
        <v>6</v>
      </c>
      <c r="B105" s="40" t="s">
        <v>144</v>
      </c>
      <c r="C105" s="42" t="s">
        <v>79</v>
      </c>
      <c r="D105" s="42" t="s">
        <v>64</v>
      </c>
    </row>
    <row r="106" spans="1:4" ht="15" customHeight="1">
      <c r="A106" s="42" t="s">
        <v>35</v>
      </c>
      <c r="B106" s="40" t="s">
        <v>145</v>
      </c>
      <c r="C106" s="39">
        <v>0.1</v>
      </c>
      <c r="D106" s="4">
        <f>D122*C106</f>
        <v>721.30342536000012</v>
      </c>
    </row>
    <row r="107" spans="1:4" ht="15" customHeight="1">
      <c r="A107" s="42" t="s">
        <v>38</v>
      </c>
      <c r="B107" s="40" t="s">
        <v>146</v>
      </c>
      <c r="C107" s="39">
        <v>0.15</v>
      </c>
      <c r="D107" s="4">
        <f>(D106+D122)*C107</f>
        <v>1190.1506518440001</v>
      </c>
    </row>
    <row r="108" spans="1:4" ht="15" customHeight="1">
      <c r="A108" s="42" t="s">
        <v>41</v>
      </c>
      <c r="B108" s="179" t="s">
        <v>147</v>
      </c>
      <c r="C108" s="185"/>
      <c r="D108" s="180"/>
    </row>
    <row r="109" spans="1:4" ht="15" customHeight="1">
      <c r="A109" s="42"/>
      <c r="B109" s="40" t="s">
        <v>148</v>
      </c>
      <c r="C109" s="3">
        <v>1.6500000000000001E-2</v>
      </c>
      <c r="D109" s="4">
        <f ca="1">D124*C109</f>
        <v>175.57324484928984</v>
      </c>
    </row>
    <row r="110" spans="1:4" ht="15" customHeight="1">
      <c r="A110" s="42"/>
      <c r="B110" s="40" t="s">
        <v>149</v>
      </c>
      <c r="C110" s="3">
        <v>7.5999999999999998E-2</v>
      </c>
      <c r="D110" s="4">
        <f ca="1">D124*C110</f>
        <v>808.70100657854698</v>
      </c>
    </row>
    <row r="111" spans="1:4" ht="15" customHeight="1">
      <c r="A111" s="42"/>
      <c r="B111" s="40" t="s">
        <v>150</v>
      </c>
      <c r="C111" s="3">
        <v>0</v>
      </c>
      <c r="D111" s="4"/>
    </row>
    <row r="112" spans="1:4" ht="15" customHeight="1">
      <c r="A112" s="42"/>
      <c r="B112" s="40" t="s">
        <v>151</v>
      </c>
      <c r="C112" s="3">
        <v>0.05</v>
      </c>
      <c r="D112" s="4">
        <f ca="1">D124*C112</f>
        <v>532.04013590693887</v>
      </c>
    </row>
    <row r="113" spans="1:4" ht="15" customHeight="1">
      <c r="A113" s="168" t="s">
        <v>82</v>
      </c>
      <c r="B113" s="168"/>
      <c r="C113" s="3">
        <f>SUM(C106,C107,C109,C110,C111,C112)</f>
        <v>0.39250000000000002</v>
      </c>
      <c r="D113" s="4">
        <f ca="1">SUM(D106,D107,D109,D110,D111,D112)</f>
        <v>3427.7684645387758</v>
      </c>
    </row>
    <row r="114" spans="1:4" ht="15" customHeight="1">
      <c r="A114" s="181"/>
      <c r="B114" s="181"/>
      <c r="C114" s="181"/>
      <c r="D114" s="181"/>
    </row>
    <row r="115" spans="1:4" ht="15" customHeight="1">
      <c r="A115" s="170" t="s">
        <v>152</v>
      </c>
      <c r="B115" s="170"/>
      <c r="C115" s="170"/>
      <c r="D115" s="170"/>
    </row>
    <row r="116" spans="1:4" ht="15" customHeight="1">
      <c r="A116" s="42"/>
      <c r="B116" s="175" t="s">
        <v>153</v>
      </c>
      <c r="C116" s="175"/>
      <c r="D116" s="42" t="s">
        <v>64</v>
      </c>
    </row>
    <row r="117" spans="1:4" ht="15" customHeight="1">
      <c r="A117" s="42" t="s">
        <v>35</v>
      </c>
      <c r="B117" s="175" t="s">
        <v>62</v>
      </c>
      <c r="C117" s="175"/>
      <c r="D117" s="4">
        <f>D31</f>
        <v>3383.5</v>
      </c>
    </row>
    <row r="118" spans="1:4" ht="15" customHeight="1">
      <c r="A118" s="42" t="s">
        <v>38</v>
      </c>
      <c r="B118" s="175" t="s">
        <v>75</v>
      </c>
      <c r="C118" s="175"/>
      <c r="D118" s="4">
        <f>D64</f>
        <v>3366.2967004000002</v>
      </c>
    </row>
    <row r="119" spans="1:4" ht="15" customHeight="1">
      <c r="A119" s="42" t="s">
        <v>41</v>
      </c>
      <c r="B119" s="175" t="s">
        <v>108</v>
      </c>
      <c r="C119" s="175"/>
      <c r="D119" s="4">
        <f>D74</f>
        <v>242.45890319999998</v>
      </c>
    </row>
    <row r="120" spans="1:4" ht="15" customHeight="1">
      <c r="A120" s="42" t="s">
        <v>43</v>
      </c>
      <c r="B120" s="175" t="s">
        <v>115</v>
      </c>
      <c r="C120" s="175"/>
      <c r="D120" s="4">
        <f>D94</f>
        <v>175.60364999999999</v>
      </c>
    </row>
    <row r="121" spans="1:4" ht="15" customHeight="1">
      <c r="A121" s="42" t="s">
        <v>70</v>
      </c>
      <c r="B121" s="175" t="s">
        <v>137</v>
      </c>
      <c r="C121" s="175"/>
      <c r="D121" s="4">
        <f>D102</f>
        <v>45.175000000000004</v>
      </c>
    </row>
    <row r="122" spans="1:4" ht="15" customHeight="1">
      <c r="A122" s="168" t="s">
        <v>154</v>
      </c>
      <c r="B122" s="168"/>
      <c r="C122" s="168"/>
      <c r="D122" s="4">
        <f>SUM(D117:D121)</f>
        <v>7213.0342536000007</v>
      </c>
    </row>
    <row r="123" spans="1:4" ht="15" customHeight="1">
      <c r="A123" s="42" t="s">
        <v>91</v>
      </c>
      <c r="B123" s="175" t="s">
        <v>143</v>
      </c>
      <c r="C123" s="175"/>
      <c r="D123" s="4">
        <f ca="1">D113</f>
        <v>3427.7684645387758</v>
      </c>
    </row>
    <row r="124" spans="1:4" ht="15" customHeight="1">
      <c r="A124" s="178" t="s">
        <v>155</v>
      </c>
      <c r="B124" s="178"/>
      <c r="C124" s="178"/>
      <c r="D124" s="9">
        <f ca="1">D122+D123</f>
        <v>10640.802718138777</v>
      </c>
    </row>
    <row r="125" spans="1:4" ht="15" customHeight="1">
      <c r="A125" s="181"/>
      <c r="B125" s="181"/>
      <c r="C125" s="181"/>
      <c r="D125" s="181"/>
    </row>
  </sheetData>
  <mergeCells count="85">
    <mergeCell ref="A125:D125"/>
    <mergeCell ref="B119:C119"/>
    <mergeCell ref="B120:C120"/>
    <mergeCell ref="B121:C121"/>
    <mergeCell ref="A122:C122"/>
    <mergeCell ref="B123:C123"/>
    <mergeCell ref="A124:C124"/>
    <mergeCell ref="B118:C118"/>
    <mergeCell ref="B100:C100"/>
    <mergeCell ref="B101:C101"/>
    <mergeCell ref="A102:C102"/>
    <mergeCell ref="A103:D103"/>
    <mergeCell ref="A104:D104"/>
    <mergeCell ref="B108:D108"/>
    <mergeCell ref="A113:B113"/>
    <mergeCell ref="A114:D114"/>
    <mergeCell ref="A115:D115"/>
    <mergeCell ref="B116:C116"/>
    <mergeCell ref="B117:C117"/>
    <mergeCell ref="B99:C99"/>
    <mergeCell ref="A86:D86"/>
    <mergeCell ref="A89:B89"/>
    <mergeCell ref="A90:D90"/>
    <mergeCell ref="B91:C91"/>
    <mergeCell ref="B92:C92"/>
    <mergeCell ref="B93:C93"/>
    <mergeCell ref="A94:C94"/>
    <mergeCell ref="A95:D95"/>
    <mergeCell ref="A96:D96"/>
    <mergeCell ref="B97:C97"/>
    <mergeCell ref="B98:C98"/>
    <mergeCell ref="A85:B85"/>
    <mergeCell ref="B60:C60"/>
    <mergeCell ref="B61:C61"/>
    <mergeCell ref="B62:C62"/>
    <mergeCell ref="B63:C63"/>
    <mergeCell ref="A64:C64"/>
    <mergeCell ref="A65:D65"/>
    <mergeCell ref="A66:D66"/>
    <mergeCell ref="A74:B74"/>
    <mergeCell ref="A75:D75"/>
    <mergeCell ref="A76:D76"/>
    <mergeCell ref="A77:D77"/>
    <mergeCell ref="A59:D59"/>
    <mergeCell ref="A32:D32"/>
    <mergeCell ref="A33:D33"/>
    <mergeCell ref="A34:D34"/>
    <mergeCell ref="A38:B38"/>
    <mergeCell ref="A39:D39"/>
    <mergeCell ref="A49:B49"/>
    <mergeCell ref="A50:D50"/>
    <mergeCell ref="B54:C54"/>
    <mergeCell ref="B55:C55"/>
    <mergeCell ref="B57:C57"/>
    <mergeCell ref="A58:C58"/>
    <mergeCell ref="A31:C31"/>
    <mergeCell ref="B20:C20"/>
    <mergeCell ref="B21:C21"/>
    <mergeCell ref="A22:D22"/>
    <mergeCell ref="A23:D23"/>
    <mergeCell ref="B24:C24"/>
    <mergeCell ref="B25:C25"/>
    <mergeCell ref="B26:C26"/>
    <mergeCell ref="B27:C27"/>
    <mergeCell ref="B28:C28"/>
    <mergeCell ref="B29:C29"/>
    <mergeCell ref="B30:C30"/>
    <mergeCell ref="B19:C19"/>
    <mergeCell ref="B8:C8"/>
    <mergeCell ref="B9:C9"/>
    <mergeCell ref="B10:C10"/>
    <mergeCell ref="A11:D11"/>
    <mergeCell ref="A12:B12"/>
    <mergeCell ref="A13:B13"/>
    <mergeCell ref="A14:D14"/>
    <mergeCell ref="A15:D15"/>
    <mergeCell ref="A16:D16"/>
    <mergeCell ref="B17:C17"/>
    <mergeCell ref="B18:C18"/>
    <mergeCell ref="B7:C7"/>
    <mergeCell ref="A1:D1"/>
    <mergeCell ref="A2:D2"/>
    <mergeCell ref="A3:D3"/>
    <mergeCell ref="A4:D4"/>
    <mergeCell ref="A6:D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19B81-4438-4821-A021-9CAECAFA61AF}">
  <sheetPr>
    <tabColor theme="0"/>
  </sheetPr>
  <dimension ref="A1:E8"/>
  <sheetViews>
    <sheetView workbookViewId="0">
      <selection activeCell="E14" sqref="E14"/>
    </sheetView>
  </sheetViews>
  <sheetFormatPr defaultRowHeight="15"/>
  <cols>
    <col min="1" max="1" width="39.5703125" bestFit="1" customWidth="1"/>
    <col min="2" max="2" width="9.85546875" bestFit="1" customWidth="1"/>
    <col min="3" max="3" width="11" bestFit="1" customWidth="1"/>
    <col min="4" max="4" width="10.7109375" bestFit="1" customWidth="1"/>
    <col min="5" max="5" width="15.28515625" bestFit="1" customWidth="1"/>
  </cols>
  <sheetData>
    <row r="1" spans="1:5" ht="23.25">
      <c r="A1" s="193" t="s">
        <v>170</v>
      </c>
      <c r="B1" s="194"/>
      <c r="C1" s="194"/>
      <c r="D1" s="194"/>
      <c r="E1" s="194"/>
    </row>
    <row r="2" spans="1:5" s="109" customFormat="1" ht="63.75" customHeight="1">
      <c r="A2" s="108" t="s">
        <v>171</v>
      </c>
      <c r="B2" s="58" t="s">
        <v>172</v>
      </c>
      <c r="C2" s="58" t="s">
        <v>173</v>
      </c>
      <c r="D2" s="58" t="s">
        <v>174</v>
      </c>
      <c r="E2" s="58" t="s">
        <v>175</v>
      </c>
    </row>
    <row r="3" spans="1:5" ht="38.25">
      <c r="A3" s="104" t="s">
        <v>176</v>
      </c>
      <c r="B3" s="110" t="s">
        <v>177</v>
      </c>
      <c r="C3" s="105">
        <v>4</v>
      </c>
      <c r="D3" s="107">
        <v>23.45</v>
      </c>
      <c r="E3" s="107">
        <f>(D3*C3)/12</f>
        <v>7.8166666666666664</v>
      </c>
    </row>
    <row r="4" spans="1:5" ht="25.5">
      <c r="A4" s="104" t="s">
        <v>178</v>
      </c>
      <c r="B4" s="110" t="s">
        <v>177</v>
      </c>
      <c r="C4" s="105">
        <v>4</v>
      </c>
      <c r="D4" s="107">
        <v>32.1</v>
      </c>
      <c r="E4" s="107">
        <f>(D4*C4)/12</f>
        <v>10.700000000000001</v>
      </c>
    </row>
    <row r="5" spans="1:5">
      <c r="A5" s="104" t="s">
        <v>179</v>
      </c>
      <c r="B5" s="110" t="s">
        <v>177</v>
      </c>
      <c r="C5" s="105">
        <v>8</v>
      </c>
      <c r="D5" s="107">
        <v>8</v>
      </c>
      <c r="E5" s="107">
        <f>(D5*C5)/12</f>
        <v>5.333333333333333</v>
      </c>
    </row>
    <row r="6" spans="1:5">
      <c r="A6" s="104" t="s">
        <v>180</v>
      </c>
      <c r="B6" s="110" t="s">
        <v>177</v>
      </c>
      <c r="C6" s="105">
        <v>2</v>
      </c>
      <c r="D6" s="107">
        <v>35.54</v>
      </c>
      <c r="E6" s="107">
        <f>(D6*C6)/12</f>
        <v>5.9233333333333329</v>
      </c>
    </row>
    <row r="7" spans="1:5" ht="25.5">
      <c r="A7" s="104" t="s">
        <v>181</v>
      </c>
      <c r="B7" s="110" t="s">
        <v>177</v>
      </c>
      <c r="C7" s="105">
        <v>1</v>
      </c>
      <c r="D7" s="107">
        <v>52.2</v>
      </c>
      <c r="E7" s="107">
        <f>(D7*C7)/12</f>
        <v>4.3500000000000005</v>
      </c>
    </row>
    <row r="8" spans="1:5">
      <c r="A8" s="190" t="s">
        <v>182</v>
      </c>
      <c r="B8" s="191"/>
      <c r="C8" s="191"/>
      <c r="D8" s="192"/>
      <c r="E8" s="121">
        <f>SUM(E3:E7)</f>
        <v>34.123333333333328</v>
      </c>
    </row>
  </sheetData>
  <mergeCells count="2">
    <mergeCell ref="A8:D8"/>
    <mergeCell ref="A1:E1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B850D-F115-4708-A16F-2090F2DD18F3}">
  <sheetPr>
    <tabColor theme="0"/>
  </sheetPr>
  <dimension ref="A1:I12"/>
  <sheetViews>
    <sheetView workbookViewId="0">
      <selection activeCell="E6" sqref="E6"/>
    </sheetView>
  </sheetViews>
  <sheetFormatPr defaultRowHeight="15"/>
  <cols>
    <col min="1" max="1" width="40.140625" customWidth="1"/>
    <col min="2" max="2" width="14.85546875" customWidth="1"/>
    <col min="3" max="3" width="11.5703125" customWidth="1"/>
    <col min="4" max="4" width="9.5703125" bestFit="1" customWidth="1"/>
    <col min="5" max="5" width="10.5703125" bestFit="1" customWidth="1"/>
  </cols>
  <sheetData>
    <row r="1" spans="1:9" ht="23.25">
      <c r="A1" s="193" t="s">
        <v>183</v>
      </c>
      <c r="B1" s="194"/>
      <c r="C1" s="194"/>
      <c r="D1" s="194"/>
      <c r="E1" s="194"/>
    </row>
    <row r="2" spans="1:9" ht="40.5">
      <c r="A2" s="56" t="s">
        <v>184</v>
      </c>
      <c r="B2" s="58" t="s">
        <v>172</v>
      </c>
      <c r="C2" s="58" t="s">
        <v>185</v>
      </c>
      <c r="D2" s="58" t="s">
        <v>174</v>
      </c>
      <c r="E2" s="58" t="s">
        <v>175</v>
      </c>
    </row>
    <row r="3" spans="1:9">
      <c r="A3" s="104" t="s">
        <v>186</v>
      </c>
      <c r="B3" s="104" t="s">
        <v>177</v>
      </c>
      <c r="C3" s="105">
        <v>4</v>
      </c>
      <c r="D3" s="106">
        <v>54.52</v>
      </c>
      <c r="E3" s="107">
        <f>(D3*C3)/12</f>
        <v>18.173333333333336</v>
      </c>
    </row>
    <row r="4" spans="1:9" ht="25.5">
      <c r="A4" s="104" t="s">
        <v>187</v>
      </c>
      <c r="B4" s="104" t="s">
        <v>177</v>
      </c>
      <c r="C4" s="105">
        <v>4</v>
      </c>
      <c r="D4" s="106">
        <v>34.909999999999997</v>
      </c>
      <c r="E4" s="107">
        <f>(D4*C4)/12</f>
        <v>11.636666666666665</v>
      </c>
    </row>
    <row r="5" spans="1:9">
      <c r="A5" s="104" t="s">
        <v>188</v>
      </c>
      <c r="B5" s="104" t="s">
        <v>177</v>
      </c>
      <c r="C5" s="105">
        <v>8</v>
      </c>
      <c r="D5" s="106">
        <v>7.09</v>
      </c>
      <c r="E5" s="107">
        <f>(D5*C5)/12</f>
        <v>4.7266666666666666</v>
      </c>
    </row>
    <row r="6" spans="1:9">
      <c r="A6" s="104" t="s">
        <v>189</v>
      </c>
      <c r="B6" s="104" t="s">
        <v>177</v>
      </c>
      <c r="C6" s="105">
        <v>2</v>
      </c>
      <c r="D6" s="106">
        <v>63.83</v>
      </c>
      <c r="E6" s="107">
        <f>(D6*C6)/12</f>
        <v>10.638333333333334</v>
      </c>
    </row>
    <row r="7" spans="1:9">
      <c r="A7" s="190" t="s">
        <v>190</v>
      </c>
      <c r="B7" s="191"/>
      <c r="C7" s="191"/>
      <c r="D7" s="192"/>
      <c r="E7" s="123">
        <f>SUM(E3:E6)</f>
        <v>45.175000000000004</v>
      </c>
    </row>
    <row r="12" spans="1:9">
      <c r="I12" s="124"/>
    </row>
  </sheetData>
  <mergeCells count="2">
    <mergeCell ref="A7:D7"/>
    <mergeCell ref="A1:E1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E318C-8DA5-4E12-B61D-764DACB058D7}">
  <sheetPr>
    <tabColor theme="0"/>
  </sheetPr>
  <dimension ref="A1:F798"/>
  <sheetViews>
    <sheetView topLeftCell="A30" workbookViewId="0">
      <selection activeCell="F44" sqref="F44"/>
    </sheetView>
  </sheetViews>
  <sheetFormatPr defaultRowHeight="15"/>
  <cols>
    <col min="1" max="1" width="69.140625" style="80" customWidth="1"/>
    <col min="2" max="2" width="12.85546875" style="81" customWidth="1"/>
    <col min="3" max="4" width="14.7109375" style="100" customWidth="1"/>
    <col min="5" max="5" width="14.7109375" style="101" customWidth="1"/>
    <col min="6" max="6" width="14.140625" style="101" customWidth="1"/>
  </cols>
  <sheetData>
    <row r="1" spans="1:6" ht="23.25">
      <c r="A1" s="193" t="s">
        <v>191</v>
      </c>
      <c r="B1" s="194"/>
      <c r="C1" s="194"/>
      <c r="D1" s="194"/>
      <c r="E1" s="194"/>
      <c r="F1" s="194"/>
    </row>
    <row r="2" spans="1:6" ht="51.75" customHeight="1">
      <c r="A2" s="56" t="s">
        <v>192</v>
      </c>
      <c r="B2" s="57" t="s">
        <v>172</v>
      </c>
      <c r="C2" s="58" t="s">
        <v>193</v>
      </c>
      <c r="D2" s="58" t="s">
        <v>185</v>
      </c>
      <c r="E2" s="58" t="s">
        <v>194</v>
      </c>
      <c r="F2" s="58" t="s">
        <v>175</v>
      </c>
    </row>
    <row r="3" spans="1:6" ht="30.75" customHeight="1">
      <c r="A3" s="132" t="s">
        <v>195</v>
      </c>
      <c r="B3" s="64" t="s">
        <v>196</v>
      </c>
      <c r="C3" s="60">
        <v>39</v>
      </c>
      <c r="D3" s="60">
        <v>86</v>
      </c>
      <c r="E3" s="61">
        <v>1.62</v>
      </c>
      <c r="F3" s="62">
        <f t="shared" ref="F3:F31" si="0">(D3*E3)/C3</f>
        <v>3.5723076923076929</v>
      </c>
    </row>
    <row r="4" spans="1:6">
      <c r="A4" s="63" t="s">
        <v>197</v>
      </c>
      <c r="B4" s="60" t="s">
        <v>198</v>
      </c>
      <c r="C4" s="60">
        <v>39</v>
      </c>
      <c r="D4" s="60">
        <v>72</v>
      </c>
      <c r="E4" s="61">
        <v>4.9000000000000004</v>
      </c>
      <c r="F4" s="62">
        <f t="shared" si="0"/>
        <v>9.046153846153846</v>
      </c>
    </row>
    <row r="5" spans="1:6">
      <c r="A5" s="63" t="s">
        <v>199</v>
      </c>
      <c r="B5" s="64" t="s">
        <v>196</v>
      </c>
      <c r="C5" s="60">
        <v>39</v>
      </c>
      <c r="D5" s="64">
        <v>8</v>
      </c>
      <c r="E5" s="96">
        <v>23.32</v>
      </c>
      <c r="F5" s="62">
        <f t="shared" si="0"/>
        <v>4.7835897435897436</v>
      </c>
    </row>
    <row r="6" spans="1:6">
      <c r="A6" s="63" t="s">
        <v>200</v>
      </c>
      <c r="B6" s="64" t="s">
        <v>201</v>
      </c>
      <c r="C6" s="60">
        <v>39</v>
      </c>
      <c r="D6" s="64">
        <v>10</v>
      </c>
      <c r="E6" s="96">
        <v>4.01</v>
      </c>
      <c r="F6" s="62">
        <f t="shared" si="0"/>
        <v>1.0282051282051281</v>
      </c>
    </row>
    <row r="7" spans="1:6">
      <c r="A7" s="116" t="s">
        <v>202</v>
      </c>
      <c r="B7" s="64" t="s">
        <v>196</v>
      </c>
      <c r="C7" s="60">
        <v>39</v>
      </c>
      <c r="D7" s="64">
        <v>16</v>
      </c>
      <c r="E7" s="96">
        <v>44.13</v>
      </c>
      <c r="F7" s="62">
        <f t="shared" si="0"/>
        <v>18.104615384615386</v>
      </c>
    </row>
    <row r="8" spans="1:6">
      <c r="A8" s="63" t="s">
        <v>203</v>
      </c>
      <c r="B8" s="60" t="s">
        <v>196</v>
      </c>
      <c r="C8" s="60">
        <v>39</v>
      </c>
      <c r="D8" s="60">
        <v>50</v>
      </c>
      <c r="E8" s="61">
        <v>14.14</v>
      </c>
      <c r="F8" s="62">
        <f t="shared" si="0"/>
        <v>18.128205128205128</v>
      </c>
    </row>
    <row r="9" spans="1:6">
      <c r="A9" s="63" t="s">
        <v>204</v>
      </c>
      <c r="B9" s="60" t="s">
        <v>201</v>
      </c>
      <c r="C9" s="60">
        <v>39</v>
      </c>
      <c r="D9" s="60">
        <v>200</v>
      </c>
      <c r="E9" s="61">
        <v>1.59</v>
      </c>
      <c r="F9" s="62">
        <f t="shared" si="0"/>
        <v>8.1538461538461533</v>
      </c>
    </row>
    <row r="10" spans="1:6">
      <c r="A10" s="63" t="s">
        <v>205</v>
      </c>
      <c r="B10" s="60" t="s">
        <v>206</v>
      </c>
      <c r="C10" s="60">
        <v>39</v>
      </c>
      <c r="D10" s="60">
        <v>80</v>
      </c>
      <c r="E10" s="61">
        <v>11.04</v>
      </c>
      <c r="F10" s="62">
        <f t="shared" si="0"/>
        <v>22.646153846153844</v>
      </c>
    </row>
    <row r="11" spans="1:6">
      <c r="A11" s="63" t="s">
        <v>207</v>
      </c>
      <c r="B11" s="64" t="s">
        <v>201</v>
      </c>
      <c r="C11" s="60">
        <v>39</v>
      </c>
      <c r="D11" s="64">
        <v>80</v>
      </c>
      <c r="E11" s="61">
        <v>0.76</v>
      </c>
      <c r="F11" s="62">
        <f t="shared" si="0"/>
        <v>1.558974358974359</v>
      </c>
    </row>
    <row r="12" spans="1:6">
      <c r="A12" s="63" t="s">
        <v>208</v>
      </c>
      <c r="B12" s="64" t="s">
        <v>201</v>
      </c>
      <c r="C12" s="60">
        <v>39</v>
      </c>
      <c r="D12" s="64">
        <v>60</v>
      </c>
      <c r="E12" s="61">
        <v>18.8</v>
      </c>
      <c r="F12" s="62">
        <f t="shared" si="0"/>
        <v>28.923076923076923</v>
      </c>
    </row>
    <row r="13" spans="1:6" ht="25.5">
      <c r="A13" s="63" t="s">
        <v>209</v>
      </c>
      <c r="B13" s="64" t="s">
        <v>201</v>
      </c>
      <c r="C13" s="60">
        <v>39</v>
      </c>
      <c r="D13" s="64">
        <v>50</v>
      </c>
      <c r="E13" s="61">
        <v>1.6</v>
      </c>
      <c r="F13" s="62">
        <f t="shared" si="0"/>
        <v>2.0512820512820511</v>
      </c>
    </row>
    <row r="14" spans="1:6">
      <c r="A14" s="63" t="s">
        <v>210</v>
      </c>
      <c r="B14" s="64" t="s">
        <v>206</v>
      </c>
      <c r="C14" s="60">
        <v>39</v>
      </c>
      <c r="D14" s="64">
        <v>24</v>
      </c>
      <c r="E14" s="61">
        <v>8.42</v>
      </c>
      <c r="F14" s="62">
        <f t="shared" si="0"/>
        <v>5.1815384615384614</v>
      </c>
    </row>
    <row r="15" spans="1:6" ht="27">
      <c r="A15" s="63" t="s">
        <v>211</v>
      </c>
      <c r="B15" s="64" t="s">
        <v>201</v>
      </c>
      <c r="C15" s="60">
        <v>39</v>
      </c>
      <c r="D15" s="64">
        <v>48</v>
      </c>
      <c r="E15" s="61">
        <v>4.3899999999999997</v>
      </c>
      <c r="F15" s="62">
        <f t="shared" si="0"/>
        <v>5.403076923076922</v>
      </c>
    </row>
    <row r="16" spans="1:6" ht="25.5">
      <c r="A16" s="131" t="s">
        <v>212</v>
      </c>
      <c r="B16" s="64" t="s">
        <v>201</v>
      </c>
      <c r="C16" s="60">
        <v>39</v>
      </c>
      <c r="D16" s="64">
        <v>72</v>
      </c>
      <c r="E16" s="61">
        <v>7.1</v>
      </c>
      <c r="F16" s="62">
        <f t="shared" si="0"/>
        <v>13.107692307692307</v>
      </c>
    </row>
    <row r="17" spans="1:6" ht="36" customHeight="1">
      <c r="A17" s="65" t="s">
        <v>213</v>
      </c>
      <c r="B17" s="64" t="s">
        <v>214</v>
      </c>
      <c r="C17" s="60">
        <v>39</v>
      </c>
      <c r="D17" s="64">
        <v>60</v>
      </c>
      <c r="E17" s="66">
        <v>9.35</v>
      </c>
      <c r="F17" s="62">
        <f t="shared" si="0"/>
        <v>14.384615384615385</v>
      </c>
    </row>
    <row r="18" spans="1:6">
      <c r="A18" s="63" t="s">
        <v>215</v>
      </c>
      <c r="B18" s="64" t="s">
        <v>201</v>
      </c>
      <c r="C18" s="60">
        <v>39</v>
      </c>
      <c r="D18" s="64">
        <v>12</v>
      </c>
      <c r="E18" s="61">
        <v>17.37</v>
      </c>
      <c r="F18" s="62">
        <f t="shared" si="0"/>
        <v>5.344615384615385</v>
      </c>
    </row>
    <row r="19" spans="1:6" ht="25.5">
      <c r="A19" s="63" t="s">
        <v>216</v>
      </c>
      <c r="B19" s="64" t="s">
        <v>201</v>
      </c>
      <c r="C19" s="60">
        <v>39</v>
      </c>
      <c r="D19" s="64">
        <v>60</v>
      </c>
      <c r="E19" s="61">
        <v>3.7</v>
      </c>
      <c r="F19" s="62">
        <f t="shared" si="0"/>
        <v>5.6923076923076925</v>
      </c>
    </row>
    <row r="20" spans="1:6">
      <c r="A20" s="63" t="s">
        <v>217</v>
      </c>
      <c r="B20" s="64" t="s">
        <v>218</v>
      </c>
      <c r="C20" s="60">
        <v>39</v>
      </c>
      <c r="D20" s="64">
        <v>100</v>
      </c>
      <c r="E20" s="61">
        <v>40</v>
      </c>
      <c r="F20" s="62">
        <f t="shared" si="0"/>
        <v>102.56410256410257</v>
      </c>
    </row>
    <row r="21" spans="1:6">
      <c r="A21" s="67" t="s">
        <v>219</v>
      </c>
      <c r="B21" s="68" t="s">
        <v>201</v>
      </c>
      <c r="C21" s="60">
        <v>39</v>
      </c>
      <c r="D21" s="69">
        <v>12</v>
      </c>
      <c r="E21" s="61">
        <v>4.95</v>
      </c>
      <c r="F21" s="62">
        <f t="shared" si="0"/>
        <v>1.5230769230769232</v>
      </c>
    </row>
    <row r="22" spans="1:6">
      <c r="A22" s="70" t="s">
        <v>220</v>
      </c>
      <c r="B22" s="60" t="s">
        <v>221</v>
      </c>
      <c r="C22" s="60">
        <v>39</v>
      </c>
      <c r="D22" s="79">
        <v>160</v>
      </c>
      <c r="E22" s="61">
        <v>92.5</v>
      </c>
      <c r="F22" s="62">
        <f t="shared" si="0"/>
        <v>379.4871794871795</v>
      </c>
    </row>
    <row r="23" spans="1:6">
      <c r="A23" s="70" t="s">
        <v>222</v>
      </c>
      <c r="B23" s="64" t="s">
        <v>196</v>
      </c>
      <c r="C23" s="60">
        <v>39</v>
      </c>
      <c r="D23" s="69">
        <v>16</v>
      </c>
      <c r="E23" s="61">
        <v>55</v>
      </c>
      <c r="F23" s="62">
        <f t="shared" si="0"/>
        <v>22.564102564102566</v>
      </c>
    </row>
    <row r="24" spans="1:6">
      <c r="A24" s="71" t="s">
        <v>223</v>
      </c>
      <c r="B24" s="64" t="s">
        <v>201</v>
      </c>
      <c r="C24" s="60">
        <v>39</v>
      </c>
      <c r="D24" s="72">
        <v>10</v>
      </c>
      <c r="E24" s="61">
        <v>6.45</v>
      </c>
      <c r="F24" s="62">
        <f t="shared" si="0"/>
        <v>1.6538461538461537</v>
      </c>
    </row>
    <row r="25" spans="1:6">
      <c r="A25" s="70" t="s">
        <v>224</v>
      </c>
      <c r="B25" s="64" t="s">
        <v>196</v>
      </c>
      <c r="C25" s="60">
        <v>39</v>
      </c>
      <c r="D25" s="64">
        <v>36</v>
      </c>
      <c r="E25" s="61">
        <v>17.55</v>
      </c>
      <c r="F25" s="62">
        <f t="shared" si="0"/>
        <v>16.200000000000003</v>
      </c>
    </row>
    <row r="26" spans="1:6" ht="40.5">
      <c r="A26" s="70" t="s">
        <v>225</v>
      </c>
      <c r="B26" s="64" t="s">
        <v>196</v>
      </c>
      <c r="C26" s="60">
        <v>39</v>
      </c>
      <c r="D26" s="64">
        <v>48</v>
      </c>
      <c r="E26" s="61">
        <v>16.8</v>
      </c>
      <c r="F26" s="62">
        <f t="shared" si="0"/>
        <v>20.676923076923078</v>
      </c>
    </row>
    <row r="27" spans="1:6">
      <c r="A27" s="71" t="s">
        <v>226</v>
      </c>
      <c r="B27" s="64" t="s">
        <v>227</v>
      </c>
      <c r="C27" s="60">
        <v>39</v>
      </c>
      <c r="D27" s="64">
        <v>24</v>
      </c>
      <c r="E27" s="61">
        <v>22</v>
      </c>
      <c r="F27" s="62">
        <f t="shared" si="0"/>
        <v>13.538461538461538</v>
      </c>
    </row>
    <row r="28" spans="1:6">
      <c r="A28" s="71" t="s">
        <v>228</v>
      </c>
      <c r="B28" s="64" t="s">
        <v>227</v>
      </c>
      <c r="C28" s="60">
        <v>39</v>
      </c>
      <c r="D28" s="64">
        <v>24</v>
      </c>
      <c r="E28" s="61">
        <v>32.92</v>
      </c>
      <c r="F28" s="62">
        <f t="shared" si="0"/>
        <v>20.258461538461539</v>
      </c>
    </row>
    <row r="29" spans="1:6">
      <c r="A29" s="71" t="s">
        <v>229</v>
      </c>
      <c r="B29" s="64" t="s">
        <v>227</v>
      </c>
      <c r="C29" s="60">
        <v>39</v>
      </c>
      <c r="D29" s="64">
        <v>12</v>
      </c>
      <c r="E29" s="61">
        <v>30.34</v>
      </c>
      <c r="F29" s="62">
        <f t="shared" si="0"/>
        <v>9.3353846153846156</v>
      </c>
    </row>
    <row r="30" spans="1:6">
      <c r="A30" s="71" t="s">
        <v>230</v>
      </c>
      <c r="B30" s="64" t="s">
        <v>227</v>
      </c>
      <c r="C30" s="60">
        <v>39</v>
      </c>
      <c r="D30" s="64">
        <v>12</v>
      </c>
      <c r="E30" s="61">
        <v>32.81</v>
      </c>
      <c r="F30" s="62">
        <f t="shared" si="0"/>
        <v>10.095384615384615</v>
      </c>
    </row>
    <row r="31" spans="1:6">
      <c r="A31" s="71" t="s">
        <v>231</v>
      </c>
      <c r="B31" s="64" t="s">
        <v>201</v>
      </c>
      <c r="C31" s="60">
        <v>39</v>
      </c>
      <c r="D31" s="64">
        <v>2</v>
      </c>
      <c r="E31" s="61">
        <v>12.49</v>
      </c>
      <c r="F31" s="62">
        <f t="shared" si="0"/>
        <v>0.64051282051282055</v>
      </c>
    </row>
    <row r="32" spans="1:6">
      <c r="A32" s="195" t="s">
        <v>232</v>
      </c>
      <c r="B32" s="196"/>
      <c r="C32" s="196"/>
      <c r="D32" s="196"/>
      <c r="E32" s="197"/>
      <c r="F32" s="112">
        <f>SUM(F3:F31)</f>
        <v>765.64769230769264</v>
      </c>
    </row>
    <row r="33" spans="1:6">
      <c r="A33" s="198" t="s">
        <v>233</v>
      </c>
      <c r="B33" s="199"/>
      <c r="C33" s="199"/>
      <c r="D33" s="199"/>
      <c r="E33" s="199"/>
      <c r="F33" s="200"/>
    </row>
    <row r="34" spans="1:6">
      <c r="A34" s="73" t="s">
        <v>234</v>
      </c>
      <c r="B34" s="74" t="s">
        <v>201</v>
      </c>
      <c r="C34" s="60">
        <v>39</v>
      </c>
      <c r="D34" s="60">
        <v>80</v>
      </c>
      <c r="E34" s="75">
        <v>28</v>
      </c>
      <c r="F34" s="62">
        <f>(D34*E34)/2/C34</f>
        <v>28.717948717948719</v>
      </c>
    </row>
    <row r="35" spans="1:6">
      <c r="A35" s="73" t="s">
        <v>235</v>
      </c>
      <c r="B35" s="74" t="s">
        <v>201</v>
      </c>
      <c r="C35" s="60">
        <v>39</v>
      </c>
      <c r="D35" s="60">
        <v>10</v>
      </c>
      <c r="E35" s="75">
        <v>28</v>
      </c>
      <c r="F35" s="62">
        <f t="shared" ref="F35:F36" si="1">(D35*E35)/2/C35</f>
        <v>3.5897435897435899</v>
      </c>
    </row>
    <row r="36" spans="1:6">
      <c r="A36" s="73" t="s">
        <v>236</v>
      </c>
      <c r="B36" s="74" t="s">
        <v>201</v>
      </c>
      <c r="C36" s="60">
        <v>39</v>
      </c>
      <c r="D36" s="60">
        <v>20</v>
      </c>
      <c r="E36" s="75">
        <v>30.7</v>
      </c>
      <c r="F36" s="62">
        <f t="shared" si="1"/>
        <v>7.8717948717948714</v>
      </c>
    </row>
    <row r="37" spans="1:6">
      <c r="A37" s="201" t="s">
        <v>237</v>
      </c>
      <c r="B37" s="202"/>
      <c r="C37" s="202"/>
      <c r="D37" s="202"/>
      <c r="E37" s="203"/>
      <c r="F37" s="112">
        <f>SUM(F34:F36)</f>
        <v>40.179487179487175</v>
      </c>
    </row>
    <row r="38" spans="1:6">
      <c r="A38" s="198" t="s">
        <v>184</v>
      </c>
      <c r="B38" s="199"/>
      <c r="C38" s="199"/>
      <c r="D38" s="199"/>
      <c r="E38" s="199"/>
      <c r="F38" s="200"/>
    </row>
    <row r="39" spans="1:6">
      <c r="A39" s="65" t="s">
        <v>238</v>
      </c>
      <c r="B39" s="64" t="s">
        <v>201</v>
      </c>
      <c r="C39" s="64">
        <v>39</v>
      </c>
      <c r="D39" s="64">
        <v>40</v>
      </c>
      <c r="E39" s="66">
        <v>6.65</v>
      </c>
      <c r="F39" s="62">
        <f>(D39*E39)/6/C39</f>
        <v>1.1367521367521367</v>
      </c>
    </row>
    <row r="40" spans="1:6" ht="27">
      <c r="A40" s="131" t="s">
        <v>239</v>
      </c>
      <c r="B40" s="60" t="s">
        <v>201</v>
      </c>
      <c r="C40" s="64">
        <v>39</v>
      </c>
      <c r="D40" s="60">
        <v>60</v>
      </c>
      <c r="E40" s="61">
        <v>4.8899999999999997</v>
      </c>
      <c r="F40" s="62">
        <f t="shared" ref="F40:F52" si="2">(D40*E40)/6/C40</f>
        <v>1.2538461538461538</v>
      </c>
    </row>
    <row r="41" spans="1:6" hidden="1">
      <c r="A41" s="117" t="s">
        <v>240</v>
      </c>
      <c r="B41" s="118" t="s">
        <v>198</v>
      </c>
      <c r="C41" s="118">
        <v>39</v>
      </c>
      <c r="D41" s="118">
        <v>0</v>
      </c>
      <c r="E41" s="119">
        <v>10.32</v>
      </c>
      <c r="F41" s="120">
        <f t="shared" si="2"/>
        <v>0</v>
      </c>
    </row>
    <row r="42" spans="1:6">
      <c r="A42" s="65" t="s">
        <v>241</v>
      </c>
      <c r="B42" s="64" t="s">
        <v>201</v>
      </c>
      <c r="C42" s="64">
        <v>39</v>
      </c>
      <c r="D42" s="64">
        <v>40</v>
      </c>
      <c r="E42" s="66">
        <v>4</v>
      </c>
      <c r="F42" s="62">
        <f t="shared" si="2"/>
        <v>0.68376068376068377</v>
      </c>
    </row>
    <row r="43" spans="1:6">
      <c r="A43" s="63" t="s">
        <v>242</v>
      </c>
      <c r="B43" s="60" t="s">
        <v>201</v>
      </c>
      <c r="C43" s="64">
        <v>39</v>
      </c>
      <c r="D43" s="60">
        <v>30</v>
      </c>
      <c r="E43" s="61">
        <v>3.61</v>
      </c>
      <c r="F43" s="62">
        <f t="shared" si="2"/>
        <v>0.46282051282051284</v>
      </c>
    </row>
    <row r="44" spans="1:6">
      <c r="A44" s="65" t="s">
        <v>243</v>
      </c>
      <c r="B44" s="64" t="s">
        <v>201</v>
      </c>
      <c r="C44" s="64">
        <v>39</v>
      </c>
      <c r="D44" s="64">
        <v>40</v>
      </c>
      <c r="E44" s="66">
        <v>2.48</v>
      </c>
      <c r="F44" s="62">
        <f t="shared" si="2"/>
        <v>0.42393162393162398</v>
      </c>
    </row>
    <row r="45" spans="1:6">
      <c r="A45" s="65" t="s">
        <v>244</v>
      </c>
      <c r="B45" s="64" t="s">
        <v>201</v>
      </c>
      <c r="C45" s="64">
        <v>39</v>
      </c>
      <c r="D45" s="64">
        <v>10</v>
      </c>
      <c r="E45" s="66">
        <v>8.52</v>
      </c>
      <c r="F45" s="62">
        <f t="shared" si="2"/>
        <v>0.36410256410256403</v>
      </c>
    </row>
    <row r="46" spans="1:6">
      <c r="A46" s="65" t="s">
        <v>245</v>
      </c>
      <c r="B46" s="64" t="s">
        <v>218</v>
      </c>
      <c r="C46" s="64">
        <v>39</v>
      </c>
      <c r="D46" s="64">
        <v>5</v>
      </c>
      <c r="E46" s="66">
        <v>6.5</v>
      </c>
      <c r="F46" s="62">
        <f t="shared" si="2"/>
        <v>0.1388888888888889</v>
      </c>
    </row>
    <row r="47" spans="1:6">
      <c r="A47" s="65" t="s">
        <v>246</v>
      </c>
      <c r="B47" s="64" t="s">
        <v>201</v>
      </c>
      <c r="C47" s="64">
        <v>39</v>
      </c>
      <c r="D47" s="64">
        <v>40</v>
      </c>
      <c r="E47" s="66">
        <v>61.98</v>
      </c>
      <c r="F47" s="62">
        <f t="shared" si="2"/>
        <v>10.594871794871795</v>
      </c>
    </row>
    <row r="48" spans="1:6">
      <c r="A48" s="65" t="s">
        <v>247</v>
      </c>
      <c r="B48" s="64" t="s">
        <v>201</v>
      </c>
      <c r="C48" s="64">
        <v>39</v>
      </c>
      <c r="D48" s="72">
        <v>50</v>
      </c>
      <c r="E48" s="66">
        <v>6.05</v>
      </c>
      <c r="F48" s="62">
        <f t="shared" si="2"/>
        <v>1.2927350427350426</v>
      </c>
    </row>
    <row r="49" spans="1:6">
      <c r="A49" s="65" t="s">
        <v>248</v>
      </c>
      <c r="B49" s="64" t="s">
        <v>201</v>
      </c>
      <c r="C49" s="64">
        <v>39</v>
      </c>
      <c r="D49" s="64">
        <v>40</v>
      </c>
      <c r="E49" s="66">
        <v>13.87</v>
      </c>
      <c r="F49" s="62">
        <f t="shared" si="2"/>
        <v>2.3709401709401705</v>
      </c>
    </row>
    <row r="50" spans="1:6">
      <c r="A50" s="65" t="s">
        <v>249</v>
      </c>
      <c r="B50" s="64" t="s">
        <v>201</v>
      </c>
      <c r="C50" s="64">
        <v>39</v>
      </c>
      <c r="D50" s="64">
        <v>40</v>
      </c>
      <c r="E50" s="66">
        <v>16.260000000000002</v>
      </c>
      <c r="F50" s="62">
        <f t="shared" si="2"/>
        <v>2.7794871794871798</v>
      </c>
    </row>
    <row r="51" spans="1:6">
      <c r="A51" s="65" t="s">
        <v>250</v>
      </c>
      <c r="B51" s="64" t="s">
        <v>201</v>
      </c>
      <c r="C51" s="64">
        <v>39</v>
      </c>
      <c r="D51" s="64">
        <v>15</v>
      </c>
      <c r="E51" s="66">
        <v>44.28</v>
      </c>
      <c r="F51" s="62">
        <f t="shared" si="2"/>
        <v>2.8384615384615386</v>
      </c>
    </row>
    <row r="52" spans="1:6" ht="38.25">
      <c r="A52" s="60" t="s">
        <v>251</v>
      </c>
      <c r="B52" s="64" t="s">
        <v>201</v>
      </c>
      <c r="C52" s="64">
        <v>39</v>
      </c>
      <c r="D52" s="64">
        <v>80</v>
      </c>
      <c r="E52" s="66">
        <v>3.37</v>
      </c>
      <c r="F52" s="62">
        <f t="shared" si="2"/>
        <v>1.1521367521367523</v>
      </c>
    </row>
    <row r="53" spans="1:6">
      <c r="A53" s="195" t="s">
        <v>252</v>
      </c>
      <c r="B53" s="196"/>
      <c r="C53" s="196"/>
      <c r="D53" s="196"/>
      <c r="E53" s="197"/>
      <c r="F53" s="112">
        <f>SUM(F39:F52)</f>
        <v>25.492735042735038</v>
      </c>
    </row>
    <row r="54" spans="1:6">
      <c r="A54" s="204" t="s">
        <v>253</v>
      </c>
      <c r="B54" s="205"/>
      <c r="C54" s="205"/>
      <c r="D54" s="205"/>
      <c r="E54" s="205"/>
      <c r="F54" s="206"/>
    </row>
    <row r="55" spans="1:6">
      <c r="A55" s="97" t="s">
        <v>254</v>
      </c>
      <c r="B55" s="64" t="s">
        <v>201</v>
      </c>
      <c r="C55" s="59">
        <v>39</v>
      </c>
      <c r="D55" s="64">
        <v>50</v>
      </c>
      <c r="E55" s="75">
        <v>67</v>
      </c>
      <c r="F55" s="77">
        <f>(D55*E55)/12/C55</f>
        <v>7.1581196581196584</v>
      </c>
    </row>
    <row r="56" spans="1:6">
      <c r="A56" s="98" t="s">
        <v>255</v>
      </c>
      <c r="B56" s="99" t="s">
        <v>201</v>
      </c>
      <c r="C56" s="59">
        <v>39</v>
      </c>
      <c r="D56" s="64">
        <v>200</v>
      </c>
      <c r="E56" s="75">
        <v>27.2</v>
      </c>
      <c r="F56" s="77">
        <f t="shared" ref="F56:F62" si="3">(D56*E56)/12/C56</f>
        <v>11.623931623931623</v>
      </c>
    </row>
    <row r="57" spans="1:6">
      <c r="A57" s="98" t="s">
        <v>256</v>
      </c>
      <c r="B57" s="99" t="s">
        <v>201</v>
      </c>
      <c r="C57" s="59">
        <v>39</v>
      </c>
      <c r="D57" s="64">
        <v>80</v>
      </c>
      <c r="E57" s="75">
        <v>28.33</v>
      </c>
      <c r="F57" s="77">
        <f t="shared" si="3"/>
        <v>4.8427350427350424</v>
      </c>
    </row>
    <row r="58" spans="1:6">
      <c r="A58" s="98" t="s">
        <v>257</v>
      </c>
      <c r="B58" s="99" t="s">
        <v>201</v>
      </c>
      <c r="C58" s="59">
        <v>39</v>
      </c>
      <c r="D58" s="64">
        <v>80</v>
      </c>
      <c r="E58" s="75">
        <v>25.69</v>
      </c>
      <c r="F58" s="77">
        <f t="shared" si="3"/>
        <v>4.3914529914529918</v>
      </c>
    </row>
    <row r="59" spans="1:6">
      <c r="A59" s="65" t="s">
        <v>258</v>
      </c>
      <c r="B59" s="64" t="s">
        <v>201</v>
      </c>
      <c r="C59" s="59">
        <v>39</v>
      </c>
      <c r="D59" s="60">
        <v>12</v>
      </c>
      <c r="E59" s="76">
        <v>16.95</v>
      </c>
      <c r="F59" s="77">
        <f t="shared" si="3"/>
        <v>0.43461538461538457</v>
      </c>
    </row>
    <row r="60" spans="1:6">
      <c r="A60" s="71" t="s">
        <v>259</v>
      </c>
      <c r="B60" s="64" t="s">
        <v>201</v>
      </c>
      <c r="C60" s="59">
        <v>39</v>
      </c>
      <c r="D60" s="64">
        <v>39</v>
      </c>
      <c r="E60" s="61">
        <v>15.16</v>
      </c>
      <c r="F60" s="77">
        <f t="shared" si="3"/>
        <v>1.2633333333333334</v>
      </c>
    </row>
    <row r="61" spans="1:6">
      <c r="A61" s="70" t="s">
        <v>260</v>
      </c>
      <c r="B61" s="64" t="s">
        <v>201</v>
      </c>
      <c r="C61" s="59">
        <v>39</v>
      </c>
      <c r="D61" s="69">
        <v>15</v>
      </c>
      <c r="E61" s="61">
        <v>65.95</v>
      </c>
      <c r="F61" s="77">
        <f t="shared" si="3"/>
        <v>2.1137820512820511</v>
      </c>
    </row>
    <row r="62" spans="1:6">
      <c r="A62" s="78" t="s">
        <v>261</v>
      </c>
      <c r="B62" s="60" t="s">
        <v>201</v>
      </c>
      <c r="C62" s="59">
        <v>39</v>
      </c>
      <c r="D62" s="79">
        <v>39</v>
      </c>
      <c r="E62" s="76">
        <v>117.92</v>
      </c>
      <c r="F62" s="77">
        <f t="shared" si="3"/>
        <v>9.8266666666666662</v>
      </c>
    </row>
    <row r="63" spans="1:6">
      <c r="A63" s="195" t="s">
        <v>262</v>
      </c>
      <c r="B63" s="196"/>
      <c r="C63" s="196"/>
      <c r="D63" s="196"/>
      <c r="E63" s="197"/>
      <c r="F63" s="111">
        <f>SUM(F55:F62)</f>
        <v>41.654636752136746</v>
      </c>
    </row>
    <row r="64" spans="1:6">
      <c r="A64" s="195" t="s">
        <v>190</v>
      </c>
      <c r="B64" s="196"/>
      <c r="C64" s="196"/>
      <c r="D64" s="196"/>
      <c r="E64" s="197"/>
      <c r="F64" s="122">
        <f>SUM(F32+F37+F53+F63)</f>
        <v>872.97455128205161</v>
      </c>
    </row>
    <row r="65" spans="1:6">
      <c r="C65" s="82"/>
      <c r="D65" s="82"/>
      <c r="E65" s="83"/>
      <c r="F65" s="83"/>
    </row>
    <row r="66" spans="1:6">
      <c r="C66" s="82"/>
      <c r="D66" s="82"/>
      <c r="E66" s="84"/>
      <c r="F66" s="84"/>
    </row>
    <row r="67" spans="1:6" ht="17.25">
      <c r="A67" s="207" t="s">
        <v>263</v>
      </c>
      <c r="B67" s="207"/>
      <c r="C67" s="207"/>
      <c r="D67" s="207"/>
      <c r="E67" s="207"/>
      <c r="F67" s="207"/>
    </row>
    <row r="68" spans="1:6">
      <c r="C68" s="82"/>
      <c r="D68" s="82"/>
      <c r="E68" s="83"/>
      <c r="F68" s="83"/>
    </row>
    <row r="69" spans="1:6">
      <c r="C69" s="82"/>
      <c r="D69" s="82"/>
      <c r="E69" s="83"/>
      <c r="F69" s="83"/>
    </row>
    <row r="70" spans="1:6">
      <c r="C70" s="82"/>
      <c r="D70" s="82"/>
      <c r="E70" s="83"/>
      <c r="F70" s="83"/>
    </row>
    <row r="71" spans="1:6">
      <c r="C71" s="82"/>
      <c r="D71" s="82"/>
      <c r="E71" s="83"/>
      <c r="F71" s="83"/>
    </row>
    <row r="72" spans="1:6">
      <c r="C72" s="82"/>
      <c r="D72" s="82"/>
      <c r="E72" s="83"/>
      <c r="F72" s="83"/>
    </row>
    <row r="73" spans="1:6">
      <c r="C73" s="82"/>
      <c r="D73" s="82"/>
      <c r="E73" s="83"/>
      <c r="F73" s="83"/>
    </row>
    <row r="74" spans="1:6">
      <c r="C74" s="82"/>
      <c r="D74" s="82"/>
      <c r="E74" s="83"/>
      <c r="F74" s="83"/>
    </row>
    <row r="75" spans="1:6">
      <c r="C75" s="82"/>
      <c r="D75" s="82"/>
      <c r="E75" s="83"/>
      <c r="F75" s="83"/>
    </row>
    <row r="76" spans="1:6">
      <c r="C76" s="82"/>
      <c r="D76" s="82"/>
      <c r="E76" s="83"/>
      <c r="F76" s="83"/>
    </row>
    <row r="77" spans="1:6">
      <c r="C77" s="82"/>
      <c r="D77" s="82"/>
      <c r="E77" s="83"/>
      <c r="F77" s="83"/>
    </row>
    <row r="78" spans="1:6">
      <c r="C78" s="82"/>
      <c r="D78" s="82"/>
      <c r="E78" s="83"/>
      <c r="F78" s="83"/>
    </row>
    <row r="79" spans="1:6">
      <c r="C79" s="82"/>
      <c r="D79" s="82"/>
      <c r="E79" s="83"/>
      <c r="F79" s="83"/>
    </row>
    <row r="80" spans="1:6">
      <c r="C80" s="82"/>
      <c r="D80" s="82"/>
      <c r="E80" s="83"/>
      <c r="F80" s="83"/>
    </row>
    <row r="81" spans="3:6">
      <c r="C81" s="82"/>
      <c r="D81" s="82"/>
      <c r="E81" s="83"/>
      <c r="F81" s="83"/>
    </row>
    <row r="82" spans="3:6">
      <c r="C82" s="82"/>
      <c r="D82" s="82"/>
      <c r="E82" s="83"/>
      <c r="F82" s="83"/>
    </row>
    <row r="83" spans="3:6">
      <c r="C83" s="82"/>
      <c r="D83" s="82"/>
      <c r="E83" s="83"/>
      <c r="F83" s="83"/>
    </row>
    <row r="84" spans="3:6">
      <c r="C84" s="82"/>
      <c r="D84" s="82"/>
      <c r="E84" s="83"/>
      <c r="F84" s="83"/>
    </row>
    <row r="85" spans="3:6">
      <c r="C85" s="82"/>
      <c r="D85" s="82"/>
      <c r="E85" s="83"/>
      <c r="F85" s="83"/>
    </row>
    <row r="86" spans="3:6">
      <c r="C86" s="82"/>
      <c r="D86" s="82"/>
      <c r="E86" s="83"/>
      <c r="F86" s="83"/>
    </row>
    <row r="87" spans="3:6">
      <c r="C87" s="82"/>
      <c r="D87" s="82"/>
      <c r="E87" s="83"/>
      <c r="F87" s="83"/>
    </row>
    <row r="88" spans="3:6">
      <c r="C88" s="82"/>
      <c r="D88" s="82"/>
      <c r="E88" s="83"/>
      <c r="F88" s="83"/>
    </row>
    <row r="89" spans="3:6">
      <c r="C89" s="82"/>
      <c r="D89" s="82"/>
      <c r="E89" s="83"/>
      <c r="F89" s="83"/>
    </row>
    <row r="90" spans="3:6">
      <c r="C90" s="82"/>
      <c r="D90" s="82"/>
      <c r="E90" s="83"/>
      <c r="F90" s="83"/>
    </row>
    <row r="91" spans="3:6">
      <c r="C91" s="82"/>
      <c r="D91" s="82"/>
      <c r="E91" s="83"/>
      <c r="F91" s="83"/>
    </row>
    <row r="92" spans="3:6">
      <c r="C92" s="82"/>
      <c r="D92" s="82"/>
      <c r="E92" s="83"/>
      <c r="F92" s="83"/>
    </row>
    <row r="93" spans="3:6">
      <c r="C93" s="82"/>
      <c r="D93" s="82"/>
      <c r="E93" s="83"/>
      <c r="F93" s="83"/>
    </row>
    <row r="94" spans="3:6">
      <c r="C94" s="82"/>
      <c r="D94" s="82"/>
      <c r="E94" s="83"/>
      <c r="F94" s="83"/>
    </row>
    <row r="95" spans="3:6">
      <c r="C95" s="82"/>
      <c r="D95" s="82"/>
      <c r="E95" s="83"/>
      <c r="F95" s="83"/>
    </row>
    <row r="96" spans="3:6">
      <c r="C96" s="82"/>
      <c r="D96" s="82"/>
      <c r="E96" s="83"/>
      <c r="F96" s="83"/>
    </row>
    <row r="97" spans="3:6">
      <c r="C97" s="82"/>
      <c r="D97" s="82"/>
      <c r="E97" s="83"/>
      <c r="F97" s="83"/>
    </row>
    <row r="98" spans="3:6">
      <c r="C98" s="82"/>
      <c r="D98" s="82"/>
      <c r="E98" s="83"/>
      <c r="F98" s="83"/>
    </row>
    <row r="99" spans="3:6">
      <c r="C99" s="82"/>
      <c r="D99" s="82"/>
      <c r="E99" s="83"/>
      <c r="F99" s="83"/>
    </row>
    <row r="100" spans="3:6">
      <c r="C100" s="82"/>
      <c r="D100" s="82"/>
      <c r="E100" s="83"/>
      <c r="F100" s="83"/>
    </row>
    <row r="101" spans="3:6">
      <c r="C101" s="82"/>
      <c r="D101" s="82"/>
      <c r="E101" s="83"/>
      <c r="F101" s="83"/>
    </row>
    <row r="102" spans="3:6">
      <c r="C102" s="82"/>
      <c r="D102" s="82"/>
      <c r="E102" s="83"/>
      <c r="F102" s="83"/>
    </row>
    <row r="103" spans="3:6">
      <c r="C103" s="82"/>
      <c r="D103" s="82"/>
      <c r="E103" s="83"/>
      <c r="F103" s="83"/>
    </row>
    <row r="104" spans="3:6">
      <c r="C104" s="82"/>
      <c r="D104" s="82"/>
      <c r="E104" s="83"/>
      <c r="F104" s="83"/>
    </row>
    <row r="105" spans="3:6">
      <c r="C105" s="82"/>
      <c r="D105" s="82"/>
      <c r="E105" s="83"/>
      <c r="F105" s="83"/>
    </row>
    <row r="106" spans="3:6">
      <c r="C106" s="82"/>
      <c r="D106" s="82"/>
      <c r="E106" s="83"/>
      <c r="F106" s="83"/>
    </row>
    <row r="107" spans="3:6">
      <c r="C107" s="82"/>
      <c r="D107" s="82"/>
      <c r="E107" s="83"/>
      <c r="F107" s="83"/>
    </row>
    <row r="108" spans="3:6">
      <c r="C108" s="82"/>
      <c r="D108" s="82"/>
      <c r="E108" s="83"/>
      <c r="F108" s="83"/>
    </row>
    <row r="109" spans="3:6">
      <c r="C109" s="82"/>
      <c r="D109" s="82"/>
      <c r="E109" s="83"/>
      <c r="F109" s="83"/>
    </row>
    <row r="110" spans="3:6">
      <c r="C110" s="82"/>
      <c r="D110" s="82"/>
      <c r="E110" s="83"/>
      <c r="F110" s="83"/>
    </row>
    <row r="111" spans="3:6">
      <c r="C111" s="82"/>
      <c r="D111" s="82"/>
      <c r="E111" s="83"/>
      <c r="F111" s="83"/>
    </row>
    <row r="112" spans="3:6">
      <c r="C112" s="82"/>
      <c r="D112" s="82"/>
      <c r="E112" s="83"/>
      <c r="F112" s="83"/>
    </row>
    <row r="113" spans="3:6">
      <c r="C113" s="82"/>
      <c r="D113" s="82"/>
      <c r="E113" s="83"/>
      <c r="F113" s="83"/>
    </row>
    <row r="114" spans="3:6">
      <c r="C114" s="82"/>
      <c r="D114" s="82"/>
      <c r="E114" s="83"/>
      <c r="F114" s="83"/>
    </row>
    <row r="115" spans="3:6">
      <c r="C115" s="82"/>
      <c r="D115" s="82"/>
      <c r="E115" s="83"/>
      <c r="F115" s="83"/>
    </row>
    <row r="116" spans="3:6">
      <c r="C116" s="82"/>
      <c r="D116" s="82"/>
      <c r="E116" s="83"/>
      <c r="F116" s="83"/>
    </row>
    <row r="117" spans="3:6">
      <c r="C117" s="82"/>
      <c r="D117" s="82"/>
      <c r="E117" s="83"/>
      <c r="F117" s="83"/>
    </row>
    <row r="118" spans="3:6">
      <c r="C118" s="82"/>
      <c r="D118" s="82"/>
      <c r="E118" s="83"/>
      <c r="F118" s="83"/>
    </row>
    <row r="119" spans="3:6">
      <c r="C119" s="82"/>
      <c r="D119" s="82"/>
      <c r="E119" s="83"/>
      <c r="F119" s="83"/>
    </row>
    <row r="120" spans="3:6">
      <c r="C120" s="82"/>
      <c r="D120" s="82"/>
      <c r="E120" s="83"/>
      <c r="F120" s="83"/>
    </row>
    <row r="121" spans="3:6">
      <c r="C121" s="82"/>
      <c r="D121" s="82"/>
      <c r="E121" s="83"/>
      <c r="F121" s="83"/>
    </row>
    <row r="122" spans="3:6">
      <c r="C122" s="82"/>
      <c r="D122" s="82"/>
      <c r="E122" s="83"/>
      <c r="F122" s="83"/>
    </row>
    <row r="123" spans="3:6">
      <c r="C123" s="82"/>
      <c r="D123" s="82"/>
      <c r="E123" s="83"/>
      <c r="F123" s="83"/>
    </row>
    <row r="124" spans="3:6">
      <c r="C124" s="82"/>
      <c r="D124" s="82"/>
      <c r="E124" s="83"/>
      <c r="F124" s="83"/>
    </row>
    <row r="125" spans="3:6">
      <c r="C125" s="82"/>
      <c r="D125" s="82"/>
      <c r="E125" s="83"/>
      <c r="F125" s="83"/>
    </row>
    <row r="126" spans="3:6">
      <c r="C126" s="82"/>
      <c r="D126" s="82"/>
      <c r="E126" s="83"/>
      <c r="F126" s="83"/>
    </row>
    <row r="127" spans="3:6">
      <c r="C127" s="82"/>
      <c r="D127" s="82"/>
      <c r="E127" s="83"/>
      <c r="F127" s="83"/>
    </row>
    <row r="128" spans="3:6">
      <c r="C128" s="82"/>
      <c r="D128" s="82"/>
      <c r="E128" s="83"/>
      <c r="F128" s="83"/>
    </row>
    <row r="129" spans="3:6">
      <c r="C129" s="82"/>
      <c r="D129" s="82"/>
      <c r="E129" s="83"/>
      <c r="F129" s="83"/>
    </row>
    <row r="130" spans="3:6">
      <c r="C130" s="82"/>
      <c r="D130" s="82"/>
      <c r="E130" s="83"/>
      <c r="F130" s="83"/>
    </row>
    <row r="131" spans="3:6">
      <c r="C131" s="82"/>
      <c r="D131" s="82"/>
      <c r="E131" s="83"/>
      <c r="F131" s="83"/>
    </row>
    <row r="132" spans="3:6">
      <c r="C132" s="82"/>
      <c r="D132" s="82"/>
      <c r="E132" s="83"/>
      <c r="F132" s="83"/>
    </row>
    <row r="133" spans="3:6">
      <c r="C133" s="82"/>
      <c r="D133" s="82"/>
      <c r="E133" s="83"/>
      <c r="F133" s="83"/>
    </row>
    <row r="134" spans="3:6">
      <c r="C134" s="82"/>
      <c r="D134" s="82"/>
      <c r="E134" s="83"/>
      <c r="F134" s="83"/>
    </row>
    <row r="135" spans="3:6">
      <c r="C135" s="82"/>
      <c r="D135" s="82"/>
      <c r="E135" s="83"/>
      <c r="F135" s="83"/>
    </row>
    <row r="136" spans="3:6">
      <c r="C136" s="82"/>
      <c r="D136" s="82"/>
      <c r="E136" s="83"/>
      <c r="F136" s="83"/>
    </row>
    <row r="137" spans="3:6">
      <c r="C137" s="82"/>
      <c r="D137" s="82"/>
      <c r="E137" s="83"/>
      <c r="F137" s="83"/>
    </row>
    <row r="138" spans="3:6">
      <c r="C138" s="82"/>
      <c r="D138" s="82"/>
      <c r="E138" s="83"/>
      <c r="F138" s="83"/>
    </row>
    <row r="139" spans="3:6">
      <c r="C139" s="82"/>
      <c r="D139" s="82"/>
      <c r="E139" s="83"/>
      <c r="F139" s="83"/>
    </row>
    <row r="140" spans="3:6">
      <c r="C140" s="82"/>
      <c r="D140" s="82"/>
      <c r="E140" s="83"/>
      <c r="F140" s="83"/>
    </row>
    <row r="141" spans="3:6">
      <c r="C141" s="82"/>
      <c r="D141" s="82"/>
      <c r="E141" s="83"/>
      <c r="F141" s="83"/>
    </row>
    <row r="142" spans="3:6">
      <c r="C142" s="82"/>
      <c r="D142" s="82"/>
      <c r="E142" s="83"/>
      <c r="F142" s="83"/>
    </row>
    <row r="143" spans="3:6">
      <c r="C143" s="82"/>
      <c r="D143" s="82"/>
      <c r="E143" s="83"/>
      <c r="F143" s="83"/>
    </row>
    <row r="144" spans="3:6">
      <c r="C144" s="82"/>
      <c r="D144" s="82"/>
      <c r="E144" s="83"/>
      <c r="F144" s="83"/>
    </row>
    <row r="145" spans="3:6">
      <c r="C145" s="82"/>
      <c r="D145" s="82"/>
      <c r="E145" s="83"/>
      <c r="F145" s="83"/>
    </row>
    <row r="146" spans="3:6">
      <c r="C146" s="82"/>
      <c r="D146" s="82"/>
      <c r="E146" s="83"/>
      <c r="F146" s="83"/>
    </row>
    <row r="147" spans="3:6">
      <c r="C147" s="82"/>
      <c r="D147" s="82"/>
      <c r="E147" s="83"/>
      <c r="F147" s="83"/>
    </row>
    <row r="148" spans="3:6">
      <c r="C148" s="82"/>
      <c r="D148" s="82"/>
      <c r="E148" s="83"/>
      <c r="F148" s="83"/>
    </row>
    <row r="149" spans="3:6">
      <c r="C149" s="82"/>
      <c r="D149" s="82"/>
      <c r="E149" s="83"/>
      <c r="F149" s="83"/>
    </row>
    <row r="150" spans="3:6">
      <c r="C150" s="82"/>
      <c r="D150" s="82"/>
      <c r="E150" s="83"/>
      <c r="F150" s="83"/>
    </row>
    <row r="151" spans="3:6">
      <c r="C151" s="82"/>
      <c r="D151" s="82"/>
      <c r="E151" s="83"/>
      <c r="F151" s="83"/>
    </row>
    <row r="152" spans="3:6">
      <c r="C152" s="82"/>
      <c r="D152" s="82"/>
      <c r="E152" s="83"/>
      <c r="F152" s="83"/>
    </row>
    <row r="153" spans="3:6">
      <c r="C153" s="82"/>
      <c r="D153" s="82"/>
      <c r="E153" s="83"/>
      <c r="F153" s="83"/>
    </row>
    <row r="154" spans="3:6">
      <c r="C154" s="82"/>
      <c r="D154" s="82"/>
      <c r="E154" s="83"/>
      <c r="F154" s="83"/>
    </row>
    <row r="155" spans="3:6">
      <c r="C155" s="82"/>
      <c r="D155" s="82"/>
      <c r="E155" s="83"/>
      <c r="F155" s="83"/>
    </row>
    <row r="156" spans="3:6">
      <c r="C156" s="82"/>
      <c r="D156" s="82"/>
      <c r="E156" s="83"/>
      <c r="F156" s="83"/>
    </row>
    <row r="157" spans="3:6">
      <c r="C157" s="82"/>
      <c r="D157" s="82"/>
      <c r="E157" s="83"/>
      <c r="F157" s="83"/>
    </row>
    <row r="158" spans="3:6">
      <c r="C158" s="82"/>
      <c r="D158" s="82"/>
      <c r="E158" s="83"/>
      <c r="F158" s="83"/>
    </row>
    <row r="159" spans="3:6">
      <c r="C159" s="82"/>
      <c r="D159" s="82"/>
      <c r="E159" s="83"/>
      <c r="F159" s="83"/>
    </row>
    <row r="160" spans="3:6">
      <c r="C160" s="82"/>
      <c r="D160" s="82"/>
      <c r="E160" s="83"/>
      <c r="F160" s="83"/>
    </row>
    <row r="161" spans="3:6">
      <c r="C161" s="82"/>
      <c r="D161" s="82"/>
      <c r="E161" s="83"/>
      <c r="F161" s="83"/>
    </row>
    <row r="162" spans="3:6">
      <c r="C162" s="82"/>
      <c r="D162" s="82"/>
      <c r="E162" s="83"/>
      <c r="F162" s="83"/>
    </row>
    <row r="163" spans="3:6">
      <c r="C163" s="82"/>
      <c r="D163" s="82"/>
      <c r="E163" s="83"/>
      <c r="F163" s="83"/>
    </row>
    <row r="164" spans="3:6">
      <c r="C164" s="82"/>
      <c r="D164" s="82"/>
      <c r="E164" s="83"/>
      <c r="F164" s="83"/>
    </row>
    <row r="165" spans="3:6">
      <c r="C165" s="82"/>
      <c r="D165" s="82"/>
      <c r="E165" s="83"/>
      <c r="F165" s="83"/>
    </row>
    <row r="166" spans="3:6">
      <c r="C166" s="82"/>
      <c r="D166" s="82"/>
      <c r="E166" s="83"/>
      <c r="F166" s="83"/>
    </row>
    <row r="167" spans="3:6">
      <c r="C167" s="82"/>
      <c r="D167" s="82"/>
      <c r="E167" s="83"/>
      <c r="F167" s="83"/>
    </row>
    <row r="168" spans="3:6">
      <c r="C168" s="82"/>
      <c r="D168" s="82"/>
      <c r="E168" s="83"/>
      <c r="F168" s="83"/>
    </row>
    <row r="169" spans="3:6">
      <c r="C169" s="82"/>
      <c r="D169" s="82"/>
      <c r="E169" s="83"/>
      <c r="F169" s="83"/>
    </row>
    <row r="170" spans="3:6">
      <c r="C170" s="82"/>
      <c r="D170" s="82"/>
      <c r="E170" s="83"/>
      <c r="F170" s="83"/>
    </row>
    <row r="171" spans="3:6">
      <c r="C171" s="82"/>
      <c r="D171" s="82"/>
      <c r="E171" s="83"/>
      <c r="F171" s="83"/>
    </row>
    <row r="172" spans="3:6">
      <c r="C172" s="82"/>
      <c r="D172" s="82"/>
      <c r="E172" s="83"/>
      <c r="F172" s="83"/>
    </row>
    <row r="173" spans="3:6">
      <c r="C173" s="82"/>
      <c r="D173" s="82"/>
      <c r="E173" s="83"/>
      <c r="F173" s="83"/>
    </row>
    <row r="174" spans="3:6">
      <c r="C174" s="82"/>
      <c r="D174" s="82"/>
      <c r="E174" s="83"/>
      <c r="F174" s="83"/>
    </row>
    <row r="175" spans="3:6">
      <c r="C175" s="82"/>
      <c r="D175" s="82"/>
      <c r="E175" s="83"/>
      <c r="F175" s="83"/>
    </row>
    <row r="176" spans="3:6">
      <c r="C176" s="82"/>
      <c r="D176" s="82"/>
      <c r="E176" s="83"/>
      <c r="F176" s="83"/>
    </row>
    <row r="177" spans="3:6">
      <c r="C177" s="82"/>
      <c r="D177" s="82"/>
      <c r="E177" s="83"/>
      <c r="F177" s="83"/>
    </row>
    <row r="178" spans="3:6">
      <c r="C178" s="82"/>
      <c r="D178" s="82"/>
      <c r="E178" s="83"/>
      <c r="F178" s="83"/>
    </row>
    <row r="179" spans="3:6">
      <c r="C179" s="82"/>
      <c r="D179" s="82"/>
      <c r="E179" s="83"/>
      <c r="F179" s="83"/>
    </row>
    <row r="180" spans="3:6">
      <c r="C180" s="82"/>
      <c r="D180" s="82"/>
      <c r="E180" s="83"/>
      <c r="F180" s="83"/>
    </row>
    <row r="181" spans="3:6">
      <c r="C181" s="82"/>
      <c r="D181" s="82"/>
      <c r="E181" s="83"/>
      <c r="F181" s="83"/>
    </row>
    <row r="182" spans="3:6">
      <c r="C182" s="82"/>
      <c r="D182" s="82"/>
      <c r="E182" s="83"/>
      <c r="F182" s="83"/>
    </row>
    <row r="183" spans="3:6">
      <c r="C183" s="82"/>
      <c r="D183" s="82"/>
      <c r="E183" s="83"/>
      <c r="F183" s="83"/>
    </row>
    <row r="184" spans="3:6">
      <c r="C184" s="82"/>
      <c r="D184" s="82"/>
      <c r="E184" s="83"/>
      <c r="F184" s="83"/>
    </row>
    <row r="185" spans="3:6">
      <c r="C185" s="82"/>
      <c r="D185" s="82"/>
      <c r="E185" s="83"/>
      <c r="F185" s="83"/>
    </row>
    <row r="186" spans="3:6">
      <c r="C186" s="82"/>
      <c r="D186" s="82"/>
      <c r="E186" s="83"/>
      <c r="F186" s="83"/>
    </row>
    <row r="187" spans="3:6">
      <c r="C187" s="82"/>
      <c r="D187" s="82"/>
      <c r="E187" s="83"/>
      <c r="F187" s="83"/>
    </row>
    <row r="188" spans="3:6">
      <c r="C188" s="82"/>
      <c r="D188" s="82"/>
      <c r="E188" s="83"/>
      <c r="F188" s="83"/>
    </row>
    <row r="189" spans="3:6">
      <c r="C189" s="82"/>
      <c r="D189" s="82"/>
      <c r="E189" s="83"/>
      <c r="F189" s="83"/>
    </row>
    <row r="190" spans="3:6">
      <c r="C190" s="82"/>
      <c r="D190" s="82"/>
      <c r="E190" s="83"/>
      <c r="F190" s="83"/>
    </row>
    <row r="191" spans="3:6">
      <c r="C191" s="82"/>
      <c r="D191" s="82"/>
      <c r="E191" s="83"/>
      <c r="F191" s="83"/>
    </row>
    <row r="192" spans="3:6">
      <c r="C192" s="82"/>
      <c r="D192" s="82"/>
      <c r="E192" s="83"/>
      <c r="F192" s="83"/>
    </row>
    <row r="193" spans="3:6">
      <c r="C193" s="82"/>
      <c r="D193" s="82"/>
      <c r="E193" s="83"/>
      <c r="F193" s="83"/>
    </row>
    <row r="194" spans="3:6">
      <c r="C194" s="82"/>
      <c r="D194" s="82"/>
      <c r="E194" s="83"/>
      <c r="F194" s="83"/>
    </row>
    <row r="195" spans="3:6">
      <c r="C195" s="82"/>
      <c r="D195" s="82"/>
      <c r="E195" s="83"/>
      <c r="F195" s="83"/>
    </row>
    <row r="196" spans="3:6">
      <c r="C196" s="82"/>
      <c r="D196" s="82"/>
      <c r="E196" s="83"/>
      <c r="F196" s="83"/>
    </row>
    <row r="197" spans="3:6">
      <c r="C197" s="82"/>
      <c r="D197" s="82"/>
      <c r="E197" s="83"/>
      <c r="F197" s="83"/>
    </row>
    <row r="198" spans="3:6">
      <c r="C198" s="82"/>
      <c r="D198" s="82"/>
      <c r="E198" s="83"/>
      <c r="F198" s="83"/>
    </row>
    <row r="199" spans="3:6">
      <c r="C199" s="82"/>
      <c r="D199" s="82"/>
      <c r="E199" s="83"/>
      <c r="F199" s="83"/>
    </row>
    <row r="200" spans="3:6">
      <c r="C200" s="82"/>
      <c r="D200" s="82"/>
      <c r="E200" s="83"/>
      <c r="F200" s="83"/>
    </row>
    <row r="201" spans="3:6">
      <c r="C201" s="82"/>
      <c r="D201" s="82"/>
      <c r="E201" s="83"/>
      <c r="F201" s="83"/>
    </row>
    <row r="202" spans="3:6">
      <c r="C202" s="82"/>
      <c r="D202" s="82"/>
      <c r="E202" s="83"/>
      <c r="F202" s="83"/>
    </row>
    <row r="203" spans="3:6">
      <c r="C203" s="82"/>
      <c r="D203" s="82"/>
      <c r="E203" s="83"/>
      <c r="F203" s="83"/>
    </row>
    <row r="204" spans="3:6">
      <c r="C204" s="82"/>
      <c r="D204" s="82"/>
      <c r="E204" s="83"/>
      <c r="F204" s="83"/>
    </row>
    <row r="205" spans="3:6">
      <c r="C205" s="82"/>
      <c r="D205" s="82"/>
      <c r="E205" s="83"/>
      <c r="F205" s="83"/>
    </row>
    <row r="206" spans="3:6">
      <c r="C206" s="82"/>
      <c r="D206" s="82"/>
      <c r="E206" s="83"/>
      <c r="F206" s="83"/>
    </row>
    <row r="207" spans="3:6">
      <c r="C207" s="82"/>
      <c r="D207" s="82"/>
      <c r="E207" s="83"/>
      <c r="F207" s="83"/>
    </row>
    <row r="208" spans="3:6">
      <c r="C208" s="82"/>
      <c r="D208" s="82"/>
      <c r="E208" s="83"/>
      <c r="F208" s="83"/>
    </row>
    <row r="209" spans="3:6">
      <c r="C209" s="82"/>
      <c r="D209" s="82"/>
      <c r="E209" s="83"/>
      <c r="F209" s="83"/>
    </row>
    <row r="210" spans="3:6">
      <c r="C210" s="82"/>
      <c r="D210" s="82"/>
      <c r="E210" s="83"/>
      <c r="F210" s="83"/>
    </row>
    <row r="211" spans="3:6">
      <c r="C211" s="82"/>
      <c r="D211" s="82"/>
      <c r="E211" s="83"/>
      <c r="F211" s="83"/>
    </row>
    <row r="212" spans="3:6">
      <c r="C212" s="82"/>
      <c r="D212" s="82"/>
      <c r="E212" s="83"/>
      <c r="F212" s="83"/>
    </row>
    <row r="213" spans="3:6">
      <c r="C213" s="82"/>
      <c r="D213" s="82"/>
      <c r="E213" s="83"/>
      <c r="F213" s="83"/>
    </row>
    <row r="214" spans="3:6">
      <c r="C214" s="82"/>
      <c r="D214" s="82"/>
      <c r="E214" s="83"/>
      <c r="F214" s="83"/>
    </row>
    <row r="215" spans="3:6">
      <c r="C215" s="82"/>
      <c r="D215" s="82"/>
      <c r="E215" s="83"/>
      <c r="F215" s="83"/>
    </row>
    <row r="216" spans="3:6">
      <c r="C216" s="82"/>
      <c r="D216" s="82"/>
      <c r="E216" s="83"/>
      <c r="F216" s="83"/>
    </row>
    <row r="217" spans="3:6">
      <c r="C217" s="82"/>
      <c r="D217" s="82"/>
      <c r="E217" s="83"/>
      <c r="F217" s="83"/>
    </row>
    <row r="218" spans="3:6">
      <c r="C218" s="82"/>
      <c r="D218" s="82"/>
      <c r="E218" s="83"/>
      <c r="F218" s="83"/>
    </row>
    <row r="219" spans="3:6">
      <c r="C219" s="82"/>
      <c r="D219" s="82"/>
      <c r="E219" s="83"/>
      <c r="F219" s="83"/>
    </row>
    <row r="220" spans="3:6">
      <c r="C220" s="82"/>
      <c r="D220" s="82"/>
      <c r="E220" s="83"/>
      <c r="F220" s="83"/>
    </row>
    <row r="221" spans="3:6">
      <c r="C221" s="82"/>
      <c r="D221" s="82"/>
      <c r="E221" s="83"/>
      <c r="F221" s="83"/>
    </row>
    <row r="222" spans="3:6">
      <c r="C222" s="82"/>
      <c r="D222" s="82"/>
      <c r="E222" s="83"/>
      <c r="F222" s="83"/>
    </row>
    <row r="223" spans="3:6">
      <c r="C223" s="82"/>
      <c r="D223" s="82"/>
      <c r="E223" s="83"/>
      <c r="F223" s="83"/>
    </row>
    <row r="224" spans="3:6">
      <c r="C224" s="82"/>
      <c r="D224" s="82"/>
      <c r="E224" s="83"/>
      <c r="F224" s="83"/>
    </row>
    <row r="225" spans="3:6">
      <c r="C225" s="82"/>
      <c r="D225" s="82"/>
      <c r="E225" s="83"/>
      <c r="F225" s="83"/>
    </row>
    <row r="226" spans="3:6">
      <c r="C226" s="82"/>
      <c r="D226" s="82"/>
      <c r="E226" s="83"/>
      <c r="F226" s="83"/>
    </row>
    <row r="227" spans="3:6">
      <c r="C227" s="82"/>
      <c r="D227" s="82"/>
      <c r="E227" s="83"/>
      <c r="F227" s="83"/>
    </row>
    <row r="228" spans="3:6">
      <c r="C228" s="82"/>
      <c r="D228" s="82"/>
      <c r="E228" s="83"/>
      <c r="F228" s="83"/>
    </row>
    <row r="229" spans="3:6">
      <c r="C229" s="82"/>
      <c r="D229" s="82"/>
      <c r="E229" s="83"/>
      <c r="F229" s="83"/>
    </row>
    <row r="230" spans="3:6">
      <c r="C230" s="82"/>
      <c r="D230" s="82"/>
      <c r="E230" s="83"/>
      <c r="F230" s="83"/>
    </row>
    <row r="231" spans="3:6">
      <c r="C231" s="82"/>
      <c r="D231" s="82"/>
      <c r="E231" s="83"/>
      <c r="F231" s="83"/>
    </row>
    <row r="232" spans="3:6">
      <c r="C232" s="82"/>
      <c r="D232" s="82"/>
      <c r="E232" s="83"/>
      <c r="F232" s="83"/>
    </row>
    <row r="233" spans="3:6">
      <c r="C233" s="82"/>
      <c r="D233" s="82"/>
      <c r="E233" s="83"/>
      <c r="F233" s="83"/>
    </row>
    <row r="234" spans="3:6">
      <c r="C234" s="82"/>
      <c r="D234" s="82"/>
      <c r="E234" s="83"/>
      <c r="F234" s="83"/>
    </row>
    <row r="235" spans="3:6">
      <c r="C235" s="82"/>
      <c r="D235" s="82"/>
      <c r="E235" s="83"/>
      <c r="F235" s="83"/>
    </row>
    <row r="236" spans="3:6">
      <c r="C236" s="82"/>
      <c r="D236" s="82"/>
      <c r="E236" s="83"/>
      <c r="F236" s="83"/>
    </row>
    <row r="237" spans="3:6">
      <c r="C237" s="82"/>
      <c r="D237" s="82"/>
      <c r="E237" s="83"/>
      <c r="F237" s="83"/>
    </row>
    <row r="238" spans="3:6">
      <c r="C238" s="82"/>
      <c r="D238" s="82"/>
      <c r="E238" s="83"/>
      <c r="F238" s="83"/>
    </row>
    <row r="239" spans="3:6">
      <c r="C239" s="82"/>
      <c r="D239" s="82"/>
      <c r="E239" s="83"/>
      <c r="F239" s="83"/>
    </row>
    <row r="240" spans="3:6">
      <c r="C240" s="82"/>
      <c r="D240" s="82"/>
      <c r="E240" s="83"/>
      <c r="F240" s="83"/>
    </row>
    <row r="241" spans="3:6">
      <c r="C241" s="82"/>
      <c r="D241" s="82"/>
      <c r="E241" s="83"/>
      <c r="F241" s="83"/>
    </row>
    <row r="242" spans="3:6">
      <c r="C242" s="82"/>
      <c r="D242" s="82"/>
      <c r="E242" s="83"/>
      <c r="F242" s="83"/>
    </row>
    <row r="243" spans="3:6">
      <c r="C243" s="82"/>
      <c r="D243" s="82"/>
      <c r="E243" s="83"/>
      <c r="F243" s="83"/>
    </row>
    <row r="244" spans="3:6">
      <c r="C244" s="82"/>
      <c r="D244" s="82"/>
      <c r="E244" s="83"/>
      <c r="F244" s="83"/>
    </row>
    <row r="245" spans="3:6">
      <c r="C245" s="82"/>
      <c r="D245" s="82"/>
      <c r="E245" s="83"/>
      <c r="F245" s="83"/>
    </row>
    <row r="246" spans="3:6">
      <c r="C246" s="82"/>
      <c r="D246" s="82"/>
      <c r="E246" s="83"/>
      <c r="F246" s="83"/>
    </row>
    <row r="247" spans="3:6">
      <c r="C247" s="82"/>
      <c r="D247" s="82"/>
      <c r="E247" s="83"/>
      <c r="F247" s="83"/>
    </row>
    <row r="248" spans="3:6">
      <c r="C248" s="82"/>
      <c r="D248" s="82"/>
      <c r="E248" s="83"/>
      <c r="F248" s="83"/>
    </row>
    <row r="249" spans="3:6">
      <c r="C249" s="82"/>
      <c r="D249" s="82"/>
      <c r="E249" s="83"/>
      <c r="F249" s="83"/>
    </row>
    <row r="250" spans="3:6">
      <c r="C250" s="82"/>
      <c r="D250" s="82"/>
      <c r="E250" s="83"/>
      <c r="F250" s="83"/>
    </row>
    <row r="251" spans="3:6">
      <c r="C251" s="82"/>
      <c r="D251" s="82"/>
      <c r="E251" s="83"/>
      <c r="F251" s="83"/>
    </row>
    <row r="252" spans="3:6">
      <c r="C252" s="82"/>
      <c r="D252" s="82"/>
      <c r="E252" s="83"/>
      <c r="F252" s="83"/>
    </row>
    <row r="253" spans="3:6">
      <c r="C253" s="82"/>
      <c r="D253" s="82"/>
      <c r="E253" s="83"/>
      <c r="F253" s="83"/>
    </row>
    <row r="254" spans="3:6">
      <c r="C254" s="82"/>
      <c r="D254" s="82"/>
      <c r="E254" s="83"/>
      <c r="F254" s="83"/>
    </row>
    <row r="255" spans="3:6">
      <c r="C255" s="82"/>
      <c r="D255" s="82"/>
      <c r="E255" s="83"/>
      <c r="F255" s="83"/>
    </row>
    <row r="256" spans="3:6">
      <c r="C256" s="82"/>
      <c r="D256" s="82"/>
      <c r="E256" s="83"/>
      <c r="F256" s="83"/>
    </row>
    <row r="257" spans="3:6">
      <c r="C257" s="82"/>
      <c r="D257" s="82"/>
      <c r="E257" s="83"/>
      <c r="F257" s="83"/>
    </row>
    <row r="258" spans="3:6">
      <c r="C258" s="82"/>
      <c r="D258" s="82"/>
      <c r="E258" s="83"/>
      <c r="F258" s="83"/>
    </row>
    <row r="259" spans="3:6">
      <c r="C259" s="82"/>
      <c r="D259" s="82"/>
      <c r="E259" s="83"/>
      <c r="F259" s="83"/>
    </row>
    <row r="260" spans="3:6">
      <c r="C260" s="82"/>
      <c r="D260" s="82"/>
      <c r="E260" s="83"/>
      <c r="F260" s="83"/>
    </row>
    <row r="261" spans="3:6">
      <c r="C261" s="82"/>
      <c r="D261" s="82"/>
      <c r="E261" s="83"/>
      <c r="F261" s="83"/>
    </row>
    <row r="262" spans="3:6">
      <c r="C262" s="82"/>
      <c r="D262" s="82"/>
      <c r="E262" s="83"/>
      <c r="F262" s="83"/>
    </row>
    <row r="263" spans="3:6">
      <c r="C263" s="82"/>
      <c r="D263" s="82"/>
      <c r="E263" s="83"/>
      <c r="F263" s="83"/>
    </row>
    <row r="264" spans="3:6">
      <c r="C264" s="82"/>
      <c r="D264" s="82"/>
      <c r="E264" s="83"/>
      <c r="F264" s="83"/>
    </row>
    <row r="265" spans="3:6">
      <c r="C265" s="82"/>
      <c r="D265" s="82"/>
      <c r="E265" s="83"/>
      <c r="F265" s="83"/>
    </row>
    <row r="266" spans="3:6">
      <c r="C266" s="82"/>
      <c r="D266" s="82"/>
      <c r="E266" s="83"/>
      <c r="F266" s="83"/>
    </row>
    <row r="267" spans="3:6">
      <c r="C267" s="82"/>
      <c r="D267" s="82"/>
      <c r="E267" s="83"/>
      <c r="F267" s="83"/>
    </row>
    <row r="268" spans="3:6">
      <c r="C268" s="82"/>
      <c r="D268" s="82"/>
      <c r="E268" s="83"/>
      <c r="F268" s="83"/>
    </row>
    <row r="269" spans="3:6">
      <c r="C269" s="82"/>
      <c r="D269" s="82"/>
      <c r="E269" s="83"/>
      <c r="F269" s="83"/>
    </row>
    <row r="270" spans="3:6">
      <c r="C270" s="82"/>
      <c r="D270" s="82"/>
      <c r="E270" s="83"/>
      <c r="F270" s="83"/>
    </row>
    <row r="271" spans="3:6">
      <c r="C271" s="82"/>
      <c r="D271" s="82"/>
      <c r="E271" s="83"/>
      <c r="F271" s="83"/>
    </row>
    <row r="272" spans="3:6">
      <c r="C272" s="82"/>
      <c r="D272" s="82"/>
      <c r="E272" s="83"/>
      <c r="F272" s="83"/>
    </row>
    <row r="273" spans="3:6">
      <c r="C273" s="82"/>
      <c r="D273" s="82"/>
      <c r="E273" s="83"/>
      <c r="F273" s="83"/>
    </row>
    <row r="274" spans="3:6">
      <c r="C274" s="82"/>
      <c r="D274" s="82"/>
      <c r="E274" s="83"/>
      <c r="F274" s="83"/>
    </row>
    <row r="275" spans="3:6">
      <c r="C275" s="82"/>
      <c r="D275" s="82"/>
      <c r="E275" s="83"/>
      <c r="F275" s="83"/>
    </row>
    <row r="276" spans="3:6">
      <c r="C276" s="82"/>
      <c r="D276" s="82"/>
      <c r="E276" s="83"/>
      <c r="F276" s="83"/>
    </row>
    <row r="277" spans="3:6">
      <c r="C277" s="82"/>
      <c r="D277" s="82"/>
      <c r="E277" s="83"/>
      <c r="F277" s="83"/>
    </row>
    <row r="278" spans="3:6">
      <c r="C278" s="82"/>
      <c r="D278" s="82"/>
      <c r="E278" s="83"/>
      <c r="F278" s="83"/>
    </row>
    <row r="279" spans="3:6">
      <c r="C279" s="82"/>
      <c r="D279" s="82"/>
      <c r="E279" s="83"/>
      <c r="F279" s="83"/>
    </row>
    <row r="280" spans="3:6">
      <c r="C280" s="82"/>
      <c r="D280" s="82"/>
      <c r="E280" s="83"/>
      <c r="F280" s="83"/>
    </row>
    <row r="281" spans="3:6">
      <c r="C281" s="82"/>
      <c r="D281" s="82"/>
      <c r="E281" s="83"/>
      <c r="F281" s="83"/>
    </row>
    <row r="282" spans="3:6">
      <c r="C282" s="82"/>
      <c r="D282" s="82"/>
      <c r="E282" s="83"/>
      <c r="F282" s="83"/>
    </row>
    <row r="283" spans="3:6">
      <c r="C283" s="82"/>
      <c r="D283" s="82"/>
      <c r="E283" s="83"/>
      <c r="F283" s="83"/>
    </row>
    <row r="284" spans="3:6">
      <c r="C284" s="82"/>
      <c r="D284" s="82"/>
      <c r="E284" s="83"/>
      <c r="F284" s="83"/>
    </row>
    <row r="285" spans="3:6">
      <c r="C285" s="82"/>
      <c r="D285" s="82"/>
      <c r="E285" s="83"/>
      <c r="F285" s="83"/>
    </row>
    <row r="286" spans="3:6">
      <c r="C286" s="82"/>
      <c r="D286" s="82"/>
      <c r="E286" s="83"/>
      <c r="F286" s="83"/>
    </row>
    <row r="287" spans="3:6">
      <c r="C287" s="82"/>
      <c r="D287" s="82"/>
      <c r="E287" s="83"/>
      <c r="F287" s="83"/>
    </row>
    <row r="288" spans="3:6">
      <c r="C288" s="82"/>
      <c r="D288" s="82"/>
      <c r="E288" s="83"/>
      <c r="F288" s="83"/>
    </row>
    <row r="289" spans="3:6">
      <c r="C289" s="82"/>
      <c r="D289" s="82"/>
      <c r="E289" s="83"/>
      <c r="F289" s="83"/>
    </row>
    <row r="290" spans="3:6">
      <c r="C290" s="82"/>
      <c r="D290" s="82"/>
      <c r="E290" s="83"/>
      <c r="F290" s="83"/>
    </row>
    <row r="291" spans="3:6">
      <c r="C291" s="82"/>
      <c r="D291" s="82"/>
      <c r="E291" s="83"/>
      <c r="F291" s="83"/>
    </row>
    <row r="292" spans="3:6">
      <c r="C292" s="82"/>
      <c r="D292" s="82"/>
      <c r="E292" s="83"/>
      <c r="F292" s="83"/>
    </row>
    <row r="293" spans="3:6">
      <c r="C293" s="82"/>
      <c r="D293" s="82"/>
      <c r="E293" s="83"/>
      <c r="F293" s="83"/>
    </row>
    <row r="294" spans="3:6">
      <c r="C294" s="82"/>
      <c r="D294" s="82"/>
      <c r="E294" s="83"/>
      <c r="F294" s="83"/>
    </row>
    <row r="295" spans="3:6">
      <c r="C295" s="82"/>
      <c r="D295" s="82"/>
      <c r="E295" s="83"/>
      <c r="F295" s="83"/>
    </row>
    <row r="296" spans="3:6">
      <c r="C296" s="82"/>
      <c r="D296" s="82"/>
      <c r="E296" s="83"/>
      <c r="F296" s="83"/>
    </row>
    <row r="297" spans="3:6">
      <c r="C297" s="82"/>
      <c r="D297" s="82"/>
      <c r="E297" s="83"/>
      <c r="F297" s="83"/>
    </row>
    <row r="298" spans="3:6">
      <c r="C298" s="82"/>
      <c r="D298" s="82"/>
      <c r="E298" s="83"/>
      <c r="F298" s="83"/>
    </row>
    <row r="299" spans="3:6">
      <c r="C299" s="82"/>
      <c r="D299" s="82"/>
      <c r="E299" s="83"/>
      <c r="F299" s="83"/>
    </row>
    <row r="300" spans="3:6">
      <c r="C300" s="82"/>
      <c r="D300" s="82"/>
      <c r="E300" s="83"/>
      <c r="F300" s="83"/>
    </row>
    <row r="301" spans="3:6">
      <c r="C301" s="82"/>
      <c r="D301" s="82"/>
      <c r="E301" s="83"/>
      <c r="F301" s="83"/>
    </row>
    <row r="302" spans="3:6">
      <c r="C302" s="82"/>
      <c r="D302" s="82"/>
      <c r="E302" s="83"/>
      <c r="F302" s="83"/>
    </row>
    <row r="303" spans="3:6">
      <c r="C303" s="82"/>
      <c r="D303" s="82"/>
      <c r="E303" s="83"/>
      <c r="F303" s="83"/>
    </row>
    <row r="304" spans="3:6">
      <c r="C304" s="82"/>
      <c r="D304" s="82"/>
      <c r="E304" s="83"/>
      <c r="F304" s="83"/>
    </row>
    <row r="305" spans="3:6">
      <c r="C305" s="82"/>
      <c r="D305" s="82"/>
      <c r="E305" s="83"/>
      <c r="F305" s="83"/>
    </row>
    <row r="306" spans="3:6">
      <c r="C306" s="82"/>
      <c r="D306" s="82"/>
      <c r="E306" s="83"/>
      <c r="F306" s="83"/>
    </row>
    <row r="307" spans="3:6">
      <c r="C307" s="82"/>
      <c r="D307" s="82"/>
      <c r="E307" s="83"/>
      <c r="F307" s="83"/>
    </row>
    <row r="308" spans="3:6">
      <c r="C308" s="82"/>
      <c r="D308" s="82"/>
      <c r="E308" s="83"/>
      <c r="F308" s="83"/>
    </row>
    <row r="309" spans="3:6">
      <c r="C309" s="82"/>
      <c r="D309" s="82"/>
      <c r="E309" s="83"/>
      <c r="F309" s="83"/>
    </row>
    <row r="310" spans="3:6">
      <c r="C310" s="82"/>
      <c r="D310" s="82"/>
      <c r="E310" s="83"/>
      <c r="F310" s="83"/>
    </row>
    <row r="311" spans="3:6">
      <c r="C311" s="82"/>
      <c r="D311" s="82"/>
      <c r="E311" s="83"/>
      <c r="F311" s="83"/>
    </row>
    <row r="312" spans="3:6">
      <c r="C312" s="82"/>
      <c r="D312" s="82"/>
      <c r="E312" s="83"/>
      <c r="F312" s="83"/>
    </row>
    <row r="313" spans="3:6">
      <c r="C313" s="82"/>
      <c r="D313" s="82"/>
      <c r="E313" s="83"/>
      <c r="F313" s="83"/>
    </row>
    <row r="314" spans="3:6">
      <c r="C314" s="82"/>
      <c r="D314" s="82"/>
      <c r="E314" s="83"/>
      <c r="F314" s="83"/>
    </row>
    <row r="315" spans="3:6">
      <c r="C315" s="82"/>
      <c r="D315" s="82"/>
      <c r="E315" s="83"/>
      <c r="F315" s="83"/>
    </row>
    <row r="316" spans="3:6">
      <c r="C316" s="82"/>
      <c r="D316" s="82"/>
      <c r="E316" s="83"/>
      <c r="F316" s="83"/>
    </row>
    <row r="317" spans="3:6">
      <c r="C317" s="82"/>
      <c r="D317" s="82"/>
      <c r="E317" s="83"/>
      <c r="F317" s="83"/>
    </row>
    <row r="318" spans="3:6">
      <c r="C318" s="82"/>
      <c r="D318" s="82"/>
      <c r="E318" s="83"/>
      <c r="F318" s="83"/>
    </row>
    <row r="319" spans="3:6">
      <c r="C319" s="82"/>
      <c r="D319" s="82"/>
      <c r="E319" s="83"/>
      <c r="F319" s="83"/>
    </row>
    <row r="320" spans="3:6">
      <c r="C320" s="82"/>
      <c r="D320" s="82"/>
      <c r="E320" s="83"/>
      <c r="F320" s="83"/>
    </row>
    <row r="321" spans="3:6">
      <c r="C321" s="82"/>
      <c r="D321" s="82"/>
      <c r="E321" s="83"/>
      <c r="F321" s="83"/>
    </row>
    <row r="322" spans="3:6">
      <c r="C322" s="82"/>
      <c r="D322" s="82"/>
      <c r="E322" s="83"/>
      <c r="F322" s="83"/>
    </row>
    <row r="323" spans="3:6">
      <c r="C323" s="82"/>
      <c r="D323" s="82"/>
      <c r="E323" s="83"/>
      <c r="F323" s="83"/>
    </row>
    <row r="324" spans="3:6">
      <c r="C324" s="82"/>
      <c r="D324" s="82"/>
      <c r="E324" s="83"/>
      <c r="F324" s="83"/>
    </row>
    <row r="325" spans="3:6">
      <c r="C325" s="82"/>
      <c r="D325" s="82"/>
      <c r="E325" s="83"/>
      <c r="F325" s="83"/>
    </row>
    <row r="326" spans="3:6">
      <c r="C326" s="82"/>
      <c r="D326" s="82"/>
      <c r="E326" s="83"/>
      <c r="F326" s="83"/>
    </row>
    <row r="327" spans="3:6">
      <c r="C327" s="82"/>
      <c r="D327" s="82"/>
      <c r="E327" s="83"/>
      <c r="F327" s="83"/>
    </row>
    <row r="328" spans="3:6">
      <c r="C328" s="82"/>
      <c r="D328" s="82"/>
      <c r="E328" s="83"/>
      <c r="F328" s="83"/>
    </row>
    <row r="329" spans="3:6">
      <c r="C329" s="82"/>
      <c r="D329" s="82"/>
      <c r="E329" s="83"/>
      <c r="F329" s="83"/>
    </row>
    <row r="330" spans="3:6">
      <c r="C330" s="82"/>
      <c r="D330" s="82"/>
      <c r="E330" s="83"/>
      <c r="F330" s="83"/>
    </row>
    <row r="331" spans="3:6">
      <c r="C331" s="82"/>
      <c r="D331" s="82"/>
      <c r="E331" s="83"/>
      <c r="F331" s="83"/>
    </row>
    <row r="332" spans="3:6">
      <c r="C332" s="82"/>
      <c r="D332" s="82"/>
      <c r="E332" s="83"/>
      <c r="F332" s="83"/>
    </row>
    <row r="333" spans="3:6">
      <c r="C333" s="82"/>
      <c r="D333" s="82"/>
      <c r="E333" s="83"/>
      <c r="F333" s="83"/>
    </row>
    <row r="334" spans="3:6">
      <c r="C334" s="82"/>
      <c r="D334" s="82"/>
      <c r="E334" s="83"/>
      <c r="F334" s="83"/>
    </row>
    <row r="335" spans="3:6">
      <c r="C335" s="82"/>
      <c r="D335" s="82"/>
      <c r="E335" s="83"/>
      <c r="F335" s="83"/>
    </row>
    <row r="336" spans="3:6">
      <c r="C336" s="82"/>
      <c r="D336" s="82"/>
      <c r="E336" s="83"/>
      <c r="F336" s="83"/>
    </row>
    <row r="337" spans="3:6">
      <c r="C337" s="82"/>
      <c r="D337" s="82"/>
      <c r="E337" s="83"/>
      <c r="F337" s="83"/>
    </row>
    <row r="338" spans="3:6">
      <c r="C338" s="82"/>
      <c r="D338" s="82"/>
      <c r="E338" s="83"/>
      <c r="F338" s="83"/>
    </row>
    <row r="339" spans="3:6">
      <c r="C339" s="82"/>
      <c r="D339" s="82"/>
      <c r="E339" s="83"/>
      <c r="F339" s="83"/>
    </row>
    <row r="340" spans="3:6">
      <c r="C340" s="82"/>
      <c r="D340" s="82"/>
      <c r="E340" s="83"/>
      <c r="F340" s="83"/>
    </row>
    <row r="341" spans="3:6">
      <c r="C341" s="82"/>
      <c r="D341" s="82"/>
      <c r="E341" s="83"/>
      <c r="F341" s="83"/>
    </row>
    <row r="342" spans="3:6">
      <c r="C342" s="82"/>
      <c r="D342" s="82"/>
      <c r="E342" s="83"/>
      <c r="F342" s="83"/>
    </row>
    <row r="343" spans="3:6">
      <c r="C343" s="82"/>
      <c r="D343" s="82"/>
      <c r="E343" s="83"/>
      <c r="F343" s="83"/>
    </row>
    <row r="344" spans="3:6">
      <c r="C344" s="82"/>
      <c r="D344" s="82"/>
      <c r="E344" s="83"/>
      <c r="F344" s="83"/>
    </row>
    <row r="345" spans="3:6">
      <c r="C345" s="82"/>
      <c r="D345" s="82"/>
      <c r="E345" s="83"/>
      <c r="F345" s="83"/>
    </row>
    <row r="346" spans="3:6">
      <c r="C346" s="82"/>
      <c r="D346" s="82"/>
      <c r="E346" s="83"/>
      <c r="F346" s="83"/>
    </row>
    <row r="347" spans="3:6">
      <c r="C347" s="82"/>
      <c r="D347" s="82"/>
      <c r="E347" s="83"/>
      <c r="F347" s="83"/>
    </row>
    <row r="348" spans="3:6">
      <c r="C348" s="82"/>
      <c r="D348" s="82"/>
      <c r="E348" s="83"/>
      <c r="F348" s="83"/>
    </row>
    <row r="349" spans="3:6">
      <c r="C349" s="82"/>
      <c r="D349" s="82"/>
      <c r="E349" s="83"/>
      <c r="F349" s="83"/>
    </row>
    <row r="350" spans="3:6">
      <c r="C350" s="82"/>
      <c r="D350" s="82"/>
      <c r="E350" s="83"/>
      <c r="F350" s="83"/>
    </row>
    <row r="351" spans="3:6">
      <c r="C351" s="82"/>
      <c r="D351" s="82"/>
      <c r="E351" s="83"/>
      <c r="F351" s="83"/>
    </row>
    <row r="352" spans="3:6">
      <c r="C352" s="82"/>
      <c r="D352" s="82"/>
      <c r="E352" s="83"/>
      <c r="F352" s="83"/>
    </row>
    <row r="353" spans="3:6">
      <c r="C353" s="82"/>
      <c r="D353" s="82"/>
      <c r="E353" s="83"/>
      <c r="F353" s="83"/>
    </row>
    <row r="354" spans="3:6">
      <c r="C354" s="82"/>
      <c r="D354" s="82"/>
      <c r="E354" s="83"/>
      <c r="F354" s="83"/>
    </row>
    <row r="355" spans="3:6">
      <c r="C355" s="82"/>
      <c r="D355" s="82"/>
      <c r="E355" s="83"/>
      <c r="F355" s="83"/>
    </row>
    <row r="356" spans="3:6">
      <c r="C356" s="82"/>
      <c r="D356" s="82"/>
      <c r="E356" s="83"/>
      <c r="F356" s="83"/>
    </row>
    <row r="357" spans="3:6">
      <c r="C357" s="82"/>
      <c r="D357" s="82"/>
      <c r="E357" s="83"/>
      <c r="F357" s="83"/>
    </row>
    <row r="358" spans="3:6">
      <c r="C358" s="82"/>
      <c r="D358" s="82"/>
      <c r="E358" s="83"/>
      <c r="F358" s="83"/>
    </row>
    <row r="359" spans="3:6">
      <c r="C359" s="82"/>
      <c r="D359" s="82"/>
      <c r="E359" s="83"/>
      <c r="F359" s="83"/>
    </row>
    <row r="360" spans="3:6">
      <c r="C360" s="82"/>
      <c r="D360" s="82"/>
      <c r="E360" s="83"/>
      <c r="F360" s="83"/>
    </row>
    <row r="361" spans="3:6">
      <c r="C361" s="82"/>
      <c r="D361" s="82"/>
      <c r="E361" s="83"/>
      <c r="F361" s="83"/>
    </row>
    <row r="362" spans="3:6">
      <c r="C362" s="82"/>
      <c r="D362" s="82"/>
      <c r="E362" s="83"/>
      <c r="F362" s="83"/>
    </row>
    <row r="363" spans="3:6">
      <c r="C363" s="82"/>
      <c r="D363" s="82"/>
      <c r="E363" s="83"/>
      <c r="F363" s="83"/>
    </row>
    <row r="364" spans="3:6">
      <c r="C364" s="82"/>
      <c r="D364" s="82"/>
      <c r="E364" s="83"/>
      <c r="F364" s="83"/>
    </row>
    <row r="365" spans="3:6">
      <c r="C365" s="82"/>
      <c r="D365" s="82"/>
      <c r="E365" s="83"/>
      <c r="F365" s="83"/>
    </row>
    <row r="366" spans="3:6">
      <c r="C366" s="82"/>
      <c r="D366" s="82"/>
      <c r="E366" s="83"/>
      <c r="F366" s="83"/>
    </row>
    <row r="367" spans="3:6">
      <c r="C367" s="82"/>
      <c r="D367" s="82"/>
      <c r="E367" s="83"/>
      <c r="F367" s="83"/>
    </row>
    <row r="368" spans="3:6">
      <c r="C368" s="82"/>
      <c r="D368" s="82"/>
      <c r="E368" s="83"/>
      <c r="F368" s="83"/>
    </row>
    <row r="369" spans="3:6">
      <c r="C369" s="82"/>
      <c r="D369" s="82"/>
      <c r="E369" s="83"/>
      <c r="F369" s="83"/>
    </row>
    <row r="370" spans="3:6">
      <c r="C370" s="82"/>
      <c r="D370" s="82"/>
      <c r="E370" s="83"/>
      <c r="F370" s="83"/>
    </row>
    <row r="371" spans="3:6">
      <c r="C371" s="82"/>
      <c r="D371" s="82"/>
      <c r="E371" s="83"/>
      <c r="F371" s="83"/>
    </row>
    <row r="372" spans="3:6">
      <c r="C372" s="82"/>
      <c r="D372" s="82"/>
      <c r="E372" s="83"/>
      <c r="F372" s="83"/>
    </row>
    <row r="373" spans="3:6">
      <c r="C373" s="82"/>
      <c r="D373" s="82"/>
      <c r="E373" s="83"/>
      <c r="F373" s="83"/>
    </row>
    <row r="374" spans="3:6">
      <c r="C374" s="82"/>
      <c r="D374" s="82"/>
      <c r="E374" s="83"/>
      <c r="F374" s="83"/>
    </row>
    <row r="375" spans="3:6">
      <c r="C375" s="82"/>
      <c r="D375" s="82"/>
      <c r="E375" s="83"/>
      <c r="F375" s="83"/>
    </row>
    <row r="376" spans="3:6">
      <c r="C376" s="82"/>
      <c r="D376" s="82"/>
      <c r="E376" s="83"/>
      <c r="F376" s="83"/>
    </row>
    <row r="377" spans="3:6">
      <c r="C377" s="82"/>
      <c r="D377" s="82"/>
      <c r="E377" s="83"/>
      <c r="F377" s="83"/>
    </row>
    <row r="378" spans="3:6">
      <c r="C378" s="82"/>
      <c r="D378" s="82"/>
      <c r="E378" s="83"/>
      <c r="F378" s="83"/>
    </row>
    <row r="379" spans="3:6">
      <c r="C379" s="82"/>
      <c r="D379" s="82"/>
      <c r="E379" s="83"/>
      <c r="F379" s="83"/>
    </row>
    <row r="380" spans="3:6">
      <c r="C380" s="82"/>
      <c r="D380" s="82"/>
      <c r="E380" s="83"/>
      <c r="F380" s="83"/>
    </row>
    <row r="381" spans="3:6">
      <c r="C381" s="82"/>
      <c r="D381" s="82"/>
      <c r="E381" s="83"/>
      <c r="F381" s="83"/>
    </row>
    <row r="382" spans="3:6">
      <c r="C382" s="82"/>
      <c r="D382" s="82"/>
      <c r="E382" s="83"/>
      <c r="F382" s="83"/>
    </row>
    <row r="383" spans="3:6">
      <c r="C383" s="82"/>
      <c r="D383" s="82"/>
      <c r="E383" s="83"/>
      <c r="F383" s="83"/>
    </row>
    <row r="384" spans="3:6">
      <c r="C384" s="82"/>
      <c r="D384" s="82"/>
      <c r="E384" s="83"/>
      <c r="F384" s="83"/>
    </row>
    <row r="385" spans="3:6">
      <c r="C385" s="82"/>
      <c r="D385" s="82"/>
      <c r="E385" s="83"/>
      <c r="F385" s="83"/>
    </row>
    <row r="386" spans="3:6">
      <c r="C386" s="82"/>
      <c r="D386" s="82"/>
      <c r="E386" s="83"/>
      <c r="F386" s="83"/>
    </row>
    <row r="387" spans="3:6">
      <c r="C387" s="82"/>
      <c r="D387" s="82"/>
      <c r="E387" s="83"/>
      <c r="F387" s="83"/>
    </row>
    <row r="388" spans="3:6">
      <c r="C388" s="82"/>
      <c r="D388" s="82"/>
      <c r="E388" s="83"/>
      <c r="F388" s="83"/>
    </row>
    <row r="389" spans="3:6">
      <c r="C389" s="82"/>
      <c r="D389" s="82"/>
      <c r="E389" s="83"/>
      <c r="F389" s="83"/>
    </row>
    <row r="390" spans="3:6">
      <c r="C390" s="82"/>
      <c r="D390" s="82"/>
      <c r="E390" s="83"/>
      <c r="F390" s="83"/>
    </row>
    <row r="391" spans="3:6">
      <c r="C391" s="82"/>
      <c r="D391" s="82"/>
      <c r="E391" s="83"/>
      <c r="F391" s="83"/>
    </row>
    <row r="392" spans="3:6">
      <c r="C392" s="82"/>
      <c r="D392" s="82"/>
      <c r="E392" s="83"/>
      <c r="F392" s="83"/>
    </row>
    <row r="393" spans="3:6">
      <c r="C393" s="82"/>
      <c r="D393" s="82"/>
      <c r="E393" s="83"/>
      <c r="F393" s="83"/>
    </row>
    <row r="394" spans="3:6">
      <c r="C394" s="82"/>
      <c r="D394" s="82"/>
      <c r="E394" s="83"/>
      <c r="F394" s="83"/>
    </row>
    <row r="395" spans="3:6">
      <c r="C395" s="82"/>
      <c r="D395" s="82"/>
      <c r="E395" s="83"/>
      <c r="F395" s="83"/>
    </row>
    <row r="396" spans="3:6">
      <c r="C396" s="82"/>
      <c r="D396" s="82"/>
      <c r="E396" s="83"/>
      <c r="F396" s="83"/>
    </row>
    <row r="397" spans="3:6">
      <c r="C397" s="82"/>
      <c r="D397" s="82"/>
      <c r="E397" s="83"/>
      <c r="F397" s="83"/>
    </row>
    <row r="398" spans="3:6">
      <c r="C398" s="82"/>
      <c r="D398" s="82"/>
      <c r="E398" s="83"/>
      <c r="F398" s="83"/>
    </row>
    <row r="399" spans="3:6">
      <c r="C399" s="82"/>
      <c r="D399" s="82"/>
      <c r="E399" s="83"/>
      <c r="F399" s="83"/>
    </row>
    <row r="400" spans="3:6">
      <c r="C400" s="82"/>
      <c r="D400" s="82"/>
      <c r="E400" s="83"/>
      <c r="F400" s="83"/>
    </row>
    <row r="401" spans="3:6">
      <c r="C401" s="82"/>
      <c r="D401" s="82"/>
      <c r="E401" s="83"/>
      <c r="F401" s="83"/>
    </row>
    <row r="402" spans="3:6">
      <c r="C402" s="82"/>
      <c r="D402" s="82"/>
      <c r="E402" s="83"/>
      <c r="F402" s="83"/>
    </row>
    <row r="403" spans="3:6">
      <c r="C403" s="82"/>
      <c r="D403" s="82"/>
      <c r="E403" s="83"/>
      <c r="F403" s="83"/>
    </row>
    <row r="404" spans="3:6">
      <c r="C404" s="82"/>
      <c r="D404" s="82"/>
      <c r="E404" s="83"/>
      <c r="F404" s="83"/>
    </row>
    <row r="405" spans="3:6">
      <c r="C405" s="82"/>
      <c r="D405" s="82"/>
      <c r="E405" s="83"/>
      <c r="F405" s="83"/>
    </row>
    <row r="406" spans="3:6">
      <c r="C406" s="82"/>
      <c r="D406" s="82"/>
      <c r="E406" s="83"/>
      <c r="F406" s="83"/>
    </row>
    <row r="407" spans="3:6">
      <c r="C407" s="82"/>
      <c r="D407" s="82"/>
      <c r="E407" s="83"/>
      <c r="F407" s="83"/>
    </row>
    <row r="408" spans="3:6">
      <c r="C408" s="82"/>
      <c r="D408" s="82"/>
      <c r="E408" s="83"/>
      <c r="F408" s="83"/>
    </row>
    <row r="409" spans="3:6">
      <c r="C409" s="82"/>
      <c r="D409" s="82"/>
      <c r="E409" s="83"/>
      <c r="F409" s="83"/>
    </row>
    <row r="410" spans="3:6">
      <c r="C410" s="82"/>
      <c r="D410" s="82"/>
      <c r="E410" s="83"/>
      <c r="F410" s="83"/>
    </row>
    <row r="411" spans="3:6">
      <c r="C411" s="82"/>
      <c r="D411" s="82"/>
      <c r="E411" s="83"/>
      <c r="F411" s="83"/>
    </row>
    <row r="412" spans="3:6">
      <c r="C412" s="82"/>
      <c r="D412" s="82"/>
      <c r="E412" s="83"/>
      <c r="F412" s="83"/>
    </row>
    <row r="413" spans="3:6">
      <c r="C413" s="82"/>
      <c r="D413" s="82"/>
      <c r="E413" s="83"/>
      <c r="F413" s="83"/>
    </row>
    <row r="414" spans="3:6">
      <c r="C414" s="82"/>
      <c r="D414" s="82"/>
      <c r="E414" s="83"/>
      <c r="F414" s="83"/>
    </row>
    <row r="415" spans="3:6">
      <c r="C415" s="82"/>
      <c r="D415" s="82"/>
      <c r="E415" s="83"/>
      <c r="F415" s="83"/>
    </row>
    <row r="416" spans="3:6">
      <c r="C416" s="82"/>
      <c r="D416" s="82"/>
      <c r="E416" s="83"/>
      <c r="F416" s="83"/>
    </row>
    <row r="417" spans="3:6">
      <c r="C417" s="82"/>
      <c r="D417" s="82"/>
      <c r="E417" s="83"/>
      <c r="F417" s="83"/>
    </row>
    <row r="418" spans="3:6">
      <c r="C418" s="82"/>
      <c r="D418" s="82"/>
      <c r="E418" s="83"/>
      <c r="F418" s="83"/>
    </row>
    <row r="419" spans="3:6">
      <c r="C419" s="82"/>
      <c r="D419" s="82"/>
      <c r="E419" s="83"/>
      <c r="F419" s="83"/>
    </row>
    <row r="420" spans="3:6">
      <c r="C420" s="82"/>
      <c r="D420" s="82"/>
      <c r="E420" s="83"/>
      <c r="F420" s="83"/>
    </row>
    <row r="421" spans="3:6">
      <c r="C421" s="82"/>
      <c r="D421" s="82"/>
      <c r="E421" s="83"/>
      <c r="F421" s="83"/>
    </row>
    <row r="422" spans="3:6">
      <c r="C422" s="82"/>
      <c r="D422" s="82"/>
      <c r="E422" s="83"/>
      <c r="F422" s="83"/>
    </row>
    <row r="423" spans="3:6">
      <c r="C423" s="82"/>
      <c r="D423" s="82"/>
      <c r="E423" s="83"/>
      <c r="F423" s="83"/>
    </row>
    <row r="424" spans="3:6">
      <c r="C424" s="82"/>
      <c r="D424" s="82"/>
      <c r="E424" s="83"/>
      <c r="F424" s="83"/>
    </row>
    <row r="425" spans="3:6">
      <c r="C425" s="82"/>
      <c r="D425" s="82"/>
      <c r="E425" s="83"/>
      <c r="F425" s="83"/>
    </row>
    <row r="426" spans="3:6">
      <c r="C426" s="82"/>
      <c r="D426" s="82"/>
      <c r="E426" s="83"/>
      <c r="F426" s="83"/>
    </row>
    <row r="427" spans="3:6">
      <c r="C427" s="82"/>
      <c r="D427" s="82"/>
      <c r="E427" s="83"/>
      <c r="F427" s="83"/>
    </row>
    <row r="428" spans="3:6">
      <c r="C428" s="82"/>
      <c r="D428" s="82"/>
      <c r="E428" s="83"/>
      <c r="F428" s="83"/>
    </row>
    <row r="429" spans="3:6">
      <c r="C429" s="82"/>
      <c r="D429" s="82"/>
      <c r="E429" s="83"/>
      <c r="F429" s="83"/>
    </row>
    <row r="430" spans="3:6">
      <c r="C430" s="82"/>
      <c r="D430" s="82"/>
      <c r="E430" s="83"/>
      <c r="F430" s="83"/>
    </row>
    <row r="431" spans="3:6">
      <c r="C431" s="82"/>
      <c r="D431" s="82"/>
      <c r="E431" s="83"/>
      <c r="F431" s="83"/>
    </row>
    <row r="432" spans="3:6">
      <c r="C432" s="82"/>
      <c r="D432" s="82"/>
      <c r="E432" s="83"/>
      <c r="F432" s="83"/>
    </row>
    <row r="433" spans="3:6">
      <c r="C433" s="82"/>
      <c r="D433" s="82"/>
      <c r="E433" s="83"/>
      <c r="F433" s="83"/>
    </row>
    <row r="434" spans="3:6">
      <c r="C434" s="82"/>
      <c r="D434" s="82"/>
      <c r="E434" s="83"/>
      <c r="F434" s="83"/>
    </row>
    <row r="435" spans="3:6">
      <c r="C435" s="82"/>
      <c r="D435" s="82"/>
      <c r="E435" s="83"/>
      <c r="F435" s="83"/>
    </row>
    <row r="436" spans="3:6">
      <c r="C436" s="82"/>
      <c r="D436" s="82"/>
      <c r="E436" s="83"/>
      <c r="F436" s="83"/>
    </row>
    <row r="437" spans="3:6">
      <c r="C437" s="82"/>
      <c r="D437" s="82"/>
      <c r="E437" s="83"/>
      <c r="F437" s="83"/>
    </row>
    <row r="438" spans="3:6">
      <c r="C438" s="82"/>
      <c r="D438" s="82"/>
      <c r="E438" s="83"/>
      <c r="F438" s="83"/>
    </row>
    <row r="439" spans="3:6">
      <c r="C439" s="82"/>
      <c r="D439" s="82"/>
      <c r="E439" s="83"/>
      <c r="F439" s="83"/>
    </row>
    <row r="440" spans="3:6">
      <c r="C440" s="82"/>
      <c r="D440" s="82"/>
      <c r="E440" s="83"/>
      <c r="F440" s="83"/>
    </row>
    <row r="441" spans="3:6">
      <c r="C441" s="82"/>
      <c r="D441" s="82"/>
      <c r="E441" s="83"/>
      <c r="F441" s="83"/>
    </row>
    <row r="442" spans="3:6">
      <c r="C442" s="82"/>
      <c r="D442" s="82"/>
      <c r="E442" s="83"/>
      <c r="F442" s="83"/>
    </row>
    <row r="443" spans="3:6">
      <c r="C443" s="82"/>
      <c r="D443" s="82"/>
      <c r="E443" s="83"/>
      <c r="F443" s="83"/>
    </row>
    <row r="444" spans="3:6">
      <c r="C444" s="82"/>
      <c r="D444" s="82"/>
      <c r="E444" s="83"/>
      <c r="F444" s="83"/>
    </row>
    <row r="445" spans="3:6">
      <c r="C445" s="82"/>
      <c r="D445" s="82"/>
      <c r="E445" s="83"/>
      <c r="F445" s="83"/>
    </row>
    <row r="446" spans="3:6">
      <c r="C446" s="82"/>
      <c r="D446" s="82"/>
      <c r="E446" s="83"/>
      <c r="F446" s="83"/>
    </row>
    <row r="447" spans="3:6">
      <c r="C447" s="82"/>
      <c r="D447" s="82"/>
      <c r="E447" s="83"/>
      <c r="F447" s="83"/>
    </row>
    <row r="448" spans="3:6">
      <c r="C448" s="82"/>
      <c r="D448" s="82"/>
      <c r="E448" s="83"/>
      <c r="F448" s="83"/>
    </row>
    <row r="449" spans="3:6">
      <c r="C449" s="82"/>
      <c r="D449" s="82"/>
      <c r="E449" s="83"/>
      <c r="F449" s="83"/>
    </row>
    <row r="450" spans="3:6">
      <c r="C450" s="82"/>
      <c r="D450" s="82"/>
      <c r="E450" s="83"/>
      <c r="F450" s="83"/>
    </row>
    <row r="451" spans="3:6">
      <c r="C451" s="82"/>
      <c r="D451" s="82"/>
      <c r="E451" s="83"/>
      <c r="F451" s="83"/>
    </row>
    <row r="452" spans="3:6">
      <c r="C452" s="82"/>
      <c r="D452" s="82"/>
      <c r="E452" s="83"/>
      <c r="F452" s="83"/>
    </row>
    <row r="453" spans="3:6">
      <c r="C453" s="82"/>
      <c r="D453" s="82"/>
      <c r="E453" s="83"/>
      <c r="F453" s="83"/>
    </row>
    <row r="454" spans="3:6">
      <c r="C454" s="82"/>
      <c r="D454" s="82"/>
      <c r="E454" s="83"/>
      <c r="F454" s="83"/>
    </row>
    <row r="455" spans="3:6">
      <c r="C455" s="82"/>
      <c r="D455" s="82"/>
      <c r="E455" s="83"/>
      <c r="F455" s="83"/>
    </row>
    <row r="456" spans="3:6">
      <c r="C456" s="82"/>
      <c r="D456" s="82"/>
      <c r="E456" s="83"/>
      <c r="F456" s="83"/>
    </row>
    <row r="457" spans="3:6">
      <c r="C457" s="82"/>
      <c r="D457" s="82"/>
      <c r="E457" s="83"/>
      <c r="F457" s="83"/>
    </row>
    <row r="458" spans="3:6">
      <c r="C458" s="82"/>
      <c r="D458" s="82"/>
      <c r="E458" s="83"/>
      <c r="F458" s="83"/>
    </row>
    <row r="459" spans="3:6">
      <c r="C459" s="82"/>
      <c r="D459" s="82"/>
      <c r="E459" s="83"/>
      <c r="F459" s="83"/>
    </row>
    <row r="460" spans="3:6">
      <c r="C460" s="82"/>
      <c r="D460" s="82"/>
      <c r="E460" s="83"/>
      <c r="F460" s="83"/>
    </row>
    <row r="461" spans="3:6">
      <c r="C461" s="82"/>
      <c r="D461" s="82"/>
      <c r="E461" s="83"/>
      <c r="F461" s="83"/>
    </row>
    <row r="462" spans="3:6">
      <c r="C462" s="82"/>
      <c r="D462" s="82"/>
      <c r="E462" s="83"/>
      <c r="F462" s="83"/>
    </row>
    <row r="463" spans="3:6">
      <c r="C463" s="82"/>
      <c r="D463" s="82"/>
      <c r="E463" s="83"/>
      <c r="F463" s="83"/>
    </row>
    <row r="464" spans="3:6">
      <c r="C464" s="82"/>
      <c r="D464" s="82"/>
      <c r="E464" s="83"/>
      <c r="F464" s="83"/>
    </row>
    <row r="465" spans="3:6">
      <c r="C465" s="82"/>
      <c r="D465" s="82"/>
      <c r="E465" s="83"/>
      <c r="F465" s="83"/>
    </row>
    <row r="466" spans="3:6">
      <c r="C466" s="82"/>
      <c r="D466" s="82"/>
      <c r="E466" s="83"/>
      <c r="F466" s="83"/>
    </row>
    <row r="467" spans="3:6">
      <c r="C467" s="82"/>
      <c r="D467" s="82"/>
      <c r="E467" s="83"/>
      <c r="F467" s="83"/>
    </row>
    <row r="468" spans="3:6">
      <c r="C468" s="82"/>
      <c r="D468" s="82"/>
      <c r="E468" s="83"/>
      <c r="F468" s="83"/>
    </row>
    <row r="469" spans="3:6">
      <c r="C469" s="82"/>
      <c r="D469" s="82"/>
      <c r="E469" s="83"/>
      <c r="F469" s="83"/>
    </row>
    <row r="470" spans="3:6">
      <c r="C470" s="82"/>
      <c r="D470" s="82"/>
      <c r="E470" s="83"/>
      <c r="F470" s="83"/>
    </row>
    <row r="471" spans="3:6">
      <c r="C471" s="82"/>
      <c r="D471" s="82"/>
      <c r="E471" s="83"/>
      <c r="F471" s="83"/>
    </row>
    <row r="472" spans="3:6">
      <c r="C472" s="82"/>
      <c r="D472" s="82"/>
      <c r="E472" s="83"/>
      <c r="F472" s="83"/>
    </row>
    <row r="473" spans="3:6">
      <c r="C473" s="82"/>
      <c r="D473" s="82"/>
      <c r="E473" s="83"/>
      <c r="F473" s="83"/>
    </row>
    <row r="474" spans="3:6">
      <c r="C474" s="82"/>
      <c r="D474" s="82"/>
      <c r="E474" s="83"/>
      <c r="F474" s="83"/>
    </row>
    <row r="475" spans="3:6">
      <c r="C475" s="82"/>
      <c r="D475" s="82"/>
      <c r="E475" s="83"/>
      <c r="F475" s="83"/>
    </row>
    <row r="476" spans="3:6">
      <c r="C476" s="82"/>
      <c r="D476" s="82"/>
      <c r="E476" s="83"/>
      <c r="F476" s="83"/>
    </row>
    <row r="477" spans="3:6">
      <c r="C477" s="82"/>
      <c r="D477" s="82"/>
      <c r="E477" s="83"/>
      <c r="F477" s="83"/>
    </row>
    <row r="478" spans="3:6">
      <c r="C478" s="82"/>
      <c r="D478" s="82"/>
      <c r="E478" s="83"/>
      <c r="F478" s="83"/>
    </row>
    <row r="479" spans="3:6">
      <c r="C479" s="82"/>
      <c r="D479" s="82"/>
      <c r="E479" s="83"/>
      <c r="F479" s="83"/>
    </row>
    <row r="480" spans="3:6">
      <c r="C480" s="82"/>
      <c r="D480" s="82"/>
      <c r="E480" s="83"/>
      <c r="F480" s="83"/>
    </row>
    <row r="481" spans="3:6">
      <c r="C481" s="82"/>
      <c r="D481" s="82"/>
      <c r="E481" s="83"/>
      <c r="F481" s="83"/>
    </row>
    <row r="482" spans="3:6">
      <c r="C482" s="82"/>
      <c r="D482" s="82"/>
      <c r="E482" s="83"/>
      <c r="F482" s="83"/>
    </row>
    <row r="483" spans="3:6">
      <c r="C483" s="82"/>
      <c r="D483" s="82"/>
      <c r="E483" s="83"/>
      <c r="F483" s="83"/>
    </row>
    <row r="484" spans="3:6">
      <c r="C484" s="82"/>
      <c r="D484" s="82"/>
      <c r="E484" s="83"/>
      <c r="F484" s="83"/>
    </row>
    <row r="485" spans="3:6">
      <c r="C485" s="82"/>
      <c r="D485" s="82"/>
      <c r="E485" s="83"/>
      <c r="F485" s="83"/>
    </row>
    <row r="486" spans="3:6">
      <c r="C486" s="82"/>
      <c r="D486" s="82"/>
      <c r="E486" s="83"/>
      <c r="F486" s="83"/>
    </row>
    <row r="487" spans="3:6">
      <c r="C487" s="82"/>
      <c r="D487" s="82"/>
      <c r="E487" s="83"/>
      <c r="F487" s="83"/>
    </row>
    <row r="488" spans="3:6">
      <c r="C488" s="82"/>
      <c r="D488" s="82"/>
      <c r="E488" s="83"/>
      <c r="F488" s="83"/>
    </row>
    <row r="489" spans="3:6">
      <c r="C489" s="82"/>
      <c r="D489" s="82"/>
      <c r="E489" s="83"/>
      <c r="F489" s="83"/>
    </row>
    <row r="490" spans="3:6">
      <c r="C490" s="82"/>
      <c r="D490" s="82"/>
      <c r="E490" s="83"/>
      <c r="F490" s="83"/>
    </row>
    <row r="491" spans="3:6">
      <c r="C491" s="82"/>
      <c r="D491" s="82"/>
      <c r="E491" s="83"/>
      <c r="F491" s="83"/>
    </row>
    <row r="492" spans="3:6">
      <c r="C492" s="82"/>
      <c r="D492" s="82"/>
      <c r="E492" s="83"/>
      <c r="F492" s="83"/>
    </row>
    <row r="493" spans="3:6">
      <c r="C493" s="82"/>
      <c r="D493" s="82"/>
      <c r="E493" s="83"/>
      <c r="F493" s="83"/>
    </row>
    <row r="494" spans="3:6">
      <c r="C494" s="82"/>
      <c r="D494" s="82"/>
      <c r="E494" s="83"/>
      <c r="F494" s="83"/>
    </row>
    <row r="495" spans="3:6">
      <c r="C495" s="82"/>
      <c r="D495" s="82"/>
      <c r="E495" s="83"/>
      <c r="F495" s="83"/>
    </row>
    <row r="496" spans="3:6">
      <c r="C496" s="82"/>
      <c r="D496" s="82"/>
      <c r="E496" s="83"/>
      <c r="F496" s="83"/>
    </row>
    <row r="497" spans="3:6">
      <c r="C497" s="82"/>
      <c r="D497" s="82"/>
      <c r="E497" s="83"/>
      <c r="F497" s="83"/>
    </row>
    <row r="498" spans="3:6">
      <c r="C498" s="82"/>
      <c r="D498" s="82"/>
      <c r="E498" s="83"/>
      <c r="F498" s="83"/>
    </row>
    <row r="499" spans="3:6">
      <c r="C499" s="82"/>
      <c r="D499" s="82"/>
      <c r="E499" s="83"/>
      <c r="F499" s="83"/>
    </row>
    <row r="500" spans="3:6">
      <c r="C500" s="82"/>
      <c r="D500" s="82"/>
      <c r="E500" s="83"/>
      <c r="F500" s="83"/>
    </row>
    <row r="501" spans="3:6">
      <c r="C501" s="82"/>
      <c r="D501" s="82"/>
      <c r="E501" s="83"/>
      <c r="F501" s="83"/>
    </row>
    <row r="502" spans="3:6">
      <c r="C502" s="82"/>
      <c r="D502" s="82"/>
      <c r="E502" s="83"/>
      <c r="F502" s="83"/>
    </row>
    <row r="503" spans="3:6">
      <c r="C503" s="82"/>
      <c r="D503" s="82"/>
      <c r="E503" s="83"/>
      <c r="F503" s="83"/>
    </row>
    <row r="504" spans="3:6">
      <c r="C504" s="82"/>
      <c r="D504" s="82"/>
      <c r="E504" s="83"/>
      <c r="F504" s="83"/>
    </row>
    <row r="505" spans="3:6">
      <c r="C505" s="82"/>
      <c r="D505" s="82"/>
      <c r="E505" s="83"/>
      <c r="F505" s="83"/>
    </row>
    <row r="506" spans="3:6">
      <c r="C506" s="82"/>
      <c r="D506" s="82"/>
      <c r="E506" s="83"/>
      <c r="F506" s="83"/>
    </row>
    <row r="507" spans="3:6">
      <c r="C507" s="82"/>
      <c r="D507" s="82"/>
      <c r="E507" s="83"/>
      <c r="F507" s="83"/>
    </row>
    <row r="508" spans="3:6">
      <c r="C508" s="82"/>
      <c r="D508" s="82"/>
      <c r="E508" s="83"/>
      <c r="F508" s="83"/>
    </row>
    <row r="509" spans="3:6">
      <c r="C509" s="82"/>
      <c r="D509" s="82"/>
      <c r="E509" s="83"/>
      <c r="F509" s="83"/>
    </row>
    <row r="510" spans="3:6">
      <c r="C510" s="82"/>
      <c r="D510" s="82"/>
      <c r="E510" s="83"/>
      <c r="F510" s="83"/>
    </row>
    <row r="511" spans="3:6">
      <c r="C511" s="82"/>
      <c r="D511" s="82"/>
      <c r="E511" s="83"/>
      <c r="F511" s="83"/>
    </row>
    <row r="512" spans="3:6">
      <c r="C512" s="82"/>
      <c r="D512" s="82"/>
      <c r="E512" s="83"/>
      <c r="F512" s="83"/>
    </row>
    <row r="513" spans="3:6">
      <c r="C513" s="82"/>
      <c r="D513" s="82"/>
      <c r="E513" s="83"/>
      <c r="F513" s="83"/>
    </row>
    <row r="514" spans="3:6">
      <c r="C514" s="82"/>
      <c r="D514" s="82"/>
      <c r="E514" s="83"/>
      <c r="F514" s="83"/>
    </row>
    <row r="515" spans="3:6">
      <c r="C515" s="82"/>
      <c r="D515" s="82"/>
      <c r="E515" s="83"/>
      <c r="F515" s="83"/>
    </row>
    <row r="516" spans="3:6">
      <c r="C516" s="82"/>
      <c r="D516" s="82"/>
      <c r="E516" s="83"/>
      <c r="F516" s="83"/>
    </row>
    <row r="517" spans="3:6">
      <c r="C517" s="82"/>
      <c r="D517" s="82"/>
      <c r="E517" s="83"/>
      <c r="F517" s="83"/>
    </row>
    <row r="518" spans="3:6">
      <c r="C518" s="82"/>
      <c r="D518" s="82"/>
      <c r="E518" s="83"/>
      <c r="F518" s="83"/>
    </row>
    <row r="519" spans="3:6">
      <c r="C519" s="82"/>
      <c r="D519" s="82"/>
      <c r="E519" s="83"/>
      <c r="F519" s="83"/>
    </row>
    <row r="520" spans="3:6">
      <c r="C520" s="82"/>
      <c r="D520" s="82"/>
      <c r="E520" s="83"/>
      <c r="F520" s="83"/>
    </row>
    <row r="521" spans="3:6">
      <c r="C521" s="82"/>
      <c r="D521" s="82"/>
      <c r="E521" s="83"/>
      <c r="F521" s="83"/>
    </row>
    <row r="522" spans="3:6">
      <c r="C522" s="82"/>
      <c r="D522" s="82"/>
      <c r="E522" s="83"/>
      <c r="F522" s="83"/>
    </row>
    <row r="523" spans="3:6">
      <c r="C523" s="82"/>
      <c r="D523" s="82"/>
      <c r="E523" s="83"/>
      <c r="F523" s="83"/>
    </row>
    <row r="524" spans="3:6">
      <c r="C524" s="82"/>
      <c r="D524" s="82"/>
      <c r="E524" s="83"/>
      <c r="F524" s="83"/>
    </row>
    <row r="525" spans="3:6">
      <c r="C525" s="82"/>
      <c r="D525" s="82"/>
      <c r="E525" s="83"/>
      <c r="F525" s="83"/>
    </row>
    <row r="526" spans="3:6">
      <c r="C526" s="82"/>
      <c r="D526" s="82"/>
      <c r="E526" s="83"/>
      <c r="F526" s="83"/>
    </row>
    <row r="527" spans="3:6">
      <c r="C527" s="82"/>
      <c r="D527" s="82"/>
      <c r="E527" s="83"/>
      <c r="F527" s="83"/>
    </row>
    <row r="528" spans="3:6">
      <c r="C528" s="82"/>
      <c r="D528" s="82"/>
      <c r="E528" s="83"/>
      <c r="F528" s="83"/>
    </row>
    <row r="529" spans="3:6">
      <c r="C529" s="82"/>
      <c r="D529" s="82"/>
      <c r="E529" s="83"/>
      <c r="F529" s="83"/>
    </row>
    <row r="530" spans="3:6">
      <c r="C530" s="82"/>
      <c r="D530" s="82"/>
      <c r="E530" s="83"/>
      <c r="F530" s="83"/>
    </row>
    <row r="531" spans="3:6">
      <c r="C531" s="82"/>
      <c r="D531" s="82"/>
      <c r="E531" s="83"/>
      <c r="F531" s="83"/>
    </row>
    <row r="532" spans="3:6">
      <c r="C532" s="82"/>
      <c r="D532" s="82"/>
      <c r="E532" s="83"/>
      <c r="F532" s="83"/>
    </row>
    <row r="533" spans="3:6">
      <c r="C533" s="82"/>
      <c r="D533" s="82"/>
      <c r="E533" s="83"/>
      <c r="F533" s="83"/>
    </row>
    <row r="534" spans="3:6">
      <c r="C534" s="82"/>
      <c r="D534" s="82"/>
      <c r="E534" s="83"/>
      <c r="F534" s="83"/>
    </row>
    <row r="535" spans="3:6">
      <c r="C535" s="82"/>
      <c r="D535" s="82"/>
      <c r="E535" s="83"/>
      <c r="F535" s="83"/>
    </row>
    <row r="536" spans="3:6">
      <c r="C536" s="82"/>
      <c r="D536" s="82"/>
      <c r="E536" s="83"/>
      <c r="F536" s="83"/>
    </row>
    <row r="537" spans="3:6">
      <c r="C537" s="82"/>
      <c r="D537" s="82"/>
      <c r="E537" s="83"/>
      <c r="F537" s="83"/>
    </row>
    <row r="538" spans="3:6">
      <c r="C538" s="82"/>
      <c r="D538" s="82"/>
      <c r="E538" s="83"/>
      <c r="F538" s="83"/>
    </row>
    <row r="539" spans="3:6">
      <c r="C539" s="82"/>
      <c r="D539" s="82"/>
      <c r="E539" s="83"/>
      <c r="F539" s="83"/>
    </row>
    <row r="540" spans="3:6">
      <c r="C540" s="82"/>
      <c r="D540" s="82"/>
      <c r="E540" s="83"/>
      <c r="F540" s="83"/>
    </row>
    <row r="541" spans="3:6">
      <c r="C541" s="82"/>
      <c r="D541" s="82"/>
      <c r="E541" s="83"/>
      <c r="F541" s="83"/>
    </row>
    <row r="542" spans="3:6">
      <c r="C542" s="82"/>
      <c r="D542" s="82"/>
      <c r="E542" s="83"/>
      <c r="F542" s="83"/>
    </row>
    <row r="543" spans="3:6">
      <c r="C543" s="82"/>
      <c r="D543" s="82"/>
      <c r="E543" s="83"/>
      <c r="F543" s="83"/>
    </row>
    <row r="544" spans="3:6">
      <c r="C544" s="82"/>
      <c r="D544" s="82"/>
      <c r="E544" s="83"/>
      <c r="F544" s="83"/>
    </row>
    <row r="545" spans="3:6">
      <c r="C545" s="82"/>
      <c r="D545" s="82"/>
      <c r="E545" s="83"/>
      <c r="F545" s="83"/>
    </row>
    <row r="546" spans="3:6">
      <c r="C546" s="82"/>
      <c r="D546" s="82"/>
      <c r="E546" s="83"/>
      <c r="F546" s="83"/>
    </row>
    <row r="547" spans="3:6">
      <c r="C547" s="82"/>
      <c r="D547" s="82"/>
      <c r="E547" s="83"/>
      <c r="F547" s="83"/>
    </row>
    <row r="548" spans="3:6">
      <c r="C548" s="82"/>
      <c r="D548" s="82"/>
      <c r="E548" s="83"/>
      <c r="F548" s="83"/>
    </row>
    <row r="549" spans="3:6">
      <c r="C549" s="82"/>
      <c r="D549" s="82"/>
      <c r="E549" s="83"/>
      <c r="F549" s="83"/>
    </row>
    <row r="550" spans="3:6">
      <c r="C550" s="82"/>
      <c r="D550" s="82"/>
      <c r="E550" s="83"/>
      <c r="F550" s="83"/>
    </row>
    <row r="551" spans="3:6">
      <c r="C551" s="82"/>
      <c r="D551" s="82"/>
      <c r="E551" s="83"/>
      <c r="F551" s="83"/>
    </row>
    <row r="552" spans="3:6">
      <c r="C552" s="82"/>
      <c r="D552" s="82"/>
      <c r="E552" s="83"/>
      <c r="F552" s="83"/>
    </row>
    <row r="553" spans="3:6">
      <c r="C553" s="82"/>
      <c r="D553" s="82"/>
      <c r="E553" s="83"/>
      <c r="F553" s="83"/>
    </row>
    <row r="554" spans="3:6">
      <c r="C554" s="82"/>
      <c r="D554" s="82"/>
      <c r="E554" s="83"/>
      <c r="F554" s="83"/>
    </row>
    <row r="555" spans="3:6">
      <c r="C555" s="82"/>
      <c r="D555" s="82"/>
      <c r="E555" s="83"/>
      <c r="F555" s="83"/>
    </row>
    <row r="556" spans="3:6">
      <c r="C556" s="82"/>
      <c r="D556" s="82"/>
      <c r="E556" s="83"/>
      <c r="F556" s="83"/>
    </row>
    <row r="557" spans="3:6">
      <c r="C557" s="82"/>
      <c r="D557" s="82"/>
      <c r="E557" s="83"/>
      <c r="F557" s="83"/>
    </row>
    <row r="558" spans="3:6">
      <c r="C558" s="82"/>
      <c r="D558" s="82"/>
      <c r="E558" s="83"/>
      <c r="F558" s="83"/>
    </row>
    <row r="559" spans="3:6">
      <c r="C559" s="82"/>
      <c r="D559" s="82"/>
      <c r="E559" s="83"/>
      <c r="F559" s="83"/>
    </row>
    <row r="560" spans="3:6">
      <c r="C560" s="82"/>
      <c r="D560" s="82"/>
      <c r="E560" s="83"/>
      <c r="F560" s="83"/>
    </row>
    <row r="561" spans="3:6">
      <c r="C561" s="82"/>
      <c r="D561" s="82"/>
      <c r="E561" s="83"/>
      <c r="F561" s="83"/>
    </row>
    <row r="562" spans="3:6">
      <c r="C562" s="82"/>
      <c r="D562" s="82"/>
      <c r="E562" s="83"/>
      <c r="F562" s="83"/>
    </row>
    <row r="563" spans="3:6">
      <c r="C563" s="82"/>
      <c r="D563" s="82"/>
      <c r="E563" s="83"/>
      <c r="F563" s="83"/>
    </row>
    <row r="564" spans="3:6">
      <c r="C564" s="82"/>
      <c r="D564" s="82"/>
      <c r="E564" s="83"/>
      <c r="F564" s="83"/>
    </row>
    <row r="565" spans="3:6">
      <c r="C565" s="82"/>
      <c r="D565" s="82"/>
      <c r="E565" s="83"/>
      <c r="F565" s="83"/>
    </row>
    <row r="566" spans="3:6">
      <c r="C566" s="82"/>
      <c r="D566" s="82"/>
      <c r="E566" s="83"/>
      <c r="F566" s="83"/>
    </row>
    <row r="567" spans="3:6">
      <c r="C567" s="82"/>
      <c r="D567" s="82"/>
      <c r="E567" s="83"/>
      <c r="F567" s="83"/>
    </row>
    <row r="568" spans="3:6">
      <c r="C568" s="82"/>
      <c r="D568" s="82"/>
      <c r="E568" s="83"/>
      <c r="F568" s="83"/>
    </row>
    <row r="569" spans="3:6">
      <c r="C569" s="82"/>
      <c r="D569" s="82"/>
      <c r="E569" s="83"/>
      <c r="F569" s="83"/>
    </row>
    <row r="570" spans="3:6">
      <c r="C570" s="82"/>
      <c r="D570" s="82"/>
      <c r="E570" s="83"/>
      <c r="F570" s="83"/>
    </row>
    <row r="571" spans="3:6">
      <c r="C571" s="82"/>
      <c r="D571" s="82"/>
      <c r="E571" s="83"/>
      <c r="F571" s="83"/>
    </row>
    <row r="572" spans="3:6">
      <c r="C572" s="82"/>
      <c r="D572" s="82"/>
      <c r="E572" s="83"/>
      <c r="F572" s="83"/>
    </row>
    <row r="573" spans="3:6">
      <c r="C573" s="82"/>
      <c r="D573" s="82"/>
      <c r="E573" s="83"/>
      <c r="F573" s="83"/>
    </row>
    <row r="574" spans="3:6">
      <c r="C574" s="82"/>
      <c r="D574" s="82"/>
      <c r="E574" s="83"/>
      <c r="F574" s="83"/>
    </row>
    <row r="575" spans="3:6">
      <c r="C575" s="82"/>
      <c r="D575" s="82"/>
      <c r="E575" s="83"/>
      <c r="F575" s="83"/>
    </row>
    <row r="576" spans="3:6">
      <c r="C576" s="82"/>
      <c r="D576" s="82"/>
      <c r="E576" s="83"/>
      <c r="F576" s="83"/>
    </row>
    <row r="577" spans="3:6">
      <c r="C577" s="82"/>
      <c r="D577" s="82"/>
      <c r="E577" s="83"/>
      <c r="F577" s="83"/>
    </row>
    <row r="578" spans="3:6">
      <c r="C578" s="82"/>
      <c r="D578" s="82"/>
      <c r="E578" s="83"/>
      <c r="F578" s="83"/>
    </row>
    <row r="579" spans="3:6">
      <c r="C579" s="82"/>
      <c r="D579" s="82"/>
      <c r="E579" s="83"/>
      <c r="F579" s="83"/>
    </row>
    <row r="580" spans="3:6">
      <c r="C580" s="82"/>
      <c r="D580" s="82"/>
      <c r="E580" s="83"/>
      <c r="F580" s="83"/>
    </row>
    <row r="581" spans="3:6">
      <c r="C581" s="82"/>
      <c r="D581" s="82"/>
      <c r="E581" s="83"/>
      <c r="F581" s="83"/>
    </row>
    <row r="582" spans="3:6">
      <c r="C582" s="82"/>
      <c r="D582" s="82"/>
      <c r="E582" s="83"/>
      <c r="F582" s="83"/>
    </row>
    <row r="583" spans="3:6">
      <c r="C583" s="82"/>
      <c r="D583" s="82"/>
      <c r="E583" s="83"/>
      <c r="F583" s="83"/>
    </row>
    <row r="584" spans="3:6">
      <c r="C584" s="82"/>
      <c r="D584" s="82"/>
      <c r="E584" s="83"/>
      <c r="F584" s="83"/>
    </row>
    <row r="585" spans="3:6">
      <c r="C585" s="82"/>
      <c r="D585" s="82"/>
      <c r="E585" s="83"/>
      <c r="F585" s="83"/>
    </row>
    <row r="586" spans="3:6">
      <c r="C586" s="82"/>
      <c r="D586" s="82"/>
      <c r="E586" s="83"/>
      <c r="F586" s="83"/>
    </row>
    <row r="587" spans="3:6">
      <c r="C587" s="82"/>
      <c r="D587" s="82"/>
      <c r="E587" s="83"/>
      <c r="F587" s="83"/>
    </row>
    <row r="588" spans="3:6">
      <c r="C588" s="82"/>
      <c r="D588" s="82"/>
      <c r="E588" s="83"/>
      <c r="F588" s="83"/>
    </row>
    <row r="589" spans="3:6">
      <c r="C589" s="82"/>
      <c r="D589" s="82"/>
      <c r="E589" s="83"/>
      <c r="F589" s="83"/>
    </row>
    <row r="590" spans="3:6">
      <c r="C590" s="82"/>
      <c r="D590" s="82"/>
      <c r="E590" s="83"/>
      <c r="F590" s="83"/>
    </row>
    <row r="591" spans="3:6">
      <c r="C591" s="82"/>
      <c r="D591" s="82"/>
      <c r="E591" s="83"/>
      <c r="F591" s="83"/>
    </row>
    <row r="592" spans="3:6">
      <c r="C592" s="82"/>
      <c r="D592" s="82"/>
      <c r="E592" s="83"/>
      <c r="F592" s="83"/>
    </row>
    <row r="593" spans="3:6">
      <c r="C593" s="82"/>
      <c r="D593" s="82"/>
      <c r="E593" s="83"/>
      <c r="F593" s="83"/>
    </row>
    <row r="594" spans="3:6">
      <c r="C594" s="82"/>
      <c r="D594" s="82"/>
      <c r="E594" s="83"/>
      <c r="F594" s="83"/>
    </row>
    <row r="595" spans="3:6">
      <c r="C595" s="82"/>
      <c r="D595" s="82"/>
      <c r="E595" s="83"/>
      <c r="F595" s="83"/>
    </row>
    <row r="596" spans="3:6">
      <c r="C596" s="82"/>
      <c r="D596" s="82"/>
      <c r="E596" s="83"/>
      <c r="F596" s="83"/>
    </row>
    <row r="597" spans="3:6">
      <c r="C597" s="82"/>
      <c r="D597" s="82"/>
      <c r="E597" s="83"/>
      <c r="F597" s="83"/>
    </row>
    <row r="598" spans="3:6">
      <c r="C598" s="82"/>
      <c r="D598" s="82"/>
      <c r="E598" s="83"/>
      <c r="F598" s="83"/>
    </row>
    <row r="599" spans="3:6">
      <c r="C599" s="82"/>
      <c r="D599" s="82"/>
      <c r="E599" s="83"/>
      <c r="F599" s="83"/>
    </row>
    <row r="600" spans="3:6">
      <c r="C600" s="82"/>
      <c r="D600" s="82"/>
      <c r="E600" s="83"/>
      <c r="F600" s="83"/>
    </row>
    <row r="601" spans="3:6">
      <c r="C601" s="82"/>
      <c r="D601" s="82"/>
      <c r="E601" s="83"/>
      <c r="F601" s="83"/>
    </row>
    <row r="602" spans="3:6">
      <c r="C602" s="82"/>
      <c r="D602" s="82"/>
      <c r="E602" s="83"/>
      <c r="F602" s="83"/>
    </row>
    <row r="603" spans="3:6">
      <c r="C603" s="82"/>
      <c r="D603" s="82"/>
      <c r="E603" s="83"/>
      <c r="F603" s="83"/>
    </row>
    <row r="604" spans="3:6">
      <c r="C604" s="82"/>
      <c r="D604" s="82"/>
      <c r="E604" s="83"/>
      <c r="F604" s="83"/>
    </row>
    <row r="605" spans="3:6">
      <c r="C605" s="82"/>
      <c r="D605" s="82"/>
      <c r="E605" s="83"/>
      <c r="F605" s="83"/>
    </row>
    <row r="606" spans="3:6">
      <c r="C606" s="82"/>
      <c r="D606" s="82"/>
      <c r="E606" s="83"/>
      <c r="F606" s="83"/>
    </row>
    <row r="607" spans="3:6">
      <c r="C607" s="82"/>
      <c r="D607" s="82"/>
      <c r="E607" s="83"/>
      <c r="F607" s="83"/>
    </row>
    <row r="608" spans="3:6">
      <c r="C608" s="82"/>
      <c r="D608" s="82"/>
      <c r="E608" s="83"/>
      <c r="F608" s="83"/>
    </row>
    <row r="609" spans="3:6">
      <c r="C609" s="82"/>
      <c r="D609" s="82"/>
      <c r="E609" s="83"/>
      <c r="F609" s="83"/>
    </row>
    <row r="610" spans="3:6">
      <c r="C610" s="82"/>
      <c r="D610" s="82"/>
      <c r="E610" s="83"/>
      <c r="F610" s="83"/>
    </row>
    <row r="611" spans="3:6">
      <c r="C611" s="82"/>
      <c r="D611" s="82"/>
      <c r="E611" s="83"/>
      <c r="F611" s="83"/>
    </row>
    <row r="612" spans="3:6">
      <c r="C612" s="82"/>
      <c r="D612" s="82"/>
      <c r="E612" s="83"/>
      <c r="F612" s="83"/>
    </row>
    <row r="613" spans="3:6">
      <c r="C613" s="82"/>
      <c r="D613" s="82"/>
      <c r="E613" s="83"/>
      <c r="F613" s="83"/>
    </row>
    <row r="614" spans="3:6">
      <c r="C614" s="82"/>
      <c r="D614" s="82"/>
      <c r="E614" s="83"/>
      <c r="F614" s="83"/>
    </row>
    <row r="615" spans="3:6">
      <c r="C615" s="82"/>
      <c r="D615" s="82"/>
      <c r="E615" s="83"/>
      <c r="F615" s="83"/>
    </row>
    <row r="616" spans="3:6">
      <c r="C616" s="82"/>
      <c r="D616" s="82"/>
      <c r="E616" s="83"/>
      <c r="F616" s="83"/>
    </row>
    <row r="617" spans="3:6">
      <c r="C617" s="82"/>
      <c r="D617" s="82"/>
      <c r="E617" s="83"/>
      <c r="F617" s="83"/>
    </row>
    <row r="618" spans="3:6">
      <c r="C618" s="82"/>
      <c r="D618" s="82"/>
      <c r="E618" s="83"/>
      <c r="F618" s="83"/>
    </row>
    <row r="619" spans="3:6">
      <c r="C619" s="82"/>
      <c r="D619" s="82"/>
      <c r="E619" s="83"/>
      <c r="F619" s="83"/>
    </row>
    <row r="620" spans="3:6">
      <c r="C620" s="82"/>
      <c r="D620" s="82"/>
      <c r="E620" s="83"/>
      <c r="F620" s="83"/>
    </row>
    <row r="621" spans="3:6">
      <c r="C621" s="82"/>
      <c r="D621" s="82"/>
      <c r="E621" s="83"/>
      <c r="F621" s="83"/>
    </row>
    <row r="622" spans="3:6">
      <c r="C622" s="82"/>
      <c r="D622" s="82"/>
      <c r="E622" s="83"/>
      <c r="F622" s="83"/>
    </row>
    <row r="623" spans="3:6">
      <c r="C623" s="82"/>
      <c r="D623" s="82"/>
      <c r="E623" s="83"/>
      <c r="F623" s="83"/>
    </row>
    <row r="624" spans="3:6">
      <c r="C624" s="82"/>
      <c r="D624" s="82"/>
      <c r="E624" s="83"/>
      <c r="F624" s="83"/>
    </row>
    <row r="625" spans="3:6">
      <c r="C625" s="82"/>
      <c r="D625" s="82"/>
      <c r="E625" s="83"/>
      <c r="F625" s="83"/>
    </row>
    <row r="626" spans="3:6">
      <c r="C626" s="82"/>
      <c r="D626" s="82"/>
      <c r="E626" s="83"/>
      <c r="F626" s="83"/>
    </row>
    <row r="627" spans="3:6">
      <c r="C627" s="82"/>
      <c r="D627" s="82"/>
      <c r="E627" s="83"/>
      <c r="F627" s="83"/>
    </row>
    <row r="628" spans="3:6">
      <c r="C628" s="82"/>
      <c r="D628" s="82"/>
      <c r="E628" s="83"/>
      <c r="F628" s="83"/>
    </row>
    <row r="629" spans="3:6">
      <c r="C629" s="82"/>
      <c r="D629" s="82"/>
      <c r="E629" s="83"/>
      <c r="F629" s="83"/>
    </row>
    <row r="630" spans="3:6">
      <c r="C630" s="82"/>
      <c r="D630" s="82"/>
      <c r="E630" s="83"/>
      <c r="F630" s="83"/>
    </row>
    <row r="631" spans="3:6">
      <c r="C631" s="82"/>
      <c r="D631" s="82"/>
      <c r="E631" s="83"/>
      <c r="F631" s="83"/>
    </row>
    <row r="632" spans="3:6">
      <c r="C632" s="82"/>
      <c r="D632" s="82"/>
      <c r="E632" s="83"/>
      <c r="F632" s="83"/>
    </row>
    <row r="633" spans="3:6">
      <c r="C633" s="82"/>
      <c r="D633" s="82"/>
      <c r="E633" s="83"/>
      <c r="F633" s="83"/>
    </row>
    <row r="634" spans="3:6">
      <c r="C634" s="82"/>
      <c r="D634" s="82"/>
      <c r="E634" s="83"/>
      <c r="F634" s="83"/>
    </row>
    <row r="635" spans="3:6">
      <c r="C635" s="82"/>
      <c r="D635" s="82"/>
      <c r="E635" s="83"/>
      <c r="F635" s="83"/>
    </row>
    <row r="636" spans="3:6">
      <c r="C636" s="82"/>
      <c r="D636" s="82"/>
      <c r="E636" s="83"/>
      <c r="F636" s="83"/>
    </row>
    <row r="637" spans="3:6">
      <c r="C637" s="82"/>
      <c r="D637" s="82"/>
      <c r="E637" s="83"/>
      <c r="F637" s="83"/>
    </row>
    <row r="638" spans="3:6">
      <c r="C638" s="82"/>
      <c r="D638" s="82"/>
      <c r="E638" s="83"/>
      <c r="F638" s="83"/>
    </row>
    <row r="639" spans="3:6">
      <c r="C639" s="82"/>
      <c r="D639" s="82"/>
      <c r="E639" s="83"/>
      <c r="F639" s="83"/>
    </row>
    <row r="640" spans="3:6">
      <c r="C640" s="82"/>
      <c r="D640" s="82"/>
      <c r="E640" s="83"/>
      <c r="F640" s="83"/>
    </row>
    <row r="641" spans="3:6">
      <c r="C641" s="82"/>
      <c r="D641" s="82"/>
      <c r="E641" s="83"/>
      <c r="F641" s="83"/>
    </row>
    <row r="642" spans="3:6">
      <c r="C642" s="82"/>
      <c r="D642" s="82"/>
      <c r="E642" s="83"/>
      <c r="F642" s="83"/>
    </row>
    <row r="643" spans="3:6">
      <c r="C643" s="82"/>
      <c r="D643" s="82"/>
      <c r="E643" s="83"/>
      <c r="F643" s="83"/>
    </row>
    <row r="644" spans="3:6">
      <c r="C644" s="82"/>
      <c r="D644" s="82"/>
      <c r="E644" s="83"/>
      <c r="F644" s="83"/>
    </row>
    <row r="645" spans="3:6">
      <c r="C645" s="82"/>
      <c r="D645" s="82"/>
      <c r="E645" s="83"/>
      <c r="F645" s="83"/>
    </row>
    <row r="646" spans="3:6">
      <c r="C646" s="82"/>
      <c r="D646" s="82"/>
      <c r="E646" s="83"/>
      <c r="F646" s="83"/>
    </row>
    <row r="647" spans="3:6">
      <c r="C647" s="82"/>
      <c r="D647" s="82"/>
      <c r="E647" s="83"/>
      <c r="F647" s="83"/>
    </row>
    <row r="648" spans="3:6">
      <c r="C648" s="82"/>
      <c r="D648" s="82"/>
      <c r="E648" s="83"/>
      <c r="F648" s="83"/>
    </row>
    <row r="649" spans="3:6">
      <c r="C649" s="82"/>
      <c r="D649" s="82"/>
      <c r="E649" s="83"/>
      <c r="F649" s="83"/>
    </row>
    <row r="650" spans="3:6">
      <c r="C650" s="82"/>
      <c r="D650" s="82"/>
      <c r="E650" s="83"/>
      <c r="F650" s="83"/>
    </row>
    <row r="651" spans="3:6">
      <c r="C651" s="82"/>
      <c r="D651" s="82"/>
      <c r="E651" s="83"/>
      <c r="F651" s="83"/>
    </row>
    <row r="652" spans="3:6">
      <c r="C652" s="82"/>
      <c r="D652" s="82"/>
      <c r="E652" s="83"/>
      <c r="F652" s="83"/>
    </row>
    <row r="653" spans="3:6">
      <c r="C653" s="82"/>
      <c r="D653" s="82"/>
      <c r="E653" s="83"/>
      <c r="F653" s="83"/>
    </row>
    <row r="654" spans="3:6">
      <c r="C654" s="82"/>
      <c r="D654" s="82"/>
      <c r="E654" s="83"/>
      <c r="F654" s="83"/>
    </row>
    <row r="655" spans="3:6">
      <c r="C655" s="82"/>
      <c r="D655" s="82"/>
      <c r="E655" s="83"/>
      <c r="F655" s="83"/>
    </row>
    <row r="656" spans="3:6">
      <c r="C656" s="82"/>
      <c r="D656" s="82"/>
      <c r="E656" s="83"/>
      <c r="F656" s="83"/>
    </row>
    <row r="657" spans="3:6">
      <c r="C657" s="82"/>
      <c r="D657" s="82"/>
      <c r="E657" s="83"/>
      <c r="F657" s="83"/>
    </row>
    <row r="658" spans="3:6">
      <c r="C658" s="82"/>
      <c r="D658" s="82"/>
      <c r="E658" s="83"/>
      <c r="F658" s="83"/>
    </row>
    <row r="659" spans="3:6">
      <c r="C659" s="82"/>
      <c r="D659" s="82"/>
      <c r="E659" s="83"/>
      <c r="F659" s="83"/>
    </row>
    <row r="660" spans="3:6">
      <c r="C660" s="82"/>
      <c r="D660" s="82"/>
      <c r="E660" s="83"/>
      <c r="F660" s="83"/>
    </row>
    <row r="661" spans="3:6">
      <c r="C661" s="82"/>
      <c r="D661" s="82"/>
      <c r="E661" s="83"/>
      <c r="F661" s="83"/>
    </row>
    <row r="662" spans="3:6">
      <c r="C662" s="82"/>
      <c r="D662" s="82"/>
      <c r="E662" s="83"/>
      <c r="F662" s="83"/>
    </row>
    <row r="663" spans="3:6">
      <c r="C663" s="82"/>
      <c r="D663" s="82"/>
      <c r="E663" s="83"/>
      <c r="F663" s="83"/>
    </row>
    <row r="664" spans="3:6">
      <c r="C664" s="82"/>
      <c r="D664" s="82"/>
      <c r="E664" s="83"/>
      <c r="F664" s="83"/>
    </row>
    <row r="665" spans="3:6">
      <c r="C665" s="82"/>
      <c r="D665" s="82"/>
      <c r="E665" s="83"/>
      <c r="F665" s="83"/>
    </row>
    <row r="666" spans="3:6">
      <c r="C666" s="82"/>
      <c r="D666" s="82"/>
      <c r="E666" s="83"/>
      <c r="F666" s="83"/>
    </row>
    <row r="667" spans="3:6">
      <c r="C667" s="82"/>
      <c r="D667" s="82"/>
      <c r="E667" s="83"/>
      <c r="F667" s="83"/>
    </row>
    <row r="668" spans="3:6">
      <c r="C668" s="82"/>
      <c r="D668" s="82"/>
      <c r="E668" s="83"/>
      <c r="F668" s="83"/>
    </row>
    <row r="669" spans="3:6">
      <c r="C669" s="82"/>
      <c r="D669" s="82"/>
      <c r="E669" s="83"/>
      <c r="F669" s="83"/>
    </row>
    <row r="670" spans="3:6">
      <c r="C670" s="82"/>
      <c r="D670" s="82"/>
      <c r="E670" s="83"/>
      <c r="F670" s="83"/>
    </row>
    <row r="671" spans="3:6">
      <c r="C671" s="82"/>
      <c r="D671" s="82"/>
      <c r="E671" s="83"/>
      <c r="F671" s="83"/>
    </row>
    <row r="672" spans="3:6">
      <c r="C672" s="82"/>
      <c r="D672" s="82"/>
      <c r="E672" s="83"/>
      <c r="F672" s="83"/>
    </row>
    <row r="673" spans="3:6">
      <c r="C673" s="82"/>
      <c r="D673" s="82"/>
      <c r="E673" s="83"/>
      <c r="F673" s="83"/>
    </row>
    <row r="674" spans="3:6">
      <c r="C674" s="82"/>
      <c r="D674" s="82"/>
      <c r="E674" s="83"/>
      <c r="F674" s="83"/>
    </row>
    <row r="675" spans="3:6">
      <c r="C675" s="82"/>
      <c r="D675" s="82"/>
      <c r="E675" s="83"/>
      <c r="F675" s="83"/>
    </row>
    <row r="676" spans="3:6">
      <c r="C676" s="82"/>
      <c r="D676" s="82"/>
      <c r="E676" s="83"/>
      <c r="F676" s="83"/>
    </row>
    <row r="677" spans="3:6">
      <c r="C677" s="82"/>
      <c r="D677" s="82"/>
      <c r="E677" s="83"/>
      <c r="F677" s="83"/>
    </row>
    <row r="678" spans="3:6">
      <c r="C678" s="82"/>
      <c r="D678" s="82"/>
      <c r="E678" s="83"/>
      <c r="F678" s="83"/>
    </row>
    <row r="679" spans="3:6">
      <c r="C679" s="82"/>
      <c r="D679" s="82"/>
      <c r="E679" s="83"/>
      <c r="F679" s="83"/>
    </row>
    <row r="680" spans="3:6">
      <c r="C680" s="82"/>
      <c r="D680" s="82"/>
      <c r="E680" s="83"/>
      <c r="F680" s="83"/>
    </row>
    <row r="681" spans="3:6">
      <c r="C681" s="82"/>
      <c r="D681" s="82"/>
      <c r="E681" s="83"/>
      <c r="F681" s="83"/>
    </row>
    <row r="682" spans="3:6">
      <c r="C682" s="82"/>
      <c r="D682" s="82"/>
      <c r="E682" s="83"/>
      <c r="F682" s="83"/>
    </row>
    <row r="683" spans="3:6">
      <c r="C683" s="82"/>
      <c r="D683" s="82"/>
      <c r="E683" s="83"/>
      <c r="F683" s="83"/>
    </row>
    <row r="684" spans="3:6">
      <c r="C684" s="82"/>
      <c r="D684" s="82"/>
      <c r="E684" s="83"/>
      <c r="F684" s="83"/>
    </row>
    <row r="685" spans="3:6">
      <c r="C685" s="82"/>
      <c r="D685" s="82"/>
      <c r="E685" s="83"/>
      <c r="F685" s="83"/>
    </row>
    <row r="686" spans="3:6">
      <c r="C686" s="82"/>
      <c r="D686" s="82"/>
      <c r="E686" s="83"/>
      <c r="F686" s="83"/>
    </row>
    <row r="687" spans="3:6">
      <c r="C687" s="82"/>
      <c r="D687" s="82"/>
      <c r="E687" s="83"/>
      <c r="F687" s="83"/>
    </row>
    <row r="688" spans="3:6">
      <c r="C688" s="82"/>
      <c r="D688" s="82"/>
      <c r="E688" s="83"/>
      <c r="F688" s="83"/>
    </row>
    <row r="689" spans="3:6">
      <c r="C689" s="82"/>
      <c r="D689" s="82"/>
      <c r="E689" s="83"/>
      <c r="F689" s="83"/>
    </row>
    <row r="690" spans="3:6">
      <c r="C690" s="82"/>
      <c r="D690" s="82"/>
      <c r="E690" s="83"/>
      <c r="F690" s="83"/>
    </row>
    <row r="691" spans="3:6">
      <c r="C691" s="82"/>
      <c r="D691" s="82"/>
      <c r="E691" s="83"/>
      <c r="F691" s="83"/>
    </row>
    <row r="692" spans="3:6">
      <c r="C692" s="82"/>
      <c r="D692" s="82"/>
      <c r="E692" s="83"/>
      <c r="F692" s="83"/>
    </row>
    <row r="693" spans="3:6">
      <c r="C693" s="82"/>
      <c r="D693" s="82"/>
      <c r="E693" s="83"/>
      <c r="F693" s="83"/>
    </row>
    <row r="694" spans="3:6">
      <c r="C694" s="82"/>
      <c r="D694" s="82"/>
      <c r="E694" s="83"/>
      <c r="F694" s="83"/>
    </row>
    <row r="695" spans="3:6">
      <c r="C695" s="82"/>
      <c r="D695" s="82"/>
      <c r="E695" s="83"/>
      <c r="F695" s="83"/>
    </row>
    <row r="696" spans="3:6">
      <c r="C696" s="82"/>
      <c r="D696" s="82"/>
      <c r="E696" s="83"/>
      <c r="F696" s="83"/>
    </row>
    <row r="697" spans="3:6">
      <c r="C697" s="82"/>
      <c r="D697" s="82"/>
      <c r="E697" s="83"/>
      <c r="F697" s="83"/>
    </row>
    <row r="698" spans="3:6">
      <c r="C698" s="82"/>
      <c r="D698" s="82"/>
      <c r="E698" s="83"/>
      <c r="F698" s="83"/>
    </row>
    <row r="699" spans="3:6">
      <c r="C699" s="82"/>
      <c r="D699" s="82"/>
      <c r="E699" s="83"/>
      <c r="F699" s="83"/>
    </row>
    <row r="700" spans="3:6">
      <c r="C700" s="82"/>
      <c r="D700" s="82"/>
      <c r="E700" s="83"/>
      <c r="F700" s="83"/>
    </row>
    <row r="701" spans="3:6">
      <c r="C701" s="82"/>
      <c r="D701" s="82"/>
      <c r="E701" s="83"/>
      <c r="F701" s="83"/>
    </row>
    <row r="702" spans="3:6">
      <c r="C702" s="82"/>
      <c r="D702" s="82"/>
      <c r="E702" s="83"/>
      <c r="F702" s="83"/>
    </row>
    <row r="703" spans="3:6">
      <c r="C703" s="82"/>
      <c r="D703" s="82"/>
      <c r="E703" s="83"/>
      <c r="F703" s="83"/>
    </row>
    <row r="704" spans="3:6">
      <c r="C704" s="82"/>
      <c r="D704" s="82"/>
      <c r="E704" s="83"/>
      <c r="F704" s="83"/>
    </row>
    <row r="705" spans="3:6">
      <c r="C705" s="82"/>
      <c r="D705" s="82"/>
      <c r="E705" s="83"/>
      <c r="F705" s="83"/>
    </row>
    <row r="706" spans="3:6">
      <c r="C706" s="82"/>
      <c r="D706" s="82"/>
      <c r="E706" s="83"/>
      <c r="F706" s="83"/>
    </row>
    <row r="707" spans="3:6">
      <c r="C707" s="82"/>
      <c r="D707" s="82"/>
      <c r="E707" s="83"/>
      <c r="F707" s="83"/>
    </row>
    <row r="708" spans="3:6">
      <c r="C708" s="82"/>
      <c r="D708" s="82"/>
      <c r="E708" s="83"/>
      <c r="F708" s="83"/>
    </row>
    <row r="709" spans="3:6">
      <c r="C709" s="82"/>
      <c r="D709" s="82"/>
      <c r="E709" s="83"/>
      <c r="F709" s="83"/>
    </row>
    <row r="710" spans="3:6">
      <c r="C710" s="82"/>
      <c r="D710" s="82"/>
      <c r="E710" s="83"/>
      <c r="F710" s="83"/>
    </row>
    <row r="711" spans="3:6">
      <c r="C711" s="82"/>
      <c r="D711" s="82"/>
      <c r="E711" s="83"/>
      <c r="F711" s="83"/>
    </row>
    <row r="712" spans="3:6">
      <c r="C712" s="82"/>
      <c r="D712" s="82"/>
      <c r="E712" s="83"/>
      <c r="F712" s="83"/>
    </row>
    <row r="713" spans="3:6">
      <c r="C713" s="82"/>
      <c r="D713" s="82"/>
      <c r="E713" s="83"/>
      <c r="F713" s="83"/>
    </row>
    <row r="714" spans="3:6">
      <c r="C714" s="82"/>
      <c r="D714" s="82"/>
      <c r="E714" s="83"/>
      <c r="F714" s="83"/>
    </row>
    <row r="715" spans="3:6">
      <c r="C715" s="82"/>
      <c r="D715" s="82"/>
      <c r="E715" s="83"/>
      <c r="F715" s="83"/>
    </row>
    <row r="716" spans="3:6">
      <c r="C716" s="82"/>
      <c r="D716" s="82"/>
      <c r="E716" s="83"/>
      <c r="F716" s="83"/>
    </row>
    <row r="717" spans="3:6">
      <c r="C717" s="82"/>
      <c r="D717" s="82"/>
      <c r="E717" s="83"/>
      <c r="F717" s="83"/>
    </row>
    <row r="718" spans="3:6">
      <c r="C718" s="82"/>
      <c r="D718" s="82"/>
      <c r="E718" s="83"/>
      <c r="F718" s="83"/>
    </row>
    <row r="719" spans="3:6">
      <c r="C719" s="82"/>
      <c r="D719" s="82"/>
      <c r="E719" s="83"/>
      <c r="F719" s="83"/>
    </row>
    <row r="720" spans="3:6">
      <c r="C720" s="82"/>
      <c r="D720" s="82"/>
      <c r="E720" s="83"/>
      <c r="F720" s="83"/>
    </row>
    <row r="721" spans="3:6">
      <c r="C721" s="82"/>
      <c r="D721" s="82"/>
      <c r="E721" s="83"/>
      <c r="F721" s="83"/>
    </row>
    <row r="722" spans="3:6">
      <c r="C722" s="82"/>
      <c r="D722" s="82"/>
      <c r="E722" s="83"/>
      <c r="F722" s="83"/>
    </row>
    <row r="723" spans="3:6">
      <c r="C723" s="82"/>
      <c r="D723" s="82"/>
      <c r="E723" s="83"/>
      <c r="F723" s="83"/>
    </row>
    <row r="724" spans="3:6">
      <c r="C724" s="82"/>
      <c r="D724" s="82"/>
      <c r="E724" s="83"/>
      <c r="F724" s="83"/>
    </row>
    <row r="725" spans="3:6">
      <c r="C725" s="82"/>
      <c r="D725" s="82"/>
      <c r="E725" s="83"/>
      <c r="F725" s="83"/>
    </row>
    <row r="726" spans="3:6">
      <c r="C726" s="82"/>
      <c r="D726" s="82"/>
      <c r="E726" s="83"/>
      <c r="F726" s="83"/>
    </row>
    <row r="727" spans="3:6">
      <c r="C727" s="82"/>
      <c r="D727" s="82"/>
      <c r="E727" s="83"/>
      <c r="F727" s="83"/>
    </row>
    <row r="728" spans="3:6">
      <c r="C728" s="82"/>
      <c r="D728" s="82"/>
      <c r="E728" s="83"/>
      <c r="F728" s="83"/>
    </row>
    <row r="729" spans="3:6">
      <c r="C729" s="82"/>
      <c r="D729" s="82"/>
      <c r="E729" s="83"/>
      <c r="F729" s="83"/>
    </row>
    <row r="730" spans="3:6">
      <c r="C730" s="82"/>
      <c r="D730" s="82"/>
      <c r="E730" s="83"/>
      <c r="F730" s="83"/>
    </row>
    <row r="731" spans="3:6">
      <c r="C731" s="82"/>
      <c r="D731" s="82"/>
      <c r="E731" s="83"/>
      <c r="F731" s="83"/>
    </row>
    <row r="732" spans="3:6">
      <c r="C732" s="82"/>
      <c r="D732" s="82"/>
      <c r="E732" s="83"/>
      <c r="F732" s="83"/>
    </row>
    <row r="733" spans="3:6">
      <c r="C733" s="82"/>
      <c r="D733" s="82"/>
      <c r="E733" s="83"/>
      <c r="F733" s="83"/>
    </row>
    <row r="734" spans="3:6">
      <c r="C734" s="82"/>
      <c r="D734" s="82"/>
      <c r="E734" s="83"/>
      <c r="F734" s="83"/>
    </row>
    <row r="735" spans="3:6">
      <c r="C735" s="82"/>
      <c r="D735" s="82"/>
      <c r="E735" s="83"/>
      <c r="F735" s="83"/>
    </row>
    <row r="736" spans="3:6">
      <c r="C736" s="82"/>
      <c r="D736" s="82"/>
      <c r="E736" s="83"/>
      <c r="F736" s="83"/>
    </row>
    <row r="737" spans="3:6">
      <c r="C737" s="82"/>
      <c r="D737" s="82"/>
      <c r="E737" s="83"/>
      <c r="F737" s="83"/>
    </row>
    <row r="738" spans="3:6">
      <c r="C738" s="82"/>
      <c r="D738" s="82"/>
      <c r="E738" s="83"/>
      <c r="F738" s="83"/>
    </row>
    <row r="739" spans="3:6">
      <c r="C739" s="82"/>
      <c r="D739" s="82"/>
      <c r="E739" s="83"/>
      <c r="F739" s="83"/>
    </row>
    <row r="740" spans="3:6">
      <c r="C740" s="82"/>
      <c r="D740" s="82"/>
      <c r="E740" s="83"/>
      <c r="F740" s="83"/>
    </row>
    <row r="741" spans="3:6">
      <c r="C741" s="82"/>
      <c r="D741" s="82"/>
      <c r="E741" s="83"/>
      <c r="F741" s="83"/>
    </row>
    <row r="742" spans="3:6">
      <c r="C742" s="82"/>
      <c r="D742" s="82"/>
      <c r="E742" s="83"/>
      <c r="F742" s="83"/>
    </row>
    <row r="743" spans="3:6">
      <c r="C743" s="82"/>
      <c r="D743" s="82"/>
      <c r="E743" s="83"/>
      <c r="F743" s="83"/>
    </row>
    <row r="744" spans="3:6">
      <c r="C744" s="82"/>
      <c r="D744" s="82"/>
      <c r="E744" s="83"/>
      <c r="F744" s="83"/>
    </row>
    <row r="745" spans="3:6">
      <c r="C745" s="82"/>
      <c r="D745" s="82"/>
      <c r="E745" s="83"/>
      <c r="F745" s="83"/>
    </row>
    <row r="746" spans="3:6">
      <c r="C746" s="82"/>
      <c r="D746" s="82"/>
      <c r="E746" s="83"/>
      <c r="F746" s="83"/>
    </row>
    <row r="747" spans="3:6">
      <c r="C747" s="82"/>
      <c r="D747" s="82"/>
      <c r="E747" s="83"/>
      <c r="F747" s="83"/>
    </row>
    <row r="748" spans="3:6">
      <c r="C748" s="82"/>
      <c r="D748" s="82"/>
      <c r="E748" s="83"/>
      <c r="F748" s="83"/>
    </row>
    <row r="749" spans="3:6">
      <c r="C749" s="82"/>
      <c r="D749" s="82"/>
      <c r="E749" s="83"/>
      <c r="F749" s="83"/>
    </row>
    <row r="750" spans="3:6">
      <c r="C750" s="82"/>
      <c r="D750" s="82"/>
      <c r="E750" s="83"/>
      <c r="F750" s="83"/>
    </row>
    <row r="751" spans="3:6">
      <c r="C751" s="82"/>
      <c r="D751" s="82"/>
      <c r="E751" s="83"/>
      <c r="F751" s="83"/>
    </row>
    <row r="752" spans="3:6">
      <c r="C752" s="82"/>
      <c r="D752" s="82"/>
      <c r="E752" s="83"/>
      <c r="F752" s="83"/>
    </row>
    <row r="753" spans="3:6">
      <c r="C753" s="82"/>
      <c r="D753" s="82"/>
      <c r="E753" s="83"/>
      <c r="F753" s="83"/>
    </row>
    <row r="754" spans="3:6">
      <c r="C754" s="82"/>
      <c r="D754" s="82"/>
      <c r="E754" s="83"/>
      <c r="F754" s="83"/>
    </row>
    <row r="755" spans="3:6">
      <c r="C755" s="82"/>
      <c r="D755" s="82"/>
      <c r="E755" s="83"/>
      <c r="F755" s="83"/>
    </row>
    <row r="756" spans="3:6">
      <c r="C756" s="82"/>
      <c r="D756" s="82"/>
      <c r="E756" s="83"/>
      <c r="F756" s="83"/>
    </row>
    <row r="757" spans="3:6">
      <c r="C757" s="82"/>
      <c r="D757" s="82"/>
      <c r="E757" s="83"/>
      <c r="F757" s="83"/>
    </row>
    <row r="758" spans="3:6">
      <c r="C758" s="82"/>
      <c r="D758" s="82"/>
      <c r="E758" s="83"/>
      <c r="F758" s="83"/>
    </row>
    <row r="759" spans="3:6">
      <c r="C759" s="82"/>
      <c r="D759" s="82"/>
      <c r="E759" s="83"/>
      <c r="F759" s="83"/>
    </row>
    <row r="760" spans="3:6">
      <c r="C760" s="82"/>
      <c r="D760" s="82"/>
      <c r="E760" s="83"/>
      <c r="F760" s="83"/>
    </row>
    <row r="761" spans="3:6">
      <c r="C761" s="82"/>
      <c r="D761" s="82"/>
      <c r="E761" s="83"/>
      <c r="F761" s="83"/>
    </row>
    <row r="762" spans="3:6">
      <c r="C762" s="82"/>
      <c r="D762" s="82"/>
      <c r="E762" s="83"/>
      <c r="F762" s="83"/>
    </row>
    <row r="763" spans="3:6">
      <c r="C763" s="82"/>
      <c r="D763" s="82"/>
      <c r="E763" s="83"/>
      <c r="F763" s="83"/>
    </row>
    <row r="764" spans="3:6">
      <c r="C764" s="82"/>
      <c r="D764" s="82"/>
      <c r="E764" s="83"/>
      <c r="F764" s="83"/>
    </row>
    <row r="765" spans="3:6">
      <c r="C765" s="82"/>
      <c r="D765" s="82"/>
      <c r="E765" s="83"/>
      <c r="F765" s="83"/>
    </row>
    <row r="766" spans="3:6">
      <c r="C766" s="82"/>
      <c r="D766" s="82"/>
      <c r="E766" s="83"/>
      <c r="F766" s="83"/>
    </row>
    <row r="767" spans="3:6">
      <c r="C767" s="82"/>
      <c r="D767" s="82"/>
      <c r="E767" s="83"/>
      <c r="F767" s="83"/>
    </row>
    <row r="768" spans="3:6">
      <c r="C768" s="82"/>
      <c r="D768" s="82"/>
      <c r="E768" s="83"/>
      <c r="F768" s="83"/>
    </row>
    <row r="769" spans="3:6">
      <c r="C769" s="82"/>
      <c r="D769" s="82"/>
      <c r="E769" s="83"/>
      <c r="F769" s="83"/>
    </row>
    <row r="770" spans="3:6">
      <c r="C770" s="82"/>
      <c r="D770" s="82"/>
      <c r="E770" s="83"/>
      <c r="F770" s="83"/>
    </row>
    <row r="771" spans="3:6">
      <c r="C771" s="82"/>
      <c r="D771" s="82"/>
      <c r="E771" s="83"/>
      <c r="F771" s="83"/>
    </row>
    <row r="772" spans="3:6">
      <c r="C772" s="82"/>
      <c r="D772" s="82"/>
      <c r="E772" s="83"/>
      <c r="F772" s="83"/>
    </row>
    <row r="773" spans="3:6">
      <c r="C773" s="82"/>
      <c r="D773" s="82"/>
      <c r="E773" s="83"/>
      <c r="F773" s="83"/>
    </row>
    <row r="774" spans="3:6">
      <c r="C774" s="82"/>
      <c r="D774" s="82"/>
      <c r="E774" s="83"/>
      <c r="F774" s="83"/>
    </row>
    <row r="775" spans="3:6">
      <c r="C775" s="82"/>
      <c r="D775" s="82"/>
      <c r="E775" s="83"/>
      <c r="F775" s="83"/>
    </row>
    <row r="776" spans="3:6">
      <c r="C776" s="82"/>
      <c r="D776" s="82"/>
      <c r="E776" s="83"/>
      <c r="F776" s="83"/>
    </row>
    <row r="777" spans="3:6">
      <c r="C777" s="82"/>
      <c r="D777" s="82"/>
      <c r="E777" s="83"/>
      <c r="F777" s="83"/>
    </row>
    <row r="778" spans="3:6">
      <c r="C778" s="82"/>
      <c r="D778" s="82"/>
      <c r="E778" s="83"/>
      <c r="F778" s="83"/>
    </row>
    <row r="779" spans="3:6">
      <c r="C779" s="82"/>
      <c r="D779" s="82"/>
      <c r="E779" s="83"/>
      <c r="F779" s="83"/>
    </row>
    <row r="780" spans="3:6">
      <c r="C780" s="82"/>
      <c r="D780" s="82"/>
      <c r="E780" s="83"/>
      <c r="F780" s="83"/>
    </row>
    <row r="781" spans="3:6">
      <c r="C781" s="82"/>
      <c r="D781" s="82"/>
      <c r="E781" s="83"/>
      <c r="F781" s="83"/>
    </row>
    <row r="782" spans="3:6">
      <c r="C782" s="82"/>
      <c r="D782" s="82"/>
      <c r="E782" s="83"/>
      <c r="F782" s="83"/>
    </row>
    <row r="783" spans="3:6">
      <c r="C783" s="82"/>
      <c r="D783" s="82"/>
      <c r="E783" s="83"/>
      <c r="F783" s="83"/>
    </row>
    <row r="784" spans="3:6">
      <c r="C784" s="82"/>
      <c r="D784" s="82"/>
      <c r="E784" s="83"/>
      <c r="F784" s="83"/>
    </row>
    <row r="785" spans="3:6">
      <c r="C785" s="82"/>
      <c r="D785" s="82"/>
      <c r="E785" s="83"/>
      <c r="F785" s="83"/>
    </row>
    <row r="786" spans="3:6">
      <c r="C786" s="82"/>
      <c r="D786" s="82"/>
      <c r="E786" s="83"/>
      <c r="F786" s="83"/>
    </row>
    <row r="787" spans="3:6">
      <c r="C787" s="82"/>
      <c r="D787" s="82"/>
      <c r="E787" s="83"/>
      <c r="F787" s="83"/>
    </row>
    <row r="788" spans="3:6">
      <c r="C788" s="82"/>
      <c r="D788" s="82"/>
      <c r="E788" s="83"/>
      <c r="F788" s="83"/>
    </row>
    <row r="789" spans="3:6">
      <c r="C789" s="82"/>
      <c r="D789" s="82"/>
      <c r="E789" s="83"/>
      <c r="F789" s="83"/>
    </row>
    <row r="790" spans="3:6">
      <c r="C790" s="82"/>
      <c r="D790" s="82"/>
      <c r="E790" s="83"/>
      <c r="F790" s="83"/>
    </row>
    <row r="791" spans="3:6">
      <c r="C791" s="82"/>
      <c r="D791" s="82"/>
      <c r="E791" s="83"/>
      <c r="F791" s="83"/>
    </row>
    <row r="792" spans="3:6">
      <c r="C792" s="82"/>
      <c r="D792" s="82"/>
      <c r="E792" s="83"/>
      <c r="F792" s="83"/>
    </row>
    <row r="793" spans="3:6">
      <c r="C793" s="82"/>
      <c r="D793" s="82"/>
      <c r="E793" s="83"/>
      <c r="F793" s="83"/>
    </row>
    <row r="794" spans="3:6">
      <c r="C794" s="82"/>
      <c r="D794" s="82"/>
      <c r="E794" s="83"/>
      <c r="F794" s="83"/>
    </row>
    <row r="795" spans="3:6">
      <c r="C795" s="82"/>
      <c r="D795" s="82"/>
      <c r="E795" s="83"/>
      <c r="F795" s="83"/>
    </row>
    <row r="796" spans="3:6">
      <c r="C796" s="82"/>
      <c r="D796" s="82"/>
      <c r="E796" s="83"/>
      <c r="F796" s="83"/>
    </row>
    <row r="797" spans="3:6">
      <c r="C797" s="82"/>
      <c r="D797" s="82"/>
      <c r="E797" s="83"/>
      <c r="F797" s="83"/>
    </row>
    <row r="798" spans="3:6">
      <c r="C798" s="82"/>
      <c r="D798" s="82"/>
      <c r="E798" s="83"/>
      <c r="F798" s="83"/>
    </row>
  </sheetData>
  <mergeCells count="10">
    <mergeCell ref="A53:E53"/>
    <mergeCell ref="A54:F54"/>
    <mergeCell ref="A67:F67"/>
    <mergeCell ref="A63:E63"/>
    <mergeCell ref="A64:E64"/>
    <mergeCell ref="A1:F1"/>
    <mergeCell ref="A32:E32"/>
    <mergeCell ref="A33:F33"/>
    <mergeCell ref="A37:E37"/>
    <mergeCell ref="A38:F38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2532F-DF5E-4868-B19C-57C765945181}">
  <sheetPr>
    <tabColor theme="0"/>
  </sheetPr>
  <dimension ref="A1:F11"/>
  <sheetViews>
    <sheetView workbookViewId="0">
      <selection activeCell="F2" sqref="F2"/>
    </sheetView>
  </sheetViews>
  <sheetFormatPr defaultRowHeight="15"/>
  <cols>
    <col min="1" max="1" width="48.85546875" style="102" bestFit="1" customWidth="1"/>
    <col min="2" max="2" width="9.85546875" style="102" bestFit="1" customWidth="1"/>
    <col min="3" max="3" width="10.28515625" style="102" bestFit="1" customWidth="1"/>
    <col min="4" max="4" width="11" style="102" bestFit="1" customWidth="1"/>
    <col min="5" max="5" width="10.7109375" style="102" bestFit="1" customWidth="1"/>
    <col min="6" max="6" width="13.140625" style="102" bestFit="1" customWidth="1"/>
  </cols>
  <sheetData>
    <row r="1" spans="1:6" ht="23.25" customHeight="1">
      <c r="A1" s="193" t="s">
        <v>264</v>
      </c>
      <c r="B1" s="194"/>
      <c r="C1" s="194"/>
      <c r="D1" s="194"/>
      <c r="E1" s="194"/>
      <c r="F1" s="194"/>
    </row>
    <row r="2" spans="1:6" ht="78.75" customHeight="1">
      <c r="A2" s="56" t="s">
        <v>265</v>
      </c>
      <c r="B2" s="57" t="s">
        <v>172</v>
      </c>
      <c r="C2" s="58" t="s">
        <v>266</v>
      </c>
      <c r="D2" s="58" t="s">
        <v>267</v>
      </c>
      <c r="E2" s="58" t="s">
        <v>268</v>
      </c>
      <c r="F2" s="138" t="s">
        <v>269</v>
      </c>
    </row>
    <row r="3" spans="1:6">
      <c r="A3" s="135" t="s">
        <v>270</v>
      </c>
      <c r="B3" s="136" t="s">
        <v>201</v>
      </c>
      <c r="C3" s="59">
        <v>39</v>
      </c>
      <c r="D3" s="59">
        <v>4</v>
      </c>
      <c r="E3" s="137">
        <v>525.5</v>
      </c>
      <c r="F3" s="77">
        <f>(D3*E3)/60/C3</f>
        <v>0.89829059829059821</v>
      </c>
    </row>
    <row r="4" spans="1:6" ht="38.25">
      <c r="A4" s="95" t="s">
        <v>271</v>
      </c>
      <c r="B4" s="74" t="s">
        <v>201</v>
      </c>
      <c r="C4" s="60">
        <v>39</v>
      </c>
      <c r="D4" s="60">
        <v>35</v>
      </c>
      <c r="E4" s="85">
        <v>614.5</v>
      </c>
      <c r="F4" s="77">
        <f t="shared" ref="F4:F7" si="0">(D4*E4)/60/C4</f>
        <v>9.1912393162393151</v>
      </c>
    </row>
    <row r="5" spans="1:6">
      <c r="A5" s="95" t="s">
        <v>272</v>
      </c>
      <c r="B5" s="74" t="s">
        <v>201</v>
      </c>
      <c r="C5" s="60">
        <v>39</v>
      </c>
      <c r="D5" s="60">
        <v>7</v>
      </c>
      <c r="E5" s="85">
        <v>158.04</v>
      </c>
      <c r="F5" s="77">
        <f t="shared" si="0"/>
        <v>0.47276923076923072</v>
      </c>
    </row>
    <row r="6" spans="1:6">
      <c r="A6" s="95" t="s">
        <v>273</v>
      </c>
      <c r="B6" s="74" t="s">
        <v>201</v>
      </c>
      <c r="C6" s="60">
        <v>39</v>
      </c>
      <c r="D6" s="60">
        <v>8</v>
      </c>
      <c r="E6" s="85">
        <v>2538</v>
      </c>
      <c r="F6" s="77">
        <f t="shared" si="0"/>
        <v>8.6769230769230763</v>
      </c>
    </row>
    <row r="7" spans="1:6">
      <c r="A7" s="94" t="s">
        <v>274</v>
      </c>
      <c r="B7" s="86" t="s">
        <v>201</v>
      </c>
      <c r="C7" s="60">
        <v>39</v>
      </c>
      <c r="D7" s="79">
        <v>60</v>
      </c>
      <c r="E7" s="85">
        <v>26.79</v>
      </c>
      <c r="F7" s="77">
        <f t="shared" si="0"/>
        <v>0.68692307692307686</v>
      </c>
    </row>
    <row r="8" spans="1:6">
      <c r="A8" s="190" t="s">
        <v>190</v>
      </c>
      <c r="B8" s="191"/>
      <c r="C8" s="191"/>
      <c r="D8" s="191"/>
      <c r="E8" s="192"/>
      <c r="F8" s="122">
        <f>SUM(F3:F7)</f>
        <v>19.926145299145297</v>
      </c>
    </row>
    <row r="10" spans="1:6">
      <c r="E10" s="103"/>
    </row>
    <row r="11" spans="1:6" ht="17.25">
      <c r="A11" s="208"/>
      <c r="B11" s="208"/>
    </row>
  </sheetData>
  <mergeCells count="3">
    <mergeCell ref="A11:B11"/>
    <mergeCell ref="A1:F1"/>
    <mergeCell ref="A8:E8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528C5-F1FD-457E-BE7A-05D753101742}">
  <sheetPr>
    <tabColor theme="0"/>
  </sheetPr>
  <dimension ref="A1:F7"/>
  <sheetViews>
    <sheetView workbookViewId="0">
      <selection activeCell="E6" sqref="E6"/>
    </sheetView>
  </sheetViews>
  <sheetFormatPr defaultRowHeight="15"/>
  <cols>
    <col min="1" max="1" width="34.140625" bestFit="1" customWidth="1"/>
    <col min="2" max="2" width="9.85546875" customWidth="1"/>
    <col min="3" max="4" width="10.28515625" bestFit="1" customWidth="1"/>
    <col min="5" max="5" width="10.7109375" bestFit="1" customWidth="1"/>
    <col min="6" max="6" width="15.28515625" bestFit="1" customWidth="1"/>
  </cols>
  <sheetData>
    <row r="1" spans="1:6" ht="23.25">
      <c r="A1" s="193" t="s">
        <v>275</v>
      </c>
      <c r="B1" s="194"/>
      <c r="C1" s="194"/>
      <c r="D1" s="194"/>
      <c r="E1" s="194"/>
      <c r="F1" s="194"/>
    </row>
    <row r="2" spans="1:6" ht="72" customHeight="1">
      <c r="A2" s="56" t="s">
        <v>276</v>
      </c>
      <c r="B2" s="58" t="s">
        <v>172</v>
      </c>
      <c r="C2" s="58" t="s">
        <v>266</v>
      </c>
      <c r="D2" s="58" t="s">
        <v>267</v>
      </c>
      <c r="E2" s="58" t="s">
        <v>277</v>
      </c>
      <c r="F2" s="138" t="s">
        <v>269</v>
      </c>
    </row>
    <row r="3" spans="1:6">
      <c r="A3" s="104" t="s">
        <v>278</v>
      </c>
      <c r="B3" s="104" t="s">
        <v>177</v>
      </c>
      <c r="C3" s="105">
        <v>39</v>
      </c>
      <c r="D3" s="105">
        <v>50</v>
      </c>
      <c r="E3" s="106">
        <v>6</v>
      </c>
      <c r="F3" s="107">
        <f>(D3*E3)/60/39</f>
        <v>0.12820512820512819</v>
      </c>
    </row>
    <row r="4" spans="1:6">
      <c r="A4" s="104" t="s">
        <v>279</v>
      </c>
      <c r="B4" s="104" t="s">
        <v>177</v>
      </c>
      <c r="C4" s="105">
        <v>39</v>
      </c>
      <c r="D4" s="105">
        <v>12</v>
      </c>
      <c r="E4" s="106">
        <v>15</v>
      </c>
      <c r="F4" s="107">
        <f>(D4*E4)/60/39</f>
        <v>7.6923076923076927E-2</v>
      </c>
    </row>
    <row r="5" spans="1:6">
      <c r="A5" s="104" t="s">
        <v>280</v>
      </c>
      <c r="B5" s="104" t="s">
        <v>177</v>
      </c>
      <c r="C5" s="105">
        <v>39</v>
      </c>
      <c r="D5" s="105">
        <v>12</v>
      </c>
      <c r="E5" s="106">
        <v>15</v>
      </c>
      <c r="F5" s="107">
        <f>(D5*E5)/60/39</f>
        <v>7.6923076923076927E-2</v>
      </c>
    </row>
    <row r="6" spans="1:6">
      <c r="A6" s="104" t="s">
        <v>281</v>
      </c>
      <c r="B6" s="104" t="s">
        <v>177</v>
      </c>
      <c r="C6" s="105">
        <v>39</v>
      </c>
      <c r="D6" s="105">
        <v>12</v>
      </c>
      <c r="E6" s="106">
        <v>20.94</v>
      </c>
      <c r="F6" s="107">
        <f>(D6*E6)/39/60</f>
        <v>0.1073846153846154</v>
      </c>
    </row>
    <row r="7" spans="1:6">
      <c r="A7" s="209" t="s">
        <v>190</v>
      </c>
      <c r="B7" s="210"/>
      <c r="C7" s="210"/>
      <c r="D7" s="210"/>
      <c r="E7" s="211"/>
      <c r="F7" s="123">
        <f>SUM(F3:F6)</f>
        <v>0.38943589743589746</v>
      </c>
    </row>
  </sheetData>
  <mergeCells count="2">
    <mergeCell ref="A7:E7"/>
    <mergeCell ref="A1:F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Arcangela Silva Casagrande</dc:creator>
  <cp:keywords/>
  <dc:description/>
  <cp:lastModifiedBy/>
  <cp:revision/>
  <dcterms:created xsi:type="dcterms:W3CDTF">2018-01-23T19:35:16Z</dcterms:created>
  <dcterms:modified xsi:type="dcterms:W3CDTF">2025-09-19T13:24:43Z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38d5ca-cd4e-433d-8f2a-eee77df5cad2_Enabled">
    <vt:lpwstr>true</vt:lpwstr>
  </property>
  <property fmtid="{D5CDD505-2E9C-101B-9397-08002B2CF9AE}" pid="3" name="MSIP_Label_3738d5ca-cd4e-433d-8f2a-eee77df5cad2_SetDate">
    <vt:lpwstr>2023-01-31T19:23:57Z</vt:lpwstr>
  </property>
  <property fmtid="{D5CDD505-2E9C-101B-9397-08002B2CF9AE}" pid="4" name="MSIP_Label_3738d5ca-cd4e-433d-8f2a-eee77df5cad2_Method">
    <vt:lpwstr>Standard</vt:lpwstr>
  </property>
  <property fmtid="{D5CDD505-2E9C-101B-9397-08002B2CF9AE}" pid="5" name="MSIP_Label_3738d5ca-cd4e-433d-8f2a-eee77df5cad2_Name">
    <vt:lpwstr>defa4170-0d19-0005-0004-bc88714345d2</vt:lpwstr>
  </property>
  <property fmtid="{D5CDD505-2E9C-101B-9397-08002B2CF9AE}" pid="6" name="MSIP_Label_3738d5ca-cd4e-433d-8f2a-eee77df5cad2_SiteId">
    <vt:lpwstr>c14e2b56-c5bc-43bd-ad9c-408cf6cc3560</vt:lpwstr>
  </property>
  <property fmtid="{D5CDD505-2E9C-101B-9397-08002B2CF9AE}" pid="7" name="MSIP_Label_3738d5ca-cd4e-433d-8f2a-eee77df5cad2_ActionId">
    <vt:lpwstr>5f609dba-58ea-4780-91c8-838877aa6a7e</vt:lpwstr>
  </property>
  <property fmtid="{D5CDD505-2E9C-101B-9397-08002B2CF9AE}" pid="8" name="MSIP_Label_3738d5ca-cd4e-433d-8f2a-eee77df5cad2_ContentBits">
    <vt:lpwstr>0</vt:lpwstr>
  </property>
</Properties>
</file>