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riana\Downloads\LIMPEZA_CEARA_MARANHAO_PIAUI_PARAIBA\TRANSFERIR\"/>
    </mc:Choice>
  </mc:AlternateContent>
  <xr:revisionPtr revIDLastSave="0" documentId="13_ncr:1_{DECDEA6E-517E-4473-A066-9F4432511DC6}" xr6:coauthVersionLast="47" xr6:coauthVersionMax="47" xr10:uidLastSave="{00000000-0000-0000-0000-000000000000}"/>
  <bookViews>
    <workbookView xWindow="20550" yWindow="0" windowWidth="18735" windowHeight="15585" tabRatio="816" xr2:uid="{00000000-000D-0000-FFFF-FFFF00000000}"/>
  </bookViews>
  <sheets>
    <sheet name="Quadro Resumo" sheetId="3" r:id="rId1"/>
    <sheet name="Custo - Deslocamento" sheetId="22" r:id="rId2"/>
    <sheet name="G1 - CEARÁ (Servente)" sheetId="4" r:id="rId3"/>
    <sheet name="G1 - CEARÁ (Op de Roçadeira)" sheetId="29" r:id="rId4"/>
    <sheet name="Mat.Equip e Unif. CEARÁ" sheetId="36" r:id="rId5"/>
    <sheet name="G2 - MARANHÃO (Servente)" sheetId="30" r:id="rId6"/>
    <sheet name="G2 - MARANHÃO (Op de Roçadeira)" sheetId="31" r:id="rId7"/>
    <sheet name="Mat.Equip e Unif. MARANHÃO" sheetId="37" r:id="rId8"/>
    <sheet name="G3 - PIAUI (Servente)" sheetId="33" r:id="rId9"/>
    <sheet name="G3 - PIAUI (Op de Roçadeira)" sheetId="34" r:id="rId10"/>
    <sheet name="Mat.Equip e Unif. PIAUI" sheetId="38" r:id="rId11"/>
    <sheet name="ITEM7 - PB (Servente)" sheetId="35" r:id="rId12"/>
    <sheet name="Mat.Equip e Unif. PARAÍBA" sheetId="3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3" i="4" l="1"/>
  <c r="D102" i="4"/>
  <c r="D101" i="4"/>
  <c r="D100" i="4"/>
  <c r="D53" i="31" l="1"/>
  <c r="D53" i="30"/>
  <c r="F48" i="22"/>
  <c r="F47" i="22"/>
  <c r="F45" i="22"/>
  <c r="F40" i="22"/>
  <c r="F39" i="22"/>
  <c r="F37" i="22"/>
  <c r="F36" i="22"/>
  <c r="F35" i="22"/>
  <c r="F34" i="22"/>
  <c r="F33" i="22"/>
  <c r="F32" i="22"/>
  <c r="F31" i="22"/>
  <c r="F26" i="22"/>
  <c r="F25" i="22"/>
  <c r="F23" i="22"/>
  <c r="F22" i="22"/>
  <c r="F21" i="22"/>
  <c r="F16" i="22"/>
  <c r="F15" i="22"/>
  <c r="F13" i="22"/>
  <c r="F12" i="22"/>
  <c r="F11" i="22"/>
  <c r="F10" i="22"/>
  <c r="F9" i="22"/>
  <c r="F8" i="22"/>
  <c r="F7" i="22"/>
  <c r="F6" i="22"/>
  <c r="E26" i="3"/>
  <c r="E21" i="3"/>
  <c r="E15" i="3"/>
  <c r="F14" i="3"/>
  <c r="F13" i="3"/>
  <c r="F8" i="3"/>
  <c r="F7" i="3"/>
  <c r="E9" i="3"/>
  <c r="F133" i="39"/>
  <c r="F132" i="39"/>
  <c r="F131" i="39"/>
  <c r="F125" i="39"/>
  <c r="F124" i="39"/>
  <c r="F118" i="39"/>
  <c r="F117" i="39"/>
  <c r="F116" i="39"/>
  <c r="F115" i="39"/>
  <c r="F114" i="39"/>
  <c r="F113" i="39"/>
  <c r="F107" i="39"/>
  <c r="F106" i="39"/>
  <c r="F105" i="39"/>
  <c r="F104" i="39"/>
  <c r="F98" i="39"/>
  <c r="F97" i="39"/>
  <c r="F96" i="39"/>
  <c r="F95" i="39"/>
  <c r="F94" i="39"/>
  <c r="F93" i="39"/>
  <c r="F92" i="39"/>
  <c r="F91" i="39"/>
  <c r="F90" i="39"/>
  <c r="F89" i="39"/>
  <c r="F88" i="39"/>
  <c r="F87" i="39"/>
  <c r="F86" i="39"/>
  <c r="F85" i="39"/>
  <c r="F84" i="39"/>
  <c r="F83" i="39"/>
  <c r="F82" i="39"/>
  <c r="F81" i="39"/>
  <c r="F80" i="39"/>
  <c r="F79" i="39"/>
  <c r="F78" i="39"/>
  <c r="F77" i="39"/>
  <c r="F76" i="39"/>
  <c r="F70" i="39"/>
  <c r="F69" i="39"/>
  <c r="F68" i="39"/>
  <c r="F67" i="39"/>
  <c r="F66" i="39"/>
  <c r="F65" i="39"/>
  <c r="F64" i="39"/>
  <c r="F63" i="39"/>
  <c r="F62" i="39"/>
  <c r="F61" i="39"/>
  <c r="F60" i="39"/>
  <c r="F59" i="39"/>
  <c r="F58" i="39"/>
  <c r="F57" i="39"/>
  <c r="F56" i="39"/>
  <c r="F55" i="39"/>
  <c r="F54" i="39"/>
  <c r="F53" i="39"/>
  <c r="F52" i="39"/>
  <c r="F51" i="39"/>
  <c r="F50" i="39"/>
  <c r="F49" i="39"/>
  <c r="F48"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F7" i="39"/>
  <c r="F133" i="38"/>
  <c r="F132" i="38"/>
  <c r="F131" i="38"/>
  <c r="F125" i="38"/>
  <c r="F124" i="38"/>
  <c r="F118" i="38"/>
  <c r="F117" i="38"/>
  <c r="F116" i="38"/>
  <c r="F115" i="38"/>
  <c r="F114" i="38"/>
  <c r="F113" i="38"/>
  <c r="F107" i="38"/>
  <c r="F106" i="38"/>
  <c r="F105" i="38"/>
  <c r="F104" i="38"/>
  <c r="F98" i="38"/>
  <c r="F97" i="38"/>
  <c r="F96" i="38"/>
  <c r="F95" i="38"/>
  <c r="F94" i="38"/>
  <c r="F93" i="38"/>
  <c r="F92" i="38"/>
  <c r="F91" i="38"/>
  <c r="F90" i="38"/>
  <c r="F89" i="38"/>
  <c r="F88" i="38"/>
  <c r="F87" i="38"/>
  <c r="F86" i="38"/>
  <c r="F85" i="38"/>
  <c r="F84" i="38"/>
  <c r="F83" i="38"/>
  <c r="F82" i="38"/>
  <c r="F81" i="38"/>
  <c r="F80" i="38"/>
  <c r="F79" i="38"/>
  <c r="F78" i="38"/>
  <c r="F77" i="38"/>
  <c r="F76" i="38"/>
  <c r="F70" i="38"/>
  <c r="F69" i="38"/>
  <c r="F68" i="38"/>
  <c r="F67" i="38"/>
  <c r="F66" i="38"/>
  <c r="F65" i="38"/>
  <c r="F64" i="38"/>
  <c r="F63" i="38"/>
  <c r="F62" i="38"/>
  <c r="F61" i="38"/>
  <c r="F60" i="38"/>
  <c r="F59" i="38"/>
  <c r="F58" i="38"/>
  <c r="F57" i="38"/>
  <c r="F56" i="38"/>
  <c r="F55" i="38"/>
  <c r="F54" i="38"/>
  <c r="F53" i="38"/>
  <c r="F52" i="38"/>
  <c r="F51" i="38"/>
  <c r="F50" i="38"/>
  <c r="F49" i="38"/>
  <c r="F48"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F8" i="38"/>
  <c r="F7" i="38"/>
  <c r="F133" i="37"/>
  <c r="F132" i="37"/>
  <c r="F131" i="37"/>
  <c r="F134" i="37" s="1"/>
  <c r="F136" i="37" s="1"/>
  <c r="F126" i="37"/>
  <c r="F125" i="37"/>
  <c r="F124" i="37"/>
  <c r="F118" i="37"/>
  <c r="F119" i="37" s="1"/>
  <c r="F121" i="37" s="1"/>
  <c r="F117" i="37"/>
  <c r="F116" i="37"/>
  <c r="F115" i="37"/>
  <c r="F114" i="37"/>
  <c r="F113" i="37"/>
  <c r="F107" i="37"/>
  <c r="F106" i="37"/>
  <c r="F105" i="37"/>
  <c r="F104" i="37"/>
  <c r="F108" i="37" s="1"/>
  <c r="F110" i="37" s="1"/>
  <c r="F98" i="37"/>
  <c r="F97" i="37"/>
  <c r="F96" i="37"/>
  <c r="F95" i="37"/>
  <c r="F94" i="37"/>
  <c r="F93" i="37"/>
  <c r="F92" i="37"/>
  <c r="F91" i="37"/>
  <c r="F90" i="37"/>
  <c r="F89" i="37"/>
  <c r="F88" i="37"/>
  <c r="F87" i="37"/>
  <c r="F86" i="37"/>
  <c r="F85" i="37"/>
  <c r="F84" i="37"/>
  <c r="F83" i="37"/>
  <c r="F82" i="37"/>
  <c r="F81" i="37"/>
  <c r="F80" i="37"/>
  <c r="F79" i="37"/>
  <c r="F78" i="37"/>
  <c r="F77" i="37"/>
  <c r="F76" i="37"/>
  <c r="F99" i="37" s="1"/>
  <c r="F101" i="37" s="1"/>
  <c r="F70" i="37"/>
  <c r="F69" i="37"/>
  <c r="F68" i="37"/>
  <c r="F67" i="37"/>
  <c r="F66" i="37"/>
  <c r="F65" i="37"/>
  <c r="F64" i="37"/>
  <c r="F63" i="37"/>
  <c r="F62" i="37"/>
  <c r="F61" i="37"/>
  <c r="F60" i="37"/>
  <c r="F59" i="37"/>
  <c r="F58" i="37"/>
  <c r="F57" i="37"/>
  <c r="F56" i="37"/>
  <c r="F55" i="37"/>
  <c r="F54" i="37"/>
  <c r="F53" i="37"/>
  <c r="F52" i="37"/>
  <c r="F51" i="37"/>
  <c r="F50" i="37"/>
  <c r="F49" i="37"/>
  <c r="F48" i="37"/>
  <c r="F71" i="37" s="1"/>
  <c r="F73" i="37" s="1"/>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43" i="37" s="1"/>
  <c r="F45" i="37" s="1"/>
  <c r="F8" i="37"/>
  <c r="F7" i="37"/>
  <c r="F133" i="36"/>
  <c r="F132" i="36"/>
  <c r="F131" i="36"/>
  <c r="F134" i="36" s="1"/>
  <c r="F136" i="36" s="1"/>
  <c r="F126" i="36"/>
  <c r="F128" i="36" s="1"/>
  <c r="F125" i="36"/>
  <c r="F124" i="36"/>
  <c r="F118" i="36"/>
  <c r="F119" i="36" s="1"/>
  <c r="F121" i="36" s="1"/>
  <c r="F117" i="36"/>
  <c r="F116" i="36"/>
  <c r="F115" i="36"/>
  <c r="F114" i="36"/>
  <c r="F113" i="36"/>
  <c r="F98" i="36"/>
  <c r="F97" i="36"/>
  <c r="F96" i="36"/>
  <c r="F95" i="36"/>
  <c r="F94" i="36"/>
  <c r="F93" i="36"/>
  <c r="F92" i="36"/>
  <c r="F91" i="36"/>
  <c r="F90" i="36"/>
  <c r="F89" i="36"/>
  <c r="F88" i="36"/>
  <c r="F87" i="36"/>
  <c r="F86" i="36"/>
  <c r="F85" i="36"/>
  <c r="F84" i="36"/>
  <c r="F83" i="36"/>
  <c r="F82" i="36"/>
  <c r="F81" i="36"/>
  <c r="F80" i="36"/>
  <c r="F79" i="36"/>
  <c r="F78" i="36"/>
  <c r="F77" i="36"/>
  <c r="F76" i="36"/>
  <c r="F70" i="36"/>
  <c r="F69" i="36"/>
  <c r="F68" i="36"/>
  <c r="F67" i="36"/>
  <c r="F66" i="36"/>
  <c r="F65" i="36"/>
  <c r="F64" i="36"/>
  <c r="F63" i="36"/>
  <c r="F62" i="36"/>
  <c r="F61" i="36"/>
  <c r="F60" i="36"/>
  <c r="F59" i="36"/>
  <c r="F58" i="36"/>
  <c r="F57" i="36"/>
  <c r="F56" i="36"/>
  <c r="F55" i="36"/>
  <c r="F54" i="36"/>
  <c r="F53" i="36"/>
  <c r="F52" i="36"/>
  <c r="F51" i="36"/>
  <c r="F50" i="36"/>
  <c r="F49" i="36"/>
  <c r="F48" i="36"/>
  <c r="F71" i="36" s="1"/>
  <c r="F73" i="36" s="1"/>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107" i="36"/>
  <c r="F108" i="36" s="1"/>
  <c r="F110" i="36" s="1"/>
  <c r="F106" i="36"/>
  <c r="F105" i="36"/>
  <c r="F104" i="36"/>
  <c r="F128" i="37" l="1"/>
  <c r="D103" i="31"/>
  <c r="D103" i="30"/>
  <c r="D102" i="31"/>
  <c r="D102" i="30"/>
  <c r="D101" i="30"/>
  <c r="F138" i="37"/>
  <c r="D101" i="31"/>
  <c r="F43" i="36"/>
  <c r="F45" i="36" s="1"/>
  <c r="F134" i="39"/>
  <c r="F136" i="39" s="1"/>
  <c r="F126" i="39"/>
  <c r="F128" i="39" s="1"/>
  <c r="D100" i="35" s="1"/>
  <c r="F119" i="39"/>
  <c r="F121" i="39" s="1"/>
  <c r="F108" i="39"/>
  <c r="F110" i="39" s="1"/>
  <c r="D103" i="35" s="1"/>
  <c r="F99" i="39"/>
  <c r="F101" i="39" s="1"/>
  <c r="D102" i="35" s="1"/>
  <c r="F71" i="39"/>
  <c r="F73" i="39" s="1"/>
  <c r="F43" i="39"/>
  <c r="F45" i="39" s="1"/>
  <c r="D101" i="35" s="1"/>
  <c r="F134" i="38"/>
  <c r="F136" i="38" s="1"/>
  <c r="F126" i="38"/>
  <c r="F128" i="38" s="1"/>
  <c r="F119" i="38"/>
  <c r="F121" i="38" s="1"/>
  <c r="F108" i="38"/>
  <c r="F110" i="38" s="1"/>
  <c r="F99" i="38"/>
  <c r="F101" i="38" s="1"/>
  <c r="F71" i="38"/>
  <c r="F73" i="38" s="1"/>
  <c r="F43" i="38"/>
  <c r="F45" i="38" s="1"/>
  <c r="F99" i="36"/>
  <c r="F101" i="36" s="1"/>
  <c r="D100" i="29"/>
  <c r="D100" i="34" l="1"/>
  <c r="D100" i="33"/>
  <c r="D103" i="34"/>
  <c r="D103" i="33"/>
  <c r="D102" i="34"/>
  <c r="D102" i="33"/>
  <c r="D101" i="33"/>
  <c r="D101" i="34"/>
  <c r="D100" i="31"/>
  <c r="D100" i="30"/>
  <c r="F138" i="36"/>
  <c r="F138" i="39"/>
  <c r="F138" i="38"/>
  <c r="D103" i="29"/>
  <c r="D102" i="29"/>
  <c r="D101" i="29"/>
  <c r="F20" i="3" l="1"/>
  <c r="F19" i="3"/>
  <c r="C72" i="4"/>
  <c r="C69" i="4"/>
  <c r="C70" i="4" s="1"/>
  <c r="C72" i="29"/>
  <c r="C69" i="29"/>
  <c r="C70" i="29" s="1"/>
  <c r="C72" i="30"/>
  <c r="C69" i="30"/>
  <c r="C70" i="30" s="1"/>
  <c r="C72" i="31"/>
  <c r="C69" i="31"/>
  <c r="C70" i="31" s="1"/>
  <c r="C72" i="33"/>
  <c r="C69" i="33"/>
  <c r="C70" i="33" s="1"/>
  <c r="C72" i="34"/>
  <c r="C69" i="34"/>
  <c r="C70" i="34" s="1"/>
  <c r="C74" i="35"/>
  <c r="C72" i="35"/>
  <c r="C70" i="35"/>
  <c r="C69" i="35"/>
  <c r="C115" i="35" l="1"/>
  <c r="D104" i="35"/>
  <c r="D123" i="35" s="1"/>
  <c r="C85" i="35"/>
  <c r="C48" i="35"/>
  <c r="C36" i="35"/>
  <c r="C34" i="35"/>
  <c r="D26" i="35"/>
  <c r="D84" i="35" s="1"/>
  <c r="C115" i="34"/>
  <c r="D104" i="34"/>
  <c r="D123" i="34" s="1"/>
  <c r="C85" i="34"/>
  <c r="D79" i="34"/>
  <c r="C74" i="34"/>
  <c r="D73" i="34"/>
  <c r="D69" i="34"/>
  <c r="C48" i="34"/>
  <c r="D46" i="34"/>
  <c r="D42" i="34"/>
  <c r="D41" i="34"/>
  <c r="D40" i="34"/>
  <c r="C36" i="34"/>
  <c r="C34" i="34"/>
  <c r="D33" i="34"/>
  <c r="D32" i="34"/>
  <c r="D31" i="34"/>
  <c r="D34" i="34" s="1"/>
  <c r="D26" i="34"/>
  <c r="D72" i="34" s="1"/>
  <c r="C115" i="33"/>
  <c r="D104" i="33"/>
  <c r="D123" i="33" s="1"/>
  <c r="C85" i="33"/>
  <c r="C74" i="33"/>
  <c r="C48" i="33"/>
  <c r="D26" i="33"/>
  <c r="D73" i="33" s="1"/>
  <c r="C85" i="31"/>
  <c r="C74" i="31"/>
  <c r="C48" i="31"/>
  <c r="C34" i="31"/>
  <c r="C36" i="31" s="1"/>
  <c r="C115" i="30"/>
  <c r="C85" i="30"/>
  <c r="C74" i="30"/>
  <c r="D73" i="30"/>
  <c r="D72" i="30"/>
  <c r="C48" i="30"/>
  <c r="D47" i="30"/>
  <c r="D41" i="30"/>
  <c r="D40" i="30"/>
  <c r="D26" i="30"/>
  <c r="D79" i="30" s="1"/>
  <c r="D119" i="29"/>
  <c r="C115" i="29"/>
  <c r="C85" i="29"/>
  <c r="D82" i="29"/>
  <c r="D81" i="29"/>
  <c r="D80" i="29"/>
  <c r="D79" i="29"/>
  <c r="C74" i="29"/>
  <c r="D73" i="29"/>
  <c r="D70" i="29"/>
  <c r="D69" i="29"/>
  <c r="D53" i="4"/>
  <c r="D53" i="29"/>
  <c r="C48" i="29"/>
  <c r="D47" i="29"/>
  <c r="D46" i="29"/>
  <c r="D45" i="29"/>
  <c r="D44" i="29"/>
  <c r="D43" i="29"/>
  <c r="D42" i="29"/>
  <c r="D35" i="29"/>
  <c r="D33" i="29"/>
  <c r="D32" i="29"/>
  <c r="D31" i="29"/>
  <c r="D34" i="29" s="1"/>
  <c r="D36" i="29" s="1"/>
  <c r="D62" i="29" s="1"/>
  <c r="D26" i="29"/>
  <c r="D84" i="29" s="1"/>
  <c r="C115" i="4"/>
  <c r="C85" i="4"/>
  <c r="C74" i="4"/>
  <c r="C48" i="4"/>
  <c r="D47" i="35" l="1"/>
  <c r="D31" i="35"/>
  <c r="D40" i="35"/>
  <c r="D43" i="35"/>
  <c r="D81" i="35"/>
  <c r="D35" i="35"/>
  <c r="D44" i="35"/>
  <c r="D69" i="35"/>
  <c r="D74" i="35" s="1"/>
  <c r="D121" i="35" s="1"/>
  <c r="D82" i="35"/>
  <c r="D41" i="35"/>
  <c r="D45" i="35"/>
  <c r="D83" i="35"/>
  <c r="D119" i="35"/>
  <c r="D72" i="35"/>
  <c r="D73" i="35"/>
  <c r="D32" i="35"/>
  <c r="D79" i="35"/>
  <c r="D33" i="35"/>
  <c r="D42" i="35"/>
  <c r="D80" i="35"/>
  <c r="D70" i="35"/>
  <c r="D46" i="35"/>
  <c r="D71" i="35"/>
  <c r="D82" i="34"/>
  <c r="D43" i="34"/>
  <c r="D48" i="34" s="1"/>
  <c r="D63" i="34" s="1"/>
  <c r="D81" i="34"/>
  <c r="D44" i="34"/>
  <c r="D35" i="34"/>
  <c r="D36" i="34" s="1"/>
  <c r="D62" i="34" s="1"/>
  <c r="D45" i="34"/>
  <c r="D70" i="34"/>
  <c r="D83" i="34"/>
  <c r="D119" i="34"/>
  <c r="D71" i="34"/>
  <c r="D84" i="34"/>
  <c r="D47" i="34"/>
  <c r="D41" i="33"/>
  <c r="D79" i="33"/>
  <c r="D33" i="33"/>
  <c r="D44" i="33"/>
  <c r="D69" i="33"/>
  <c r="D81" i="33"/>
  <c r="D31" i="33"/>
  <c r="D34" i="33" s="1"/>
  <c r="D36" i="33" s="1"/>
  <c r="D62" i="33" s="1"/>
  <c r="D43" i="33"/>
  <c r="D45" i="33"/>
  <c r="D70" i="33"/>
  <c r="D82" i="33"/>
  <c r="D119" i="33"/>
  <c r="D42" i="33"/>
  <c r="D35" i="33"/>
  <c r="D46" i="33"/>
  <c r="D71" i="33"/>
  <c r="D83" i="33"/>
  <c r="D32" i="33"/>
  <c r="D47" i="33"/>
  <c r="D72" i="33"/>
  <c r="D84" i="33"/>
  <c r="D80" i="33"/>
  <c r="D40" i="33"/>
  <c r="D31" i="30"/>
  <c r="D42" i="30"/>
  <c r="D48" i="30" s="1"/>
  <c r="D63" i="30" s="1"/>
  <c r="D32" i="30"/>
  <c r="D43" i="30"/>
  <c r="D80" i="30"/>
  <c r="D85" i="30" s="1"/>
  <c r="D94" i="30" s="1"/>
  <c r="D96" i="30" s="1"/>
  <c r="D122" i="30" s="1"/>
  <c r="D33" i="30"/>
  <c r="D44" i="30"/>
  <c r="D69" i="30"/>
  <c r="D81" i="30"/>
  <c r="D45" i="30"/>
  <c r="D70" i="30"/>
  <c r="D82" i="30"/>
  <c r="D119" i="30"/>
  <c r="D35" i="30"/>
  <c r="D46" i="30"/>
  <c r="D71" i="30"/>
  <c r="D83" i="30"/>
  <c r="D84" i="30"/>
  <c r="D40" i="29"/>
  <c r="D71" i="29"/>
  <c r="D74" i="29" s="1"/>
  <c r="D121" i="29" s="1"/>
  <c r="D83" i="29"/>
  <c r="D85" i="29" s="1"/>
  <c r="D94" i="29" s="1"/>
  <c r="D96" i="29" s="1"/>
  <c r="D122" i="29" s="1"/>
  <c r="D41" i="29"/>
  <c r="D72" i="29"/>
  <c r="D74" i="34"/>
  <c r="D121" i="34" s="1"/>
  <c r="D48" i="35" l="1"/>
  <c r="D63" i="35" s="1"/>
  <c r="D34" i="35"/>
  <c r="D36" i="35" s="1"/>
  <c r="D62" i="35" s="1"/>
  <c r="D85" i="35"/>
  <c r="D94" i="35" s="1"/>
  <c r="D96" i="35" s="1"/>
  <c r="D122" i="35" s="1"/>
  <c r="D85" i="33"/>
  <c r="D94" i="33" s="1"/>
  <c r="D48" i="33"/>
  <c r="D63" i="33" s="1"/>
  <c r="D74" i="33"/>
  <c r="D121" i="33" s="1"/>
  <c r="D74" i="30"/>
  <c r="D121" i="30" s="1"/>
  <c r="D34" i="30"/>
  <c r="D36" i="30" s="1"/>
  <c r="D62" i="30" s="1"/>
  <c r="D48" i="29"/>
  <c r="D63" i="29" s="1"/>
  <c r="F25" i="3"/>
  <c r="D90" i="35"/>
  <c r="D95" i="35" s="1"/>
  <c r="C90" i="35"/>
  <c r="D25" i="35"/>
  <c r="D90" i="34"/>
  <c r="D95" i="34" s="1"/>
  <c r="C90" i="34"/>
  <c r="D25" i="34"/>
  <c r="D90" i="33"/>
  <c r="D95" i="33" s="1"/>
  <c r="C90" i="33"/>
  <c r="C34" i="33"/>
  <c r="C36" i="33" s="1"/>
  <c r="D25" i="33"/>
  <c r="C115" i="31"/>
  <c r="D90" i="31"/>
  <c r="D95" i="31" s="1"/>
  <c r="C90" i="31"/>
  <c r="D25" i="31"/>
  <c r="D95" i="30"/>
  <c r="D90" i="30"/>
  <c r="C90" i="30"/>
  <c r="C34" i="30"/>
  <c r="C36" i="30" s="1"/>
  <c r="D25" i="30"/>
  <c r="D90" i="29"/>
  <c r="D95" i="29" s="1"/>
  <c r="C90" i="29"/>
  <c r="C34" i="29"/>
  <c r="C36" i="29" s="1"/>
  <c r="D25" i="29"/>
  <c r="D52" i="35"/>
  <c r="D58" i="35" s="1"/>
  <c r="D64" i="35" s="1"/>
  <c r="D65" i="35" s="1"/>
  <c r="D120" i="35" s="1"/>
  <c r="D124" i="35" s="1"/>
  <c r="D108" i="35" s="1"/>
  <c r="D109" i="35" s="1"/>
  <c r="D111" i="35" s="1"/>
  <c r="D46" i="22"/>
  <c r="D38" i="22"/>
  <c r="D24" i="22"/>
  <c r="D112" i="35" l="1"/>
  <c r="D113" i="35"/>
  <c r="D114" i="35"/>
  <c r="D80" i="34"/>
  <c r="D85" i="34" s="1"/>
  <c r="D94" i="34" s="1"/>
  <c r="D96" i="34" s="1"/>
  <c r="D122" i="34" s="1"/>
  <c r="D26" i="31"/>
  <c r="D119" i="31" l="1"/>
  <c r="D80" i="31"/>
  <c r="D43" i="31"/>
  <c r="D33" i="31"/>
  <c r="D31" i="31"/>
  <c r="D34" i="31" s="1"/>
  <c r="D73" i="31"/>
  <c r="D79" i="31"/>
  <c r="D42" i="31"/>
  <c r="D32" i="31"/>
  <c r="D41" i="31"/>
  <c r="D40" i="31"/>
  <c r="D69" i="31"/>
  <c r="D84" i="31"/>
  <c r="D72" i="31"/>
  <c r="D47" i="31"/>
  <c r="D83" i="31"/>
  <c r="D71" i="31"/>
  <c r="D46" i="31"/>
  <c r="D82" i="31"/>
  <c r="D70" i="31"/>
  <c r="D45" i="31"/>
  <c r="D35" i="31"/>
  <c r="D81" i="31"/>
  <c r="D44" i="31"/>
  <c r="D115" i="35"/>
  <c r="D125" i="35" s="1"/>
  <c r="D126" i="35" s="1"/>
  <c r="D52" i="30"/>
  <c r="D58" i="30" s="1"/>
  <c r="D64" i="30" s="1"/>
  <c r="D65" i="30" s="1"/>
  <c r="D120" i="30" s="1"/>
  <c r="D52" i="31"/>
  <c r="D58" i="31" s="1"/>
  <c r="D64" i="31" s="1"/>
  <c r="D96" i="33"/>
  <c r="D122" i="33" s="1"/>
  <c r="D85" i="31" l="1"/>
  <c r="D94" i="31" s="1"/>
  <c r="D96" i="31" s="1"/>
  <c r="D122" i="31" s="1"/>
  <c r="D36" i="31"/>
  <c r="D62" i="31" s="1"/>
  <c r="D74" i="31"/>
  <c r="D121" i="31" s="1"/>
  <c r="D48" i="31"/>
  <c r="D63" i="31" s="1"/>
  <c r="D65" i="31"/>
  <c r="D120" i="31" s="1"/>
  <c r="D127" i="35"/>
  <c r="D128" i="35" s="1"/>
  <c r="G25" i="3"/>
  <c r="H25" i="3" s="1"/>
  <c r="D14" i="22"/>
  <c r="H26" i="3" l="1"/>
  <c r="I25" i="3"/>
  <c r="I26" i="3" s="1"/>
  <c r="C36" i="4"/>
  <c r="D52" i="29" l="1"/>
  <c r="D58" i="29" s="1"/>
  <c r="D64" i="29" s="1"/>
  <c r="D65" i="29" s="1"/>
  <c r="D120" i="29" s="1"/>
  <c r="D52" i="4"/>
  <c r="D58" i="4" s="1"/>
  <c r="D64" i="4" s="1"/>
  <c r="D52" i="34"/>
  <c r="D58" i="34" s="1"/>
  <c r="D64" i="34" s="1"/>
  <c r="D65" i="34" s="1"/>
  <c r="D120" i="34" s="1"/>
  <c r="D124" i="34" s="1"/>
  <c r="D26" i="4"/>
  <c r="D42" i="4" l="1"/>
  <c r="D41" i="4"/>
  <c r="D40" i="4"/>
  <c r="D84" i="4"/>
  <c r="D72" i="4"/>
  <c r="D46" i="4"/>
  <c r="D32" i="4"/>
  <c r="D82" i="4"/>
  <c r="D70" i="4"/>
  <c r="D81" i="4"/>
  <c r="D43" i="4"/>
  <c r="D35" i="4"/>
  <c r="D83" i="4"/>
  <c r="D71" i="4"/>
  <c r="D45" i="4"/>
  <c r="D31" i="4"/>
  <c r="D44" i="4"/>
  <c r="D119" i="4"/>
  <c r="D69" i="4"/>
  <c r="D73" i="4"/>
  <c r="D47" i="4"/>
  <c r="D33" i="4"/>
  <c r="D80" i="4"/>
  <c r="D79" i="4"/>
  <c r="D52" i="33"/>
  <c r="D58" i="33" s="1"/>
  <c r="D64" i="33" s="1"/>
  <c r="D65" i="33" s="1"/>
  <c r="D120" i="33" s="1"/>
  <c r="D124" i="33" s="1"/>
  <c r="D108" i="34"/>
  <c r="D104" i="31"/>
  <c r="D123" i="31" s="1"/>
  <c r="D124" i="31" s="1"/>
  <c r="D34" i="4" l="1"/>
  <c r="D36" i="4" s="1"/>
  <c r="D62" i="4" s="1"/>
  <c r="D85" i="4"/>
  <c r="D94" i="4" s="1"/>
  <c r="D48" i="4"/>
  <c r="D63" i="4" s="1"/>
  <c r="D74" i="4"/>
  <c r="D121" i="4" s="1"/>
  <c r="D108" i="33"/>
  <c r="D109" i="33" s="1"/>
  <c r="D114" i="33" s="1"/>
  <c r="D109" i="34"/>
  <c r="D111" i="34" s="1"/>
  <c r="D108" i="31"/>
  <c r="D109" i="31" s="1"/>
  <c r="D104" i="30"/>
  <c r="D123" i="30" s="1"/>
  <c r="D124" i="30" s="1"/>
  <c r="D104" i="4"/>
  <c r="D123" i="4" s="1"/>
  <c r="D104" i="29"/>
  <c r="D123" i="29" s="1"/>
  <c r="D124" i="29" s="1"/>
  <c r="D96" i="4"/>
  <c r="D122" i="4" s="1"/>
  <c r="D95" i="4"/>
  <c r="D90" i="4"/>
  <c r="D111" i="31" l="1"/>
  <c r="D112" i="31"/>
  <c r="D65" i="4"/>
  <c r="D120" i="4" s="1"/>
  <c r="D124" i="4" s="1"/>
  <c r="D108" i="4" s="1"/>
  <c r="D109" i="4" s="1"/>
  <c r="D112" i="33"/>
  <c r="D111" i="33"/>
  <c r="D113" i="33"/>
  <c r="D114" i="34"/>
  <c r="D112" i="34"/>
  <c r="D113" i="34"/>
  <c r="D113" i="31"/>
  <c r="D114" i="31"/>
  <c r="D108" i="30"/>
  <c r="D109" i="30" s="1"/>
  <c r="D111" i="30" s="1"/>
  <c r="D108" i="29"/>
  <c r="D109" i="29" s="1"/>
  <c r="D111" i="29" s="1"/>
  <c r="C90" i="4"/>
  <c r="C34" i="4"/>
  <c r="D25" i="4"/>
  <c r="D115" i="33" l="1"/>
  <c r="D125" i="33" s="1"/>
  <c r="D126" i="33" s="1"/>
  <c r="D127" i="33" s="1"/>
  <c r="D128" i="33" s="1"/>
  <c r="D115" i="34"/>
  <c r="D125" i="34" s="1"/>
  <c r="D126" i="34" s="1"/>
  <c r="G20" i="3" s="1"/>
  <c r="H20" i="3" s="1"/>
  <c r="D115" i="31"/>
  <c r="D125" i="31" s="1"/>
  <c r="D126" i="31" s="1"/>
  <c r="D127" i="31" s="1"/>
  <c r="D128" i="31" s="1"/>
  <c r="D114" i="29"/>
  <c r="D113" i="29"/>
  <c r="D112" i="29"/>
  <c r="D114" i="30"/>
  <c r="D112" i="30"/>
  <c r="D113" i="30"/>
  <c r="G19" i="3" l="1"/>
  <c r="H19" i="3" s="1"/>
  <c r="I19" i="3" s="1"/>
  <c r="D127" i="34"/>
  <c r="D128" i="34" s="1"/>
  <c r="I20" i="3"/>
  <c r="G14" i="3"/>
  <c r="H14" i="3" s="1"/>
  <c r="I14" i="3" s="1"/>
  <c r="D115" i="30"/>
  <c r="D125" i="30" s="1"/>
  <c r="D126" i="30" s="1"/>
  <c r="G13" i="3" s="1"/>
  <c r="H13" i="3" s="1"/>
  <c r="D115" i="29"/>
  <c r="D125" i="29" s="1"/>
  <c r="D126" i="29" s="1"/>
  <c r="D114" i="4"/>
  <c r="I21" i="3" l="1"/>
  <c r="H21" i="3"/>
  <c r="D127" i="30"/>
  <c r="D128" i="30" s="1"/>
  <c r="D127" i="29"/>
  <c r="D128" i="29" s="1"/>
  <c r="G8" i="3"/>
  <c r="H8" i="3" s="1"/>
  <c r="I8" i="3" s="1"/>
  <c r="I13" i="3"/>
  <c r="I15" i="3" s="1"/>
  <c r="H15" i="3"/>
  <c r="D113" i="4"/>
  <c r="D111" i="4"/>
  <c r="D112" i="4"/>
  <c r="D115" i="4" l="1"/>
  <c r="D125" i="4" s="1"/>
  <c r="D126" i="4" s="1"/>
  <c r="D127" i="4" l="1"/>
  <c r="D128" i="4" s="1"/>
  <c r="G7" i="3"/>
  <c r="H7" i="3" s="1"/>
  <c r="I7" i="3" l="1"/>
  <c r="I9" i="3" s="1"/>
  <c r="I28" i="3" s="1"/>
  <c r="H9" i="3"/>
  <c r="H28" i="3" s="1"/>
</calcChain>
</file>

<file path=xl/sharedStrings.xml><?xml version="1.0" encoding="utf-8"?>
<sst xmlns="http://schemas.openxmlformats.org/spreadsheetml/2006/main" count="2467" uniqueCount="298">
  <si>
    <t>Instituto Chico Mendes de Conservação da Biodiversidade</t>
  </si>
  <si>
    <t>Planilha de Custos e Formação de Preços</t>
  </si>
  <si>
    <t>A</t>
  </si>
  <si>
    <t>Data de apresentação da proposta (dia/mês/ano)</t>
  </si>
  <si>
    <t>B</t>
  </si>
  <si>
    <t>Município/UF</t>
  </si>
  <si>
    <t>C</t>
  </si>
  <si>
    <t>Ano Acordo, Convenção ou Sentença Normativa em Dissídio Coletivo</t>
  </si>
  <si>
    <t>D</t>
  </si>
  <si>
    <t>Identificação do Serviço</t>
  </si>
  <si>
    <t>Tipo de Serviço</t>
  </si>
  <si>
    <t>Horas Trabalho por Semana</t>
  </si>
  <si>
    <t>Quantidade Total de Postos a Contratar</t>
  </si>
  <si>
    <t>Mão de obra</t>
  </si>
  <si>
    <t>Mão de obra vinculada à execução contratual</t>
  </si>
  <si>
    <t>Dados para composição dos custos referentes a mão de obra</t>
  </si>
  <si>
    <t>Tipo de Serviço (mesmo serviço com características distintas)</t>
  </si>
  <si>
    <t>Classificação Brasileira de Ocupações (CBO)</t>
  </si>
  <si>
    <t>Categoria Profissional (vinculada à execução contratual)</t>
  </si>
  <si>
    <t>Data-Base da Categoria (dia/mês/ano)</t>
  </si>
  <si>
    <t>Módulo 1 - Composição da Remuneração</t>
  </si>
  <si>
    <t>Composição da Remuneração</t>
  </si>
  <si>
    <t>Valor (R$)</t>
  </si>
  <si>
    <t>Salário-Base</t>
  </si>
  <si>
    <t>DSR</t>
  </si>
  <si>
    <t>E</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</si>
  <si>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</si>
  <si>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</si>
  <si>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</si>
  <si>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</si>
  <si>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</si>
  <si>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</si>
  <si>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</si>
  <si>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Percentual (%)</t>
  </si>
  <si>
    <t>13º (décimo terceiro) Salário</t>
  </si>
  <si>
    <t>Férias</t>
  </si>
  <si>
    <t xml:space="preserve"> Adicional de Férias</t>
  </si>
  <si>
    <t>Incidência do submódulo 2.2 sobre modulo 2.1</t>
  </si>
  <si>
    <t>TOTAL DO MODULO 2.1</t>
  </si>
  <si>
    <t>Submódulo 2.2 - Encargos Previdenciários (GPS), Fundo de Garantia por Tempo de Serviço (FGTS) e outras contribuições.</t>
  </si>
  <si>
    <t>2.2</t>
  </si>
  <si>
    <t>GPS, FGTS e outras contribuições</t>
  </si>
  <si>
    <t>INSS</t>
  </si>
  <si>
    <t>Salário Educação</t>
  </si>
  <si>
    <t>SAT</t>
  </si>
  <si>
    <t>SESC ou SESI</t>
  </si>
  <si>
    <t>SENAI ou SENAC</t>
  </si>
  <si>
    <t>SEBRAE</t>
  </si>
  <si>
    <t>INCRA</t>
  </si>
  <si>
    <t>H</t>
  </si>
  <si>
    <t>FGTS</t>
  </si>
  <si>
    <t>Submódulo 2.3 - Benefícios Mensais e Diários</t>
  </si>
  <si>
    <t>2.3</t>
  </si>
  <si>
    <t>Benefícios Mensais e Diários</t>
  </si>
  <si>
    <t>Valor Unitário</t>
  </si>
  <si>
    <t>Assistência  Odontológica</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</si>
  <si>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</si>
  <si>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</si>
  <si>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</si>
  <si>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</si>
  <si>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</si>
  <si>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</si>
  <si>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</si>
  <si>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do submódulo 2.2 sobre o Aviso Prévio Trabalhado</t>
  </si>
  <si>
    <t>Multa do FGTS do Aviso Prévio Indenizado (API) Trabalhado (APT)</t>
  </si>
  <si>
    <t>Módulo 4 - Custo de Reposição do Profissional Ausente</t>
  </si>
  <si>
    <t>Submódulo 4.1 - Substituto nas Ausências Legais</t>
  </si>
  <si>
    <t>4.1</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</si>
  <si>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</si>
  <si>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</si>
  <si>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</si>
  <si>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</si>
  <si>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</si>
  <si>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</si>
  <si>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</si>
  <si>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</si>
  <si>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</si>
  <si>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</si>
  <si>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</si>
  <si>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</si>
  <si>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</si>
  <si>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Substituto nas Ausências Legais</t>
  </si>
  <si>
    <t>Módulo 5 - Insumos Diversos</t>
  </si>
  <si>
    <t>Insumos Diversos</t>
  </si>
  <si>
    <t>Uniformes</t>
  </si>
  <si>
    <t>Módulo 6 - Custos Indiretos, Tributos e Lucro</t>
  </si>
  <si>
    <t>Custos Indiretos, Tributos e Lucro</t>
  </si>
  <si>
    <t>Custos Indiretos</t>
  </si>
  <si>
    <t>Lucro</t>
  </si>
  <si>
    <t>Tributos</t>
  </si>
  <si>
    <t>C.1. Tributos Federais (PIS)</t>
  </si>
  <si>
    <t>C.2. Tributos Federais (COFINS)</t>
  </si>
  <si>
    <t>C.4. Tributos Municipais (ISS)</t>
  </si>
  <si>
    <t>Quadro-Resumo do Custo por Empregado</t>
  </si>
  <si>
    <t>Mão de obra vinculada à execução contratual (valor por empregado)</t>
  </si>
  <si>
    <t>Subtotal (A+B+C+D+E)</t>
  </si>
  <si>
    <t xml:space="preserve">Valor Total por Empregado </t>
  </si>
  <si>
    <t xml:space="preserve">Valor Total Mensal </t>
  </si>
  <si>
    <t xml:space="preserve">Valor Total Anual </t>
  </si>
  <si>
    <t>Salário Normativo da Categoria Profissional</t>
  </si>
  <si>
    <t>TOTAL</t>
  </si>
  <si>
    <t>SUB-TOTAL</t>
  </si>
  <si>
    <t>C.3. Tributos (especificar)</t>
  </si>
  <si>
    <t>Auxílio-Alimentação</t>
  </si>
  <si>
    <t>Transporte</t>
  </si>
  <si>
    <t>Item</t>
  </si>
  <si>
    <t>Salário</t>
  </si>
  <si>
    <t>QUADRO RESUMO</t>
  </si>
  <si>
    <t>Cargo</t>
  </si>
  <si>
    <t>Unidade</t>
  </si>
  <si>
    <t xml:space="preserve">Valor Unitário - Transporte </t>
  </si>
  <si>
    <t>Valor Diário (ida e volta) - Transporte</t>
  </si>
  <si>
    <t>Quantidade de Funcionários</t>
  </si>
  <si>
    <t>44h</t>
  </si>
  <si>
    <t>Limpeza</t>
  </si>
  <si>
    <t>Auxiliar de Serviços Gerais</t>
  </si>
  <si>
    <t>5143-20</t>
  </si>
  <si>
    <t>Água Sanitária</t>
  </si>
  <si>
    <t>Litro</t>
  </si>
  <si>
    <t>Galão</t>
  </si>
  <si>
    <t>Desodorizador de ambientes, em aerossol Frasco com 400ml</t>
  </si>
  <si>
    <t>Pacote</t>
  </si>
  <si>
    <t>Inseticida aerossol, sem odor – frasco com 300 ml</t>
  </si>
  <si>
    <t>Lustra Móveis Frasco com 200ml</t>
  </si>
  <si>
    <t>Saco para Lixo, na cor branca (uso hospitalar), capacidade 30 litros Pacote com 100 sacos</t>
  </si>
  <si>
    <t>Saco para Lixo, na cor azul ou preto, capacidade 50 litros Pacote com 100 sacos</t>
  </si>
  <si>
    <t>Saco para Lixo, na cor preta, capacidade de 100 litros Pacote com 100 sacos</t>
  </si>
  <si>
    <t>Saco para Lixo, na cor preta, capacidade de 200 litros Pacote com 100 sacos</t>
  </si>
  <si>
    <t xml:space="preserve">Unidade </t>
  </si>
  <si>
    <t>Balde Plástico capacidade 20 litros</t>
  </si>
  <si>
    <t>Par</t>
  </si>
  <si>
    <t>Caixa</t>
  </si>
  <si>
    <t>Pá plástica para recolher lixo, cabo longo.</t>
  </si>
  <si>
    <t>Pano de limpar chão - em saco de algodão alvejado</t>
  </si>
  <si>
    <t>Rodo 40 cm - cabo longo</t>
  </si>
  <si>
    <t>Rodo 60 cm - cabo longo</t>
  </si>
  <si>
    <t>Vassoura de nylon</t>
  </si>
  <si>
    <t>Vassoura para limpeza de vaso sanitário </t>
  </si>
  <si>
    <t>Vassoura de piaçava, com cabo</t>
  </si>
  <si>
    <t>Vassoura de Pêlo</t>
  </si>
  <si>
    <t>Vassoura para limpeza de teto</t>
  </si>
  <si>
    <t>Enxada com cabo de madeira</t>
  </si>
  <si>
    <t>Avental (pvc impermeável)</t>
  </si>
  <si>
    <t>Óculos de proteção (transparente)</t>
  </si>
  <si>
    <t>Luva de proteção (borracha em pvc/polipropileno)</t>
  </si>
  <si>
    <t>Calça (brim 100% algodão)</t>
  </si>
  <si>
    <t>Camiseta (malha 100% algodão)</t>
  </si>
  <si>
    <t>DISCRIMINAÇÃO</t>
  </si>
  <si>
    <t>Pacote 
(4 unidades)</t>
  </si>
  <si>
    <t>Grupo</t>
  </si>
  <si>
    <t>Qtd.</t>
  </si>
  <si>
    <t>Valor Unitário do Posto</t>
  </si>
  <si>
    <t>Valor Mensal do Posto</t>
  </si>
  <si>
    <t>Valor Total do Posto (12 meses)</t>
  </si>
  <si>
    <t xml:space="preserve">VALOR TOTAL </t>
  </si>
  <si>
    <t>SERVENTE POSTO INTERNO</t>
  </si>
  <si>
    <t>Registro na Secretaria de Relações do Trabalho do Ministério do Trabalho e Emprego</t>
  </si>
  <si>
    <t>-</t>
  </si>
  <si>
    <t>Benefício Social Obreiro</t>
  </si>
  <si>
    <t>CEARÁ</t>
  </si>
  <si>
    <t>OPERADOR DE ROÇADEIRA</t>
  </si>
  <si>
    <t>MARANHÃO</t>
  </si>
  <si>
    <t>PIAUÍ</t>
  </si>
  <si>
    <t>PARAÍBA</t>
  </si>
  <si>
    <t>NGI - ARARIPE</t>
  </si>
  <si>
    <t>NGI BATOQUE PRAINHA</t>
  </si>
  <si>
    <t>UNIDADES DESCENTRALIZADAS</t>
  </si>
  <si>
    <t>Área de Proteção Ambiental  Serra da Ibiapaba</t>
  </si>
  <si>
    <t>Parque Nacional de Jericoacoara</t>
  </si>
  <si>
    <t>Floresta Nacional de Sobral</t>
  </si>
  <si>
    <t>Parque Nacional de Ubajara</t>
  </si>
  <si>
    <t>NGI Batoque Prainha</t>
  </si>
  <si>
    <t>Estação Ecológica de Aiuaba</t>
  </si>
  <si>
    <t>Floresta Nacional do Araripe-Apodi</t>
  </si>
  <si>
    <t>Área de Proteção Ambiental Chapada do Araripe</t>
  </si>
  <si>
    <t>NGI IMPERATRIZ</t>
  </si>
  <si>
    <t xml:space="preserve">NGI ICMBio IMPERATRIZ </t>
  </si>
  <si>
    <t>Parque Nacional Lençóis Maranhenses</t>
  </si>
  <si>
    <t xml:space="preserve">Parque Nacional Chapada das Mesas </t>
  </si>
  <si>
    <t>Parque Nacional de Sete Cidades</t>
  </si>
  <si>
    <t>Coordenação Regional - Parnaíba/APA Delta do Parnaíba</t>
  </si>
  <si>
    <t>Floresta Nacional Palmares</t>
  </si>
  <si>
    <t>Estação Ecológica Uruçui-Una</t>
  </si>
  <si>
    <t>PARNA Serra da Capivara</t>
  </si>
  <si>
    <t>PARNA Serra das Confusões</t>
  </si>
  <si>
    <t>PARNA Nascente do Rio Parnaíba</t>
  </si>
  <si>
    <t>PARNA da Serra do Teixeira</t>
  </si>
  <si>
    <t xml:space="preserve">CEARÁ </t>
  </si>
  <si>
    <t>Média Diária</t>
  </si>
  <si>
    <t>Média Unitária</t>
  </si>
  <si>
    <t>CE</t>
  </si>
  <si>
    <t>MA</t>
  </si>
  <si>
    <t>CE000127/2024</t>
  </si>
  <si>
    <t>MA000125/2024</t>
  </si>
  <si>
    <t>Operador de Roçadeira</t>
  </si>
  <si>
    <t>Podador</t>
  </si>
  <si>
    <t>Cesta Básica</t>
  </si>
  <si>
    <t>PI</t>
  </si>
  <si>
    <t>PB</t>
  </si>
  <si>
    <t>PB000144/2024</t>
  </si>
  <si>
    <t>Auxílio morte/funeral</t>
  </si>
  <si>
    <t>VALOR TOTAL GERAL</t>
  </si>
  <si>
    <t>ITEM</t>
  </si>
  <si>
    <t>UNIDADE DE MEDIDA</t>
  </si>
  <si>
    <t>QUANTIDADE TOTAL</t>
  </si>
  <si>
    <t>LEVANTAMENTO DE MATERIAIS/EQUIPAMENTOS/UNIFORMES</t>
  </si>
  <si>
    <t>Álcool gel 70 antisséptico para as mãos – Galão com 5 litros</t>
  </si>
  <si>
    <t>Álcool líquido (70%)</t>
  </si>
  <si>
    <t>Cera líquida em emulsão (750 ml)</t>
  </si>
  <si>
    <t xml:space="preserve">Cupinicida líquido </t>
  </si>
  <si>
    <t>Desinfetante líquido concentrado, galão com 5 litros</t>
  </si>
  <si>
    <t>Detergente líquido (lava Louças) com 5 litros</t>
  </si>
  <si>
    <t>Esponja de Aço com 8 unidades (60g)</t>
  </si>
  <si>
    <t>Esponja dupla face multiuso (verde/amarela)</t>
  </si>
  <si>
    <t>Flanela para limpeza, de algodão na cor laranja, 40x60cm</t>
  </si>
  <si>
    <t>Gasolina comum</t>
  </si>
  <si>
    <t>litro</t>
  </si>
  <si>
    <t>Limpa alumínio, frasco com 500 ml</t>
  </si>
  <si>
    <t>Limpa vidros, frasco com 500 ml</t>
  </si>
  <si>
    <t>Limpador limpeza pesada, fracos com 500 ml</t>
  </si>
  <si>
    <t>Limpador multiuso, frasco com 500ml</t>
  </si>
  <si>
    <t>Óleo 2 tempos (500 ml) para a roçadeira</t>
  </si>
  <si>
    <t>Óleo lustra móveis de madeira escura, fracos com 200 ml</t>
  </si>
  <si>
    <t>Papel higiênico, folha dupla, branco, macio e durável, rolo com 30 m, pacote com 16 unidades</t>
  </si>
  <si>
    <t>Papel toalha interfolha branco (embalagem com 1.000 folhas), composição 100% fibras celulósicas virgem ideal para suporte, papel próprio para secar as mãos, com alto poder de absorção.</t>
  </si>
  <si>
    <t>Pedra Sanitária, 25g, vaso de banheiro.</t>
  </si>
  <si>
    <t xml:space="preserve">Sabão em barra glicerinado tradicional, 5x200g  </t>
  </si>
  <si>
    <t>Sabão em pó com 5 kg, para lavagem de roupas, pisos e qualquer outra superfície.</t>
  </si>
  <si>
    <t>Sabonete líquido para as mãos – galão com 5 litros</t>
  </si>
  <si>
    <t>Saco para Lixo, na cor azul ou preto, capacidade 15 litros Pacote com 100 sacos</t>
  </si>
  <si>
    <t>Saco para Lixo, na cor azul ou preto, capacidade 20 litros Pacote com 100 sacos</t>
  </si>
  <si>
    <t>Saco para Lixo, na cor azul ou preto, capacidade 30 litros Pacote com 100 sacos</t>
  </si>
  <si>
    <t>Saco para Lixo, na cor azul ou preto, capacidade 40 litros Pacote com 100 sacos</t>
  </si>
  <si>
    <t>Saponáceo cremoso (450 ml)</t>
  </si>
  <si>
    <t>Saponáceo em pó (300 gramas)</t>
  </si>
  <si>
    <t>MATERIAL MENSAL - LIMPEZA</t>
  </si>
  <si>
    <t>VLR ESTIMADO</t>
  </si>
  <si>
    <t>VALOR TOTAL MENSAL</t>
  </si>
  <si>
    <t>QUANTIDADE POSTO</t>
  </si>
  <si>
    <t>VALOR POR POSTO</t>
  </si>
  <si>
    <t>MATERIAL SEMESTRAL - LIMPEZA</t>
  </si>
  <si>
    <t>Desentupidor de pia</t>
  </si>
  <si>
    <t>Desentupidor de vaso</t>
  </si>
  <si>
    <t>Escova de roupa (manual)</t>
  </si>
  <si>
    <t>Espanador de pó, tira poeira em pena 40 cm, cabo de madeira</t>
  </si>
  <si>
    <t>Esponja para LT, fibra de limpeza pesada, verde (10 unidades)</t>
  </si>
  <si>
    <t>Fio de nylon para roçadeira 3mm (carretel)</t>
  </si>
  <si>
    <t>Luva de borracha látex para limpeza na cor amarela</t>
  </si>
  <si>
    <t>Máscara tipo cirúrgica descartável - caixa com 50 unidades</t>
  </si>
  <si>
    <t>Pano de prato, estampado, 70x45cm</t>
  </si>
  <si>
    <t>Refil esfregão para mop industrial, tiras longas, piso, algodão</t>
  </si>
  <si>
    <t>Rodo 90 cm - cabo longo</t>
  </si>
  <si>
    <t>Soda Cáustica (1 kg)</t>
  </si>
  <si>
    <t>Vassourão de gari</t>
  </si>
  <si>
    <t>EQUIPAMENTOS/FERRAMENTAS/UTENSÍLIOS - (60 MESES) - LIMPEZA</t>
  </si>
  <si>
    <t>Aspirador de pó e água, 1400w, profissional</t>
  </si>
  <si>
    <t>Ancinho/Rastelo de ferro com cabo</t>
  </si>
  <si>
    <t xml:space="preserve">Balde Esfregão Mop Profissional Com Rodas E 1 Refil Esfregão:
01 unidade – Balde com capacidade mínima para 30 Litros 
01 unidade – Espremedor Lateral que pode ser utilizado com mops convencionais e, também com mops Planos.
01 unidade – Reservatório para água limpa mínimo com 12 Litros.
01 unidade – Cabo de alumínio de 3 estágios com rosca com 1,40 m.
01 unidade – Garra Euro Haste de Polipropileno Reforçado.
01 unidade – Refil de algodão Branco com Loop – 300 gramas
 Ideal para uso em: Clínicas, Hospitais, Residências, Empresas em geral e outros. </t>
  </si>
  <si>
    <t>Cabo de aço</t>
  </si>
  <si>
    <t>Metro</t>
  </si>
  <si>
    <t>Carrinho de mão, galvanizado, 60 lts, capacidade de carga 100 kg, pneu com câmara.</t>
  </si>
  <si>
    <t>Disco de aço para roçadeira com o modelo compatível com a roçadeira a ser disponibilizada.</t>
  </si>
  <si>
    <t xml:space="preserve">Dispenser de banheiro para sabonete líquido </t>
  </si>
  <si>
    <t>Dispenser para papel toalha interfolhas 2 ou 3 dobras</t>
  </si>
  <si>
    <t>Escada de alumínio articulada, 4m</t>
  </si>
  <si>
    <t>Extensões elétrica de 30 m, com enrolador de fio</t>
  </si>
  <si>
    <t xml:space="preserve">Facão para mato 16 polegadas </t>
  </si>
  <si>
    <t>Foice roçadeira com cabo de madeira</t>
  </si>
  <si>
    <t>Kit Limpa vidros completo (combinado 25cm)</t>
  </si>
  <si>
    <t>Lava jato de alta pressão wap, com 1450w de potência e pressão máxima de 1800 psi</t>
  </si>
  <si>
    <t>Machado multiuso com cabo de madeira</t>
  </si>
  <si>
    <t>Mangueira para irrigação plásica 1/2 x 50m</t>
  </si>
  <si>
    <t>Suporte modelo LT, suporte, com cabo de alumínio 1,40m, fibra verde e fibra branca</t>
  </si>
  <si>
    <t>Pá quadrada metálica com cabo de madeira</t>
  </si>
  <si>
    <t>Placa de identificação de serviço (ex: piso molhado)</t>
  </si>
  <si>
    <t>Roçadeira a Gasolina
Tempos do motor: 2 tempos
Cilindrada: mínimo de 52cc
Potência do motor: mínimo de 2,5HP
Acessórios inclusos: 
1 Escova de Aço
1 Carretel Nylon
1 Lâmina 2 Pontas
1 Lâmina 3 Pontas
1 Disco 80 Dentes
1 Enxada Rotativa Lâmina 6 Pontas
1 Cinto de Sustentação Duplo
1 Dosador de Combustível
1 Manual de Instruções
1 Jogo de Chaves
Equipada com empunhadura ergonômica que proporciona conforto na operação
Sistema de arranque com redução de impacto</t>
  </si>
  <si>
    <t>Serrote lâmina em aço alto carbono, temperado e lixado, travado, cabo em madeira, 22 polegadas</t>
  </si>
  <si>
    <t>Tesoura de Poda profissional, lâmina aço carbono, cabo de alumínio, empunhadura de borracha, formato bico de gavião, 78 cm, para jardinagem.</t>
  </si>
  <si>
    <t>Sapato ocupacional impermeável, confeccionado em material polimérico (EVA), palmilha de limpeza em EVA antifungo antibactéria, solado grip antiderrapante.</t>
  </si>
  <si>
    <t>Abafador auricular tipo concha
Haste regulável em plástico ABS
Almofadas de espuma de poliuretano revestidas com lâminas em PVC
Conchas em ABS
Indicado para uso na redução da exposição de ruídos a níveis perigosos e demais sons não desejados
Proteção contra ruído de no mínimo 10 dB</t>
  </si>
  <si>
    <t>Botas de borracha (pvc 36)</t>
  </si>
  <si>
    <t>Botina de segurança em couro com bico de aço
Solado em poliuretano Bidensidade emborrachado, injetado diretamente no cabedal. Solado com sistema de impacto, macio e maior conforto.
Forro em 100% poliéster (não tecido) resistente à alta temperatura e tração.
Espuma de conforto em pu, e alta densidade.
Fechamento do cano Sistema de calce rápido, com elásticos laterais.</t>
  </si>
  <si>
    <t>Luvas de tecido c/ palma emborrachada</t>
  </si>
  <si>
    <t>Máscara protetor facial roçadeira incolor</t>
  </si>
  <si>
    <t xml:space="preserve">Camiseta manga longa de proteção UVA </t>
  </si>
  <si>
    <t>Kit de EPI para operador de roçadeira:
1- boné roçador
1- perneira em raspa de couro
1- óculos de proteção transparente
1- luvas de couro
1- avental de vaqueta</t>
  </si>
  <si>
    <t>UNIFORMES - ANUAL - LIMPEZA</t>
  </si>
  <si>
    <t>UNIFORMES- ANUAL - OPERADOR DE ROÇADEIRA</t>
  </si>
  <si>
    <t>Produtos mensais e semestrais</t>
  </si>
  <si>
    <t>EPI's</t>
  </si>
  <si>
    <t>Equipamentos/Ferramentas/Utensílios</t>
  </si>
  <si>
    <t>EQUIPAMENTO DE PROTEÇÃO INDIVIDUAL - ANUAL - OPERADOR DE ROÇADEIRA</t>
  </si>
  <si>
    <t>EQUIPAMENTO DE PROTEÇÃO INDIVIDUAL - ANUAL - LIMPEZA</t>
  </si>
  <si>
    <t>VALOR TOTAL POR POSTO</t>
  </si>
  <si>
    <t>QUANT TOTAL DE POSTOS</t>
  </si>
  <si>
    <t>CUSTO:</t>
  </si>
  <si>
    <t xml:space="preserve">CCT: </t>
  </si>
  <si>
    <t>CCT: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</si>
</sst>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 R$ &quot;#,##0.00&quot; &quot;;&quot;-R$ &quot;#,##0.00&quot; &quot;;&quot; R$ -&quot;#&quot; &quot;;@&quot; &quot;"/>
    <numFmt numFmtId="167" formatCode="_(* #,##0.00_);_(* \(#,##0.00\);_(* \-??_);_(@_)"/>
  </numFmts>
  <fonts count="5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Arial"/>
      <family val="2"/>
    </font>
    <font>
      <b/>
      <sz val="11"/>
      <name val="Calibri"/>
      <family val="2"/>
      <scheme val="minor"/>
    </font>
    <font>
      <sz val="11"/>
      <color rgb="FF000000"/>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rgb="FF000000"/>
      <name val="Calibri"/>
      <family val="2"/>
    </font>
    <font>
      <u/>
      <sz val="10"/>
      <color rgb="FF0000FF"/>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indexed="64"/>
      <name val="Calibri"/>
      <family val="2"/>
      <scheme val="minor"/>
    </font>
    <font>
      <b/>
      <sz val="12"/>
      <color rgb="FF000000"/>
      <name val="Times New Roman"/>
      <family val="1"/>
    </font>
    <font>
      <sz val="12"/>
      <color theme="1"/>
      <name val="Times New Roman"/>
      <family val="1"/>
    </font>
    <font>
      <b/>
      <sz val="14"/>
      <color theme="1"/>
      <name val="Calibri"/>
      <family val="2"/>
      <scheme val="minor"/>
    </font>
    <font>
      <b/>
      <sz val="18"/>
      <color theme="1"/>
      <name val="Calibri"/>
      <family val="2"/>
      <scheme val="minor"/>
    </font>
    <font>
      <b/>
      <sz val="14"/>
      <color indexed="8"/>
      <name val="Calibri"/>
      <family val="2"/>
      <scheme val="minor"/>
    </font>
    <font>
      <b/>
      <sz val="16"/>
      <color theme="1"/>
      <name val="Calibri"/>
      <family val="2"/>
      <scheme val="minor"/>
    </font>
    <font>
      <sz val="11"/>
      <color theme="1"/>
      <name val="Times New Roman"/>
      <family val="1"/>
    </font>
    <font>
      <sz val="11"/>
      <name val="Times New Roman"/>
      <family val="1"/>
    </font>
    <font>
      <sz val="12"/>
      <name val="Times New Roman"/>
      <family val="1"/>
    </font>
    <font>
      <sz val="11"/>
      <color rgb="FF000000"/>
      <name val="Calibri"/>
      <family val="2"/>
      <charset val="1"/>
    </font>
    <font>
      <sz val="10"/>
      <color rgb="FF00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rgb="FF000000"/>
      <name val="Calibri"/>
      <family val="2"/>
      <scheme val="minor"/>
    </font>
  </fonts>
  <fills count="6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tint="-0.24997711111789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178">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1" fillId="7" borderId="0" applyNumberFormat="0" applyBorder="0" applyAlignment="0" applyProtection="0"/>
    <xf numFmtId="0" fontId="12" fillId="19" borderId="12" applyNumberFormat="0" applyAlignment="0" applyProtection="0"/>
    <xf numFmtId="0" fontId="13" fillId="20" borderId="13" applyNumberFormat="0" applyAlignment="0" applyProtection="0"/>
    <xf numFmtId="0" fontId="14" fillId="0" borderId="14"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5" fillId="10" borderId="12" applyNumberFormat="0" applyAlignment="0" applyProtection="0"/>
    <xf numFmtId="166" fontId="24" fillId="0" borderId="0" applyFont="0" applyBorder="0" applyProtection="0"/>
    <xf numFmtId="0" fontId="24" fillId="0" borderId="0" applyNumberFormat="0" applyFont="0" applyBorder="0" applyProtection="0"/>
    <xf numFmtId="0" fontId="25" fillId="0" borderId="0" applyNumberFormat="0" applyBorder="0" applyProtection="0"/>
    <xf numFmtId="9" fontId="24" fillId="0" borderId="0" applyFont="0" applyBorder="0" applyProtection="0"/>
    <xf numFmtId="165" fontId="8" fillId="0" borderId="0" applyFill="0" applyBorder="0" applyAlignment="0" applyProtection="0"/>
    <xf numFmtId="165" fontId="8" fillId="0" borderId="0" applyFill="0" applyBorder="0" applyAlignment="0" applyProtection="0"/>
    <xf numFmtId="165" fontId="1" fillId="0" borderId="0" applyFont="0" applyFill="0" applyBorder="0" applyAlignment="0" applyProtection="0"/>
    <xf numFmtId="0" fontId="8" fillId="0" borderId="0"/>
    <xf numFmtId="0" fontId="8" fillId="25" borderId="15" applyNumberFormat="0" applyAlignment="0" applyProtection="0"/>
    <xf numFmtId="0" fontId="16" fillId="19" borderId="1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0" borderId="20" applyNumberFormat="0" applyFill="0" applyAlignment="0" applyProtection="0"/>
    <xf numFmtId="0" fontId="26" fillId="0" borderId="0" applyNumberFormat="0" applyFill="0" applyBorder="0" applyAlignment="0" applyProtection="0"/>
    <xf numFmtId="0" fontId="27" fillId="0" borderId="22" applyNumberFormat="0" applyFill="0" applyAlignment="0" applyProtection="0"/>
    <xf numFmtId="0" fontId="28" fillId="0" borderId="23" applyNumberFormat="0" applyFill="0" applyAlignment="0" applyProtection="0"/>
    <xf numFmtId="0" fontId="29" fillId="0" borderId="24" applyNumberFormat="0" applyFill="0" applyAlignment="0" applyProtection="0"/>
    <xf numFmtId="0" fontId="29" fillId="0" borderId="0" applyNumberFormat="0" applyFill="0" applyBorder="0" applyAlignment="0" applyProtection="0"/>
    <xf numFmtId="0" fontId="30" fillId="28" borderId="0" applyNumberFormat="0" applyBorder="0" applyAlignment="0" applyProtection="0"/>
    <xf numFmtId="0" fontId="31" fillId="29" borderId="0" applyNumberFormat="0" applyBorder="0" applyAlignment="0" applyProtection="0"/>
    <xf numFmtId="0" fontId="32" fillId="31" borderId="25" applyNumberFormat="0" applyAlignment="0" applyProtection="0"/>
    <xf numFmtId="0" fontId="33" fillId="32" borderId="26" applyNumberFormat="0" applyAlignment="0" applyProtection="0"/>
    <xf numFmtId="0" fontId="34" fillId="32" borderId="25" applyNumberFormat="0" applyAlignment="0" applyProtection="0"/>
    <xf numFmtId="0" fontId="35" fillId="0" borderId="27" applyNumberFormat="0" applyFill="0" applyAlignment="0" applyProtection="0"/>
    <xf numFmtId="0" fontId="36" fillId="33" borderId="28" applyNumberFormat="0" applyAlignment="0" applyProtection="0"/>
    <xf numFmtId="0" fontId="2" fillId="0" borderId="0" applyNumberFormat="0" applyFill="0" applyBorder="0" applyAlignment="0" applyProtection="0"/>
    <xf numFmtId="0" fontId="1" fillId="34" borderId="29" applyNumberFormat="0" applyFont="0" applyAlignment="0" applyProtection="0"/>
    <xf numFmtId="0" fontId="37" fillId="0" borderId="0" applyNumberFormat="0" applyFill="0" applyBorder="0" applyAlignment="0" applyProtection="0"/>
    <xf numFmtId="0" fontId="3" fillId="0" borderId="30" applyNumberFormat="0" applyFill="0" applyAlignment="0" applyProtection="0"/>
    <xf numFmtId="0" fontId="3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8"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8"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8"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38"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167" fontId="8"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30" borderId="0" applyNumberFormat="0" applyBorder="0" applyAlignment="0" applyProtection="0"/>
    <xf numFmtId="0" fontId="38" fillId="38" borderId="0" applyNumberFormat="0" applyBorder="0" applyAlignment="0" applyProtection="0"/>
    <xf numFmtId="0" fontId="38" fillId="42" borderId="0" applyNumberFormat="0" applyBorder="0" applyAlignment="0" applyProtection="0"/>
    <xf numFmtId="0" fontId="38" fillId="46" borderId="0" applyNumberFormat="0" applyBorder="0" applyAlignment="0" applyProtection="0"/>
    <xf numFmtId="0" fontId="38" fillId="50" borderId="0" applyNumberFormat="0" applyBorder="0" applyAlignment="0" applyProtection="0"/>
    <xf numFmtId="0" fontId="38" fillId="54" borderId="0" applyNumberFormat="0" applyBorder="0" applyAlignment="0" applyProtection="0"/>
    <xf numFmtId="0" fontId="38" fillId="58" borderId="0" applyNumberFormat="0" applyBorder="0" applyAlignment="0" applyProtection="0"/>
    <xf numFmtId="43" fontId="1" fillId="0" borderId="0" applyFont="0" applyFill="0" applyBorder="0" applyAlignment="0" applyProtection="0"/>
    <xf numFmtId="0" fontId="4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30" borderId="0" applyNumberFormat="0" applyBorder="0" applyAlignment="0" applyProtection="0"/>
    <xf numFmtId="0" fontId="38" fillId="38" borderId="0" applyNumberFormat="0" applyBorder="0" applyAlignment="0" applyProtection="0"/>
    <xf numFmtId="0" fontId="38" fillId="42" borderId="0" applyNumberFormat="0" applyBorder="0" applyAlignment="0" applyProtection="0"/>
    <xf numFmtId="0" fontId="38" fillId="46" borderId="0" applyNumberFormat="0" applyBorder="0" applyAlignment="0" applyProtection="0"/>
    <xf numFmtId="0" fontId="38" fillId="50" borderId="0" applyNumberFormat="0" applyBorder="0" applyAlignment="0" applyProtection="0"/>
    <xf numFmtId="0" fontId="38" fillId="54" borderId="0" applyNumberFormat="0" applyBorder="0" applyAlignment="0" applyProtection="0"/>
    <xf numFmtId="0" fontId="38" fillId="5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0"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1" fillId="0" borderId="0"/>
    <xf numFmtId="0" fontId="8" fillId="0" borderId="0"/>
    <xf numFmtId="0" fontId="9" fillId="0" borderId="0"/>
    <xf numFmtId="0" fontId="9" fillId="0" borderId="0"/>
    <xf numFmtId="0" fontId="8" fillId="0" borderId="0"/>
    <xf numFmtId="165" fontId="8" fillId="0" borderId="0" applyFont="0" applyFill="0" applyBorder="0" applyAlignment="0" applyProtection="0"/>
    <xf numFmtId="44" fontId="1" fillId="0" borderId="0" applyFont="0" applyFill="0" applyBorder="0" applyAlignment="0" applyProtection="0"/>
  </cellStyleXfs>
  <cellXfs count="193">
    <xf numFmtId="0" fontId="0" fillId="0" borderId="0" xfId="0"/>
    <xf numFmtId="164" fontId="0" fillId="0" borderId="0" xfId="0" applyNumberFormat="1"/>
    <xf numFmtId="0" fontId="5" fillId="0" borderId="0" xfId="0" applyFont="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4" fontId="4" fillId="0" borderId="1" xfId="3"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wrapText="1"/>
    </xf>
    <xf numFmtId="164" fontId="4" fillId="3" borderId="1" xfId="3"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164" fontId="6" fillId="4" borderId="1" xfId="3" applyNumberFormat="1" applyFont="1" applyFill="1" applyBorder="1" applyAlignment="1">
      <alignment horizontal="center" vertical="center" wrapText="1"/>
    </xf>
    <xf numFmtId="0" fontId="4" fillId="0" borderId="2" xfId="0" applyFont="1" applyBorder="1" applyAlignment="1">
      <alignment vertical="center" wrapText="1"/>
    </xf>
    <xf numFmtId="10"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64" fontId="4" fillId="0" borderId="0" xfId="3"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vertical="center" wrapText="1"/>
    </xf>
    <xf numFmtId="10"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10" fontId="4" fillId="0" borderId="1" xfId="1"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164" fontId="4" fillId="2" borderId="1" xfId="3"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0" xfId="0" applyFont="1" applyBorder="1" applyAlignment="1">
      <alignment horizontal="center" vertical="center" wrapText="1"/>
    </xf>
    <xf numFmtId="164" fontId="4" fillId="4" borderId="1" xfId="3" applyNumberFormat="1" applyFont="1" applyFill="1" applyBorder="1" applyAlignment="1">
      <alignment horizontal="center" vertical="center" wrapText="1"/>
    </xf>
    <xf numFmtId="10" fontId="4" fillId="4" borderId="1"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0" fontId="4" fillId="0" borderId="7" xfId="0" applyNumberFormat="1" applyFont="1" applyBorder="1" applyAlignment="1">
      <alignment horizontal="center" vertical="center" wrapText="1"/>
    </xf>
    <xf numFmtId="164" fontId="4" fillId="0" borderId="7" xfId="3" applyNumberFormat="1" applyFont="1" applyFill="1" applyBorder="1" applyAlignment="1">
      <alignment horizontal="center" vertical="center" wrapText="1"/>
    </xf>
    <xf numFmtId="164" fontId="7" fillId="0" borderId="11" xfId="0" applyNumberFormat="1" applyFont="1" applyBorder="1" applyAlignment="1">
      <alignment horizontal="center" vertical="center"/>
    </xf>
    <xf numFmtId="10" fontId="6" fillId="4" borderId="1" xfId="1" applyNumberFormat="1" applyFont="1" applyFill="1" applyBorder="1" applyAlignment="1">
      <alignment horizontal="center" vertical="center" wrapText="1"/>
    </xf>
    <xf numFmtId="0" fontId="6" fillId="26" borderId="1" xfId="4" applyFont="1" applyFill="1" applyBorder="1" applyAlignment="1">
      <alignment horizontal="center" vertical="center" wrapText="1"/>
    </xf>
    <xf numFmtId="164" fontId="0" fillId="0" borderId="0" xfId="0" applyNumberFormat="1" applyAlignment="1">
      <alignment horizontal="center" vertical="center"/>
    </xf>
    <xf numFmtId="0" fontId="0" fillId="3" borderId="0" xfId="0" applyFill="1"/>
    <xf numFmtId="0" fontId="3" fillId="27"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xf>
    <xf numFmtId="44" fontId="0" fillId="0" borderId="0" xfId="0" applyNumberFormat="1"/>
    <xf numFmtId="0" fontId="4" fillId="0" borderId="0" xfId="0" applyFont="1" applyAlignment="1">
      <alignment horizontal="center" vertical="center"/>
    </xf>
    <xf numFmtId="164" fontId="4" fillId="3" borderId="1" xfId="2"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xf numFmtId="44" fontId="4" fillId="0" borderId="0" xfId="3" applyFont="1" applyBorder="1" applyAlignment="1">
      <alignment horizontal="center" vertical="center"/>
    </xf>
    <xf numFmtId="44" fontId="0" fillId="0" borderId="0" xfId="3" applyFont="1" applyBorder="1"/>
    <xf numFmtId="44" fontId="0" fillId="0" borderId="3" xfId="3" applyFont="1" applyBorder="1" applyAlignment="1">
      <alignment vertical="center"/>
    </xf>
    <xf numFmtId="44" fontId="0" fillId="0" borderId="3" xfId="3" applyFont="1" applyBorder="1"/>
    <xf numFmtId="0" fontId="3" fillId="27" borderId="1" xfId="0" applyFont="1" applyFill="1" applyBorder="1" applyAlignment="1">
      <alignment vertical="center"/>
    </xf>
    <xf numFmtId="44" fontId="0" fillId="0" borderId="1" xfId="3" applyFont="1" applyBorder="1"/>
    <xf numFmtId="0" fontId="3" fillId="27" borderId="1" xfId="0" applyFont="1" applyFill="1" applyBorder="1" applyAlignment="1">
      <alignment vertical="center" wrapText="1"/>
    </xf>
    <xf numFmtId="0" fontId="3" fillId="27" borderId="1" xfId="0" applyFont="1" applyFill="1" applyBorder="1"/>
    <xf numFmtId="44" fontId="4" fillId="0" borderId="1" xfId="3" applyFont="1" applyBorder="1" applyAlignment="1">
      <alignment horizontal="center" vertical="center"/>
    </xf>
    <xf numFmtId="0" fontId="3" fillId="27" borderId="1" xfId="0" applyFont="1" applyFill="1" applyBorder="1" applyAlignment="1">
      <alignment horizontal="center" vertical="center" wrapText="1"/>
    </xf>
    <xf numFmtId="0" fontId="3" fillId="27" borderId="1" xfId="0" applyFont="1" applyFill="1" applyBorder="1" applyAlignment="1">
      <alignment horizontal="center" vertical="center"/>
    </xf>
    <xf numFmtId="0" fontId="3" fillId="0" borderId="0" xfId="0" applyFont="1" applyAlignment="1">
      <alignment horizontal="center" vertical="center" wrapText="1"/>
    </xf>
    <xf numFmtId="44" fontId="0" fillId="0" borderId="1" xfId="3" applyFont="1" applyBorder="1" applyAlignment="1">
      <alignment vertical="center"/>
    </xf>
    <xf numFmtId="44" fontId="6" fillId="0" borderId="1" xfId="3" applyFont="1" applyBorder="1" applyAlignment="1">
      <alignment horizontal="center" vertical="center"/>
    </xf>
    <xf numFmtId="44" fontId="6" fillId="0" borderId="0" xfId="3" applyFont="1" applyBorder="1" applyAlignment="1">
      <alignment horizontal="center" vertical="center"/>
    </xf>
    <xf numFmtId="0" fontId="3" fillId="0" borderId="0" xfId="0" applyFont="1" applyAlignment="1">
      <alignment horizontal="right"/>
    </xf>
    <xf numFmtId="0" fontId="41" fillId="0" borderId="0" xfId="0" applyFont="1" applyAlignment="1">
      <alignment vertical="center" wrapText="1"/>
    </xf>
    <xf numFmtId="44" fontId="54" fillId="3" borderId="1" xfId="161" applyFont="1" applyFill="1" applyBorder="1" applyAlignment="1">
      <alignment horizontal="center" vertical="center" wrapText="1"/>
    </xf>
    <xf numFmtId="44" fontId="47" fillId="3" borderId="1" xfId="3" applyFont="1" applyFill="1" applyBorder="1" applyAlignment="1">
      <alignment horizontal="center"/>
    </xf>
    <xf numFmtId="44" fontId="54" fillId="3" borderId="1" xfId="0" applyNumberFormat="1" applyFont="1" applyFill="1" applyBorder="1" applyAlignment="1">
      <alignment horizontal="center" vertical="center" wrapText="1"/>
    </xf>
    <xf numFmtId="0" fontId="54" fillId="3" borderId="1" xfId="0" applyFont="1" applyFill="1" applyBorder="1" applyAlignment="1">
      <alignment horizontal="left" vertical="center" wrapText="1"/>
    </xf>
    <xf numFmtId="44" fontId="52" fillId="59" borderId="1" xfId="0" applyNumberFormat="1" applyFont="1" applyFill="1" applyBorder="1"/>
    <xf numFmtId="1" fontId="47" fillId="3" borderId="1" xfId="0" applyNumberFormat="1" applyFont="1" applyFill="1" applyBorder="1" applyAlignment="1">
      <alignment horizontal="left" vertical="center" wrapText="1"/>
    </xf>
    <xf numFmtId="0" fontId="47" fillId="3" borderId="0" xfId="0" applyFont="1" applyFill="1" applyAlignment="1">
      <alignment horizontal="center" vertical="center" wrapText="1"/>
    </xf>
    <xf numFmtId="44" fontId="47" fillId="3" borderId="1" xfId="3" applyFont="1" applyFill="1" applyBorder="1" applyAlignment="1">
      <alignment horizontal="center" vertical="center"/>
    </xf>
    <xf numFmtId="0" fontId="52" fillId="0" borderId="0" xfId="0" applyFont="1" applyAlignment="1">
      <alignment vertical="center"/>
    </xf>
    <xf numFmtId="0" fontId="47" fillId="0" borderId="0" xfId="0" applyFont="1" applyAlignment="1">
      <alignment horizontal="center" vertical="center"/>
    </xf>
    <xf numFmtId="0" fontId="47" fillId="3" borderId="0" xfId="0" applyFont="1" applyFill="1" applyAlignment="1">
      <alignment horizontal="center" vertical="center"/>
    </xf>
    <xf numFmtId="0" fontId="47" fillId="3" borderId="0" xfId="0" applyFont="1" applyFill="1" applyAlignment="1">
      <alignment horizontal="center"/>
    </xf>
    <xf numFmtId="0" fontId="47" fillId="3" borderId="10" xfId="0" applyFont="1" applyFill="1" applyBorder="1" applyAlignment="1">
      <alignment horizontal="center" vertical="center"/>
    </xf>
    <xf numFmtId="1" fontId="47" fillId="3" borderId="1" xfId="0" applyNumberFormat="1" applyFont="1" applyFill="1" applyBorder="1" applyAlignment="1">
      <alignment horizontal="left" vertical="center"/>
    </xf>
    <xf numFmtId="44" fontId="54" fillId="3" borderId="1" xfId="161" applyFont="1" applyFill="1" applyBorder="1" applyAlignment="1">
      <alignment vertical="center" wrapText="1"/>
    </xf>
    <xf numFmtId="0" fontId="47" fillId="3" borderId="1" xfId="0" applyFont="1" applyFill="1" applyBorder="1" applyAlignment="1">
      <alignment horizontal="left" vertical="center" wrapText="1"/>
    </xf>
    <xf numFmtId="0" fontId="47" fillId="0" borderId="0" xfId="0" applyFont="1"/>
    <xf numFmtId="0" fontId="47" fillId="3" borderId="4" xfId="0" applyFont="1" applyFill="1" applyBorder="1" applyAlignment="1">
      <alignment horizontal="center" vertical="center"/>
    </xf>
    <xf numFmtId="0" fontId="47" fillId="3" borderId="4" xfId="0" applyFont="1" applyFill="1" applyBorder="1" applyAlignment="1">
      <alignment horizontal="center" vertical="center" wrapText="1"/>
    </xf>
    <xf numFmtId="1" fontId="47" fillId="3" borderId="4" xfId="0" applyNumberFormat="1" applyFont="1" applyFill="1" applyBorder="1" applyAlignment="1">
      <alignment horizontal="left" vertical="center"/>
    </xf>
    <xf numFmtId="44" fontId="47" fillId="3" borderId="1" xfId="3" applyFont="1" applyFill="1" applyBorder="1" applyAlignment="1">
      <alignment vertical="center"/>
    </xf>
    <xf numFmtId="44" fontId="47" fillId="3" borderId="1" xfId="0" applyNumberFormat="1" applyFont="1" applyFill="1" applyBorder="1" applyAlignment="1">
      <alignment horizontal="center" vertical="center" wrapText="1"/>
    </xf>
    <xf numFmtId="44" fontId="52" fillId="0" borderId="1" xfId="0" applyNumberFormat="1" applyFont="1" applyBorder="1"/>
    <xf numFmtId="0" fontId="47" fillId="3" borderId="1" xfId="0" applyFont="1" applyFill="1" applyBorder="1" applyAlignment="1">
      <alignment horizontal="center" vertical="center" wrapText="1"/>
    </xf>
    <xf numFmtId="44" fontId="54" fillId="3" borderId="0" xfId="0" applyNumberFormat="1" applyFont="1" applyFill="1" applyAlignment="1">
      <alignment horizontal="center" vertical="center" wrapText="1"/>
    </xf>
    <xf numFmtId="44" fontId="47" fillId="0" borderId="1" xfId="3" applyFont="1" applyBorder="1" applyAlignment="1">
      <alignment horizontal="center" vertical="center"/>
    </xf>
    <xf numFmtId="44" fontId="47" fillId="0" borderId="1" xfId="161" applyFont="1" applyFill="1" applyBorder="1" applyAlignment="1">
      <alignment horizontal="center" vertical="center" wrapText="1"/>
    </xf>
    <xf numFmtId="44" fontId="47" fillId="3" borderId="1" xfId="161" applyFont="1" applyFill="1" applyBorder="1" applyAlignment="1">
      <alignment horizontal="center" vertical="center" wrapText="1"/>
    </xf>
    <xf numFmtId="0" fontId="47" fillId="3" borderId="0" xfId="0" applyFont="1" applyFill="1" applyAlignment="1">
      <alignment horizontal="left" vertical="center" wrapText="1"/>
    </xf>
    <xf numFmtId="0" fontId="47" fillId="0" borderId="1" xfId="3" applyNumberFormat="1" applyFont="1" applyBorder="1" applyAlignment="1">
      <alignment horizontal="center" vertical="center"/>
    </xf>
    <xf numFmtId="0" fontId="52" fillId="62" borderId="1" xfId="0" applyFont="1" applyFill="1" applyBorder="1" applyAlignment="1">
      <alignment horizontal="right" vertical="center" wrapText="1"/>
    </xf>
    <xf numFmtId="44" fontId="52" fillId="63" borderId="1" xfId="0" applyNumberFormat="1" applyFont="1" applyFill="1" applyBorder="1" applyAlignment="1">
      <alignment horizontal="center" vertical="center"/>
    </xf>
    <xf numFmtId="0" fontId="47" fillId="3" borderId="1" xfId="0" applyFont="1" applyFill="1" applyBorder="1" applyAlignment="1">
      <alignment horizontal="center" vertical="center"/>
    </xf>
    <xf numFmtId="0" fontId="47" fillId="3" borderId="1" xfId="0" applyFont="1" applyFill="1" applyBorder="1" applyAlignment="1">
      <alignment horizontal="left" vertical="center"/>
    </xf>
    <xf numFmtId="0" fontId="48" fillId="3" borderId="1" xfId="0" applyFont="1" applyFill="1" applyBorder="1" applyAlignment="1">
      <alignment horizontal="left" vertical="center" wrapText="1"/>
    </xf>
    <xf numFmtId="0" fontId="47" fillId="0" borderId="1" xfId="0" applyFont="1" applyBorder="1" applyAlignment="1">
      <alignment horizontal="center" vertical="center"/>
    </xf>
    <xf numFmtId="44" fontId="47" fillId="3" borderId="1" xfId="161" applyFont="1" applyFill="1" applyBorder="1" applyAlignment="1">
      <alignment horizontal="center" vertical="center"/>
    </xf>
    <xf numFmtId="0" fontId="47" fillId="3" borderId="2" xfId="0" applyFont="1" applyFill="1" applyBorder="1" applyAlignment="1">
      <alignment horizontal="center" vertical="center"/>
    </xf>
    <xf numFmtId="44" fontId="47" fillId="3" borderId="1" xfId="0" applyNumberFormat="1" applyFont="1" applyFill="1" applyBorder="1" applyAlignment="1">
      <alignment horizontal="center" vertical="center"/>
    </xf>
    <xf numFmtId="0" fontId="43" fillId="64" borderId="1" xfId="0" applyFont="1" applyFill="1" applyBorder="1" applyAlignment="1">
      <alignment horizontal="center" vertical="center"/>
    </xf>
    <xf numFmtId="44" fontId="43" fillId="64" borderId="1" xfId="0" applyNumberFormat="1" applyFont="1" applyFill="1" applyBorder="1" applyAlignment="1">
      <alignment horizontal="center" vertical="center"/>
    </xf>
    <xf numFmtId="44" fontId="46" fillId="60" borderId="1" xfId="0" applyNumberFormat="1" applyFont="1" applyFill="1" applyBorder="1"/>
    <xf numFmtId="0" fontId="42" fillId="3" borderId="1" xfId="0" applyFont="1" applyFill="1" applyBorder="1" applyAlignment="1">
      <alignment horizontal="center" vertical="center"/>
    </xf>
    <xf numFmtId="0" fontId="49" fillId="3" borderId="1" xfId="0" applyFont="1" applyFill="1" applyBorder="1" applyAlignment="1">
      <alignment horizontal="center" vertical="center"/>
    </xf>
    <xf numFmtId="0" fontId="0" fillId="3" borderId="1" xfId="0" applyFill="1" applyBorder="1"/>
    <xf numFmtId="164" fontId="0" fillId="3" borderId="0" xfId="0" applyNumberFormat="1" applyFill="1"/>
    <xf numFmtId="4" fontId="2" fillId="3" borderId="1" xfId="0" applyNumberFormat="1" applyFont="1" applyFill="1" applyBorder="1" applyAlignment="1">
      <alignment horizontal="center"/>
    </xf>
    <xf numFmtId="44" fontId="0" fillId="3" borderId="0" xfId="0" applyNumberFormat="1" applyFill="1"/>
    <xf numFmtId="164" fontId="0" fillId="0" borderId="1" xfId="0" applyNumberFormat="1" applyBorder="1"/>
    <xf numFmtId="164" fontId="0" fillId="3" borderId="1" xfId="0" applyNumberFormat="1" applyFill="1" applyBorder="1"/>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7" fillId="0" borderId="1" xfId="0" applyFont="1" applyBorder="1" applyAlignment="1">
      <alignment horizontal="center" vertical="center" wrapText="1"/>
    </xf>
    <xf numFmtId="44" fontId="7" fillId="0" borderId="1" xfId="2" applyNumberFormat="1" applyFont="1" applyFill="1" applyBorder="1" applyAlignment="1">
      <alignment horizontal="center" vertical="center" wrapText="1"/>
    </xf>
    <xf numFmtId="0" fontId="55" fillId="0" borderId="9" xfId="0" applyFont="1" applyBorder="1" applyAlignment="1">
      <alignment horizontal="center" vertical="center" wrapText="1"/>
    </xf>
    <xf numFmtId="44" fontId="7" fillId="0" borderId="1" xfId="3" applyFont="1" applyFill="1" applyBorder="1" applyAlignment="1">
      <alignment horizontal="center" vertical="center" wrapText="1"/>
    </xf>
    <xf numFmtId="44" fontId="7" fillId="0" borderId="1" xfId="0" applyNumberFormat="1" applyFont="1" applyBorder="1" applyAlignment="1">
      <alignment horizontal="center" vertical="center" wrapText="1"/>
    </xf>
    <xf numFmtId="0" fontId="43" fillId="64" borderId="1" xfId="0" applyFont="1" applyFill="1" applyBorder="1" applyAlignment="1">
      <alignment horizontal="right" vertical="center"/>
    </xf>
    <xf numFmtId="0" fontId="46" fillId="60" borderId="1" xfId="0" applyFont="1" applyFill="1" applyBorder="1" applyAlignment="1">
      <alignment horizontal="center"/>
    </xf>
    <xf numFmtId="0" fontId="45" fillId="60" borderId="2" xfId="4" applyFont="1" applyFill="1" applyBorder="1" applyAlignment="1">
      <alignment horizontal="center" vertical="center" wrapText="1"/>
    </xf>
    <xf numFmtId="0" fontId="45" fillId="60" borderId="4" xfId="4" applyFont="1" applyFill="1" applyBorder="1" applyAlignment="1">
      <alignment horizontal="center" vertical="center" wrapText="1"/>
    </xf>
    <xf numFmtId="0" fontId="45" fillId="60" borderId="3" xfId="4" applyFont="1" applyFill="1" applyBorder="1" applyAlignment="1">
      <alignment horizontal="center" vertical="center" wrapText="1"/>
    </xf>
    <xf numFmtId="0" fontId="55" fillId="0" borderId="31" xfId="0" applyFont="1" applyBorder="1" applyAlignment="1">
      <alignment horizontal="center" vertical="center" wrapText="1"/>
    </xf>
    <xf numFmtId="0" fontId="55" fillId="0" borderId="9" xfId="0" applyFont="1" applyBorder="1" applyAlignment="1">
      <alignment horizontal="center" vertical="center" wrapText="1"/>
    </xf>
    <xf numFmtId="0" fontId="0" fillId="0" borderId="0" xfId="0" applyAlignment="1">
      <alignment horizontal="center" vertical="center"/>
    </xf>
    <xf numFmtId="0" fontId="44" fillId="0" borderId="0" xfId="0" applyFont="1" applyAlignment="1">
      <alignment horizontal="center"/>
    </xf>
    <xf numFmtId="0" fontId="55" fillId="0" borderId="21" xfId="0" applyFont="1" applyBorder="1" applyAlignment="1">
      <alignment horizontal="center" vertical="center" wrapText="1"/>
    </xf>
    <xf numFmtId="0" fontId="3" fillId="27" borderId="1" xfId="0" applyFont="1" applyFill="1" applyBorder="1" applyAlignment="1">
      <alignment horizontal="center" vertical="center" wrapText="1"/>
    </xf>
    <xf numFmtId="0" fontId="3" fillId="60" borderId="1" xfId="0" applyFont="1" applyFill="1" applyBorder="1" applyAlignment="1">
      <alignment horizontal="center"/>
    </xf>
    <xf numFmtId="0" fontId="3" fillId="27" borderId="9" xfId="0" applyFont="1" applyFill="1" applyBorder="1" applyAlignment="1">
      <alignment horizontal="center" vertical="center"/>
    </xf>
    <xf numFmtId="0" fontId="3" fillId="27" borderId="1" xfId="0" applyFont="1" applyFill="1" applyBorder="1" applyAlignment="1">
      <alignment horizontal="center" vertical="center"/>
    </xf>
    <xf numFmtId="0" fontId="3" fillId="27" borderId="1" xfId="0" applyFont="1" applyFill="1" applyBorder="1" applyAlignment="1">
      <alignment horizontal="center"/>
    </xf>
    <xf numFmtId="44" fontId="0" fillId="0" borderId="2" xfId="3" applyFont="1" applyBorder="1" applyAlignment="1">
      <alignment horizontal="center"/>
    </xf>
    <xf numFmtId="44" fontId="0" fillId="0" borderId="3" xfId="3" applyFont="1" applyBorder="1" applyAlignment="1">
      <alignment horizontal="center"/>
    </xf>
    <xf numFmtId="0" fontId="3" fillId="27" borderId="2" xfId="0" applyFont="1" applyFill="1" applyBorder="1" applyAlignment="1">
      <alignment horizontal="right"/>
    </xf>
    <xf numFmtId="0" fontId="3" fillId="27" borderId="4" xfId="0" applyFont="1" applyFill="1" applyBorder="1" applyAlignment="1">
      <alignment horizontal="right"/>
    </xf>
    <xf numFmtId="0" fontId="3" fillId="27" borderId="3" xfId="0" applyFont="1" applyFill="1" applyBorder="1" applyAlignment="1">
      <alignment horizontal="right"/>
    </xf>
    <xf numFmtId="0" fontId="3" fillId="27" borderId="21" xfId="0" applyFont="1" applyFill="1" applyBorder="1" applyAlignment="1">
      <alignment horizontal="center" vertical="center" wrapText="1"/>
    </xf>
    <xf numFmtId="0" fontId="3" fillId="27" borderId="9" xfId="0" applyFont="1" applyFill="1" applyBorder="1" applyAlignment="1">
      <alignment horizontal="center" vertical="center" wrapText="1"/>
    </xf>
    <xf numFmtId="0" fontId="3" fillId="3" borderId="10" xfId="0" applyFont="1" applyFill="1" applyBorder="1" applyAlignment="1">
      <alignment horizontal="center"/>
    </xf>
    <xf numFmtId="0" fontId="3" fillId="3" borderId="0" xfId="0" applyFont="1" applyFill="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6" fillId="4" borderId="1" xfId="0" applyFont="1" applyFill="1" applyBorder="1" applyAlignment="1">
      <alignment horizontal="right" vertical="center" wrapText="1"/>
    </xf>
    <xf numFmtId="0" fontId="4" fillId="0" borderId="5"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1" xfId="0" applyFont="1" applyFill="1" applyBorder="1" applyAlignment="1">
      <alignment horizontal="left" vertical="center" wrapText="1"/>
    </xf>
    <xf numFmtId="0" fontId="6" fillId="4" borderId="2" xfId="0" applyFont="1" applyFill="1" applyBorder="1" applyAlignment="1">
      <alignment horizontal="right" vertical="center" wrapText="1"/>
    </xf>
    <xf numFmtId="0" fontId="6" fillId="4" borderId="3" xfId="0" applyFont="1" applyFill="1" applyBorder="1" applyAlignment="1">
      <alignment horizontal="right" vertical="center" wrapText="1"/>
    </xf>
    <xf numFmtId="0" fontId="6" fillId="4" borderId="2" xfId="0" applyFont="1" applyFill="1" applyBorder="1" applyAlignment="1">
      <alignment horizontal="right" vertical="center" wrapText="1" indent="1"/>
    </xf>
    <xf numFmtId="0" fontId="6" fillId="4" borderId="3" xfId="0" applyFont="1" applyFill="1" applyBorder="1" applyAlignment="1">
      <alignment horizontal="right" vertical="center" wrapText="1" indent="1"/>
    </xf>
    <xf numFmtId="0" fontId="4"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4" borderId="4" xfId="0" applyFont="1" applyFill="1" applyBorder="1" applyAlignment="1">
      <alignment horizontal="righ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53" fillId="62" borderId="1" xfId="0" applyFont="1" applyFill="1" applyBorder="1" applyAlignment="1">
      <alignment horizontal="right" vertical="center" wrapText="1"/>
    </xf>
    <xf numFmtId="0" fontId="53" fillId="63" borderId="1" xfId="0" applyFont="1" applyFill="1" applyBorder="1" applyAlignment="1">
      <alignment horizontal="right" vertical="center" wrapText="1"/>
    </xf>
    <xf numFmtId="0" fontId="53" fillId="59" borderId="1" xfId="0" applyFont="1" applyFill="1" applyBorder="1" applyAlignment="1">
      <alignment horizontal="right" vertical="center" wrapText="1"/>
    </xf>
    <xf numFmtId="0" fontId="53" fillId="0" borderId="1" xfId="0" applyFont="1" applyBorder="1" applyAlignment="1">
      <alignment horizontal="right" vertical="center" wrapText="1"/>
    </xf>
    <xf numFmtId="0" fontId="53" fillId="4" borderId="1"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2" fillId="0" borderId="1" xfId="0" applyFont="1" applyBorder="1" applyAlignment="1">
      <alignment horizontal="center"/>
    </xf>
    <xf numFmtId="0" fontId="52" fillId="0" borderId="1" xfId="0" applyFont="1" applyBorder="1" applyAlignment="1">
      <alignment horizontal="center" vertical="center"/>
    </xf>
    <xf numFmtId="44" fontId="53" fillId="61" borderId="21" xfId="0" applyNumberFormat="1" applyFont="1" applyFill="1" applyBorder="1" applyAlignment="1">
      <alignment horizontal="center" vertical="center" wrapText="1"/>
    </xf>
    <xf numFmtId="44" fontId="53" fillId="61" borderId="31" xfId="0" applyNumberFormat="1" applyFont="1" applyFill="1" applyBorder="1" applyAlignment="1">
      <alignment horizontal="center" vertical="center" wrapText="1"/>
    </xf>
    <xf numFmtId="44" fontId="53" fillId="61" borderId="9" xfId="0" applyNumberFormat="1" applyFont="1" applyFill="1" applyBorder="1" applyAlignment="1">
      <alignment horizontal="center" vertical="center" wrapText="1"/>
    </xf>
    <xf numFmtId="0" fontId="53" fillId="61" borderId="21" xfId="0" applyFont="1" applyFill="1" applyBorder="1" applyAlignment="1">
      <alignment horizontal="center" vertical="center" wrapText="1"/>
    </xf>
    <xf numFmtId="0" fontId="53" fillId="61" borderId="31" xfId="0" applyFont="1" applyFill="1" applyBorder="1" applyAlignment="1">
      <alignment horizontal="center" vertical="center" wrapText="1"/>
    </xf>
    <xf numFmtId="0" fontId="53" fillId="61" borderId="9" xfId="0" applyFont="1" applyFill="1" applyBorder="1" applyAlignment="1">
      <alignment horizontal="center" vertical="center" wrapText="1"/>
    </xf>
    <xf numFmtId="44" fontId="53" fillId="61" borderId="21" xfId="177" applyFont="1" applyFill="1" applyBorder="1" applyAlignment="1">
      <alignment horizontal="center" vertical="center" wrapText="1"/>
    </xf>
    <xf numFmtId="44" fontId="53" fillId="61" borderId="31" xfId="177" applyFont="1" applyFill="1" applyBorder="1" applyAlignment="1">
      <alignment horizontal="center" vertical="center" wrapText="1"/>
    </xf>
    <xf numFmtId="44" fontId="53" fillId="61" borderId="9" xfId="177" applyFont="1" applyFill="1" applyBorder="1" applyAlignment="1">
      <alignment horizontal="center" vertical="center" wrapText="1"/>
    </xf>
  </cellXfs>
  <cellStyles count="178">
    <cellStyle name="20% - Ênfase1" xfId="70" builtinId="30" customBuiltin="1"/>
    <cellStyle name="20% - Ênfase1 2" xfId="5" xr:uid="{00000000-0005-0000-0000-000001000000}"/>
    <cellStyle name="20% - Ênfase2" xfId="73" builtinId="34" customBuiltin="1"/>
    <cellStyle name="20% - Ênfase2 2" xfId="6" xr:uid="{00000000-0005-0000-0000-000003000000}"/>
    <cellStyle name="20% - Ênfase3" xfId="76" builtinId="38" customBuiltin="1"/>
    <cellStyle name="20% - Ênfase3 2" xfId="7" xr:uid="{00000000-0005-0000-0000-000005000000}"/>
    <cellStyle name="20% - Ênfase4" xfId="79" builtinId="42" customBuiltin="1"/>
    <cellStyle name="20% - Ênfase4 2" xfId="8" xr:uid="{00000000-0005-0000-0000-000007000000}"/>
    <cellStyle name="20% - Ênfase5" xfId="82" builtinId="46" customBuiltin="1"/>
    <cellStyle name="20% - Ênfase5 2" xfId="9" xr:uid="{00000000-0005-0000-0000-000009000000}"/>
    <cellStyle name="20% - Ênfase6" xfId="85" builtinId="50" customBuiltin="1"/>
    <cellStyle name="20% - Ênfase6 2" xfId="10" xr:uid="{00000000-0005-0000-0000-00000B000000}"/>
    <cellStyle name="40% - Ênfase1" xfId="71" builtinId="31" customBuiltin="1"/>
    <cellStyle name="40% - Ênfase1 2" xfId="11" xr:uid="{00000000-0005-0000-0000-00000D000000}"/>
    <cellStyle name="40% - Ênfase2" xfId="74" builtinId="35" customBuiltin="1"/>
    <cellStyle name="40% - Ênfase2 2" xfId="12" xr:uid="{00000000-0005-0000-0000-00000F000000}"/>
    <cellStyle name="40% - Ênfase3" xfId="77" builtinId="39" customBuiltin="1"/>
    <cellStyle name="40% - Ênfase3 2" xfId="13" xr:uid="{00000000-0005-0000-0000-000011000000}"/>
    <cellStyle name="40% - Ênfase4" xfId="80" builtinId="43" customBuiltin="1"/>
    <cellStyle name="40% - Ênfase4 2" xfId="14" xr:uid="{00000000-0005-0000-0000-000013000000}"/>
    <cellStyle name="40% - Ênfase5" xfId="83" builtinId="47" customBuiltin="1"/>
    <cellStyle name="40% - Ênfase5 2" xfId="15" xr:uid="{00000000-0005-0000-0000-000015000000}"/>
    <cellStyle name="40% - Ênfase6" xfId="86" builtinId="51" customBuiltin="1"/>
    <cellStyle name="40% - Ênfase6 2" xfId="16" xr:uid="{00000000-0005-0000-0000-000017000000}"/>
    <cellStyle name="60% - Ênfase1 2" xfId="17" xr:uid="{00000000-0005-0000-0000-000018000000}"/>
    <cellStyle name="60% - Ênfase1 2 2" xfId="118" xr:uid="{3E18E42E-E817-48B4-BBE7-8D66F7772C2F}"/>
    <cellStyle name="60% - Ênfase1 3" xfId="91" xr:uid="{00000000-0005-0000-0000-000019000000}"/>
    <cellStyle name="60% - Ênfase2 2" xfId="18" xr:uid="{00000000-0005-0000-0000-00001A000000}"/>
    <cellStyle name="60% - Ênfase2 2 2" xfId="119" xr:uid="{C7992F84-AC2A-47B7-B67D-EA6B5312DD76}"/>
    <cellStyle name="60% - Ênfase2 3" xfId="92" xr:uid="{00000000-0005-0000-0000-00001B000000}"/>
    <cellStyle name="60% - Ênfase3 2" xfId="19" xr:uid="{00000000-0005-0000-0000-00001C000000}"/>
    <cellStyle name="60% - Ênfase3 2 2" xfId="120" xr:uid="{72B6C323-1226-4CA6-A229-69EBFC528A26}"/>
    <cellStyle name="60% - Ênfase3 3" xfId="93" xr:uid="{00000000-0005-0000-0000-00001D000000}"/>
    <cellStyle name="60% - Ênfase4 2" xfId="20" xr:uid="{00000000-0005-0000-0000-00001E000000}"/>
    <cellStyle name="60% - Ênfase4 2 2" xfId="121" xr:uid="{96843F7B-25CA-4C86-AC8A-8F6F249DCC35}"/>
    <cellStyle name="60% - Ênfase4 3" xfId="94" xr:uid="{00000000-0005-0000-0000-00001F000000}"/>
    <cellStyle name="60% - Ênfase5 2" xfId="21" xr:uid="{00000000-0005-0000-0000-000020000000}"/>
    <cellStyle name="60% - Ênfase5 2 2" xfId="122" xr:uid="{D3A0D215-2874-4E0E-B2A2-EF2B5B54317C}"/>
    <cellStyle name="60% - Ênfase5 3" xfId="95" xr:uid="{00000000-0005-0000-0000-000021000000}"/>
    <cellStyle name="60% - Ênfase6 2" xfId="22" xr:uid="{00000000-0005-0000-0000-000022000000}"/>
    <cellStyle name="60% - Ênfase6 2 2" xfId="123" xr:uid="{681497A3-0F1C-41C0-9F8F-09FF784474EB}"/>
    <cellStyle name="60% - Ênfase6 3" xfId="96" xr:uid="{00000000-0005-0000-0000-000023000000}"/>
    <cellStyle name="Bom" xfId="58" builtinId="26" customBuiltin="1"/>
    <cellStyle name="Bom 2" xfId="23" xr:uid="{00000000-0005-0000-0000-000025000000}"/>
    <cellStyle name="Cálculo" xfId="62" builtinId="22" customBuiltin="1"/>
    <cellStyle name="Cálculo 2" xfId="24" xr:uid="{00000000-0005-0000-0000-000027000000}"/>
    <cellStyle name="Célula de Verificação" xfId="64" builtinId="23" customBuiltin="1"/>
    <cellStyle name="Célula de Verificação 2" xfId="25" xr:uid="{00000000-0005-0000-0000-000029000000}"/>
    <cellStyle name="Célula Vinculada" xfId="63" builtinId="24" customBuiltin="1"/>
    <cellStyle name="Célula Vinculada 2" xfId="26" xr:uid="{00000000-0005-0000-0000-00002B000000}"/>
    <cellStyle name="Ênfase1" xfId="69" builtinId="29" customBuiltin="1"/>
    <cellStyle name="Ênfase1 2" xfId="27" xr:uid="{00000000-0005-0000-0000-00002D000000}"/>
    <cellStyle name="Ênfase2" xfId="72" builtinId="33" customBuiltin="1"/>
    <cellStyle name="Ênfase2 2" xfId="28" xr:uid="{00000000-0005-0000-0000-00002F000000}"/>
    <cellStyle name="Ênfase3" xfId="75" builtinId="37" customBuiltin="1"/>
    <cellStyle name="Ênfase3 2" xfId="29" xr:uid="{00000000-0005-0000-0000-000031000000}"/>
    <cellStyle name="Ênfase4" xfId="78" builtinId="41" customBuiltin="1"/>
    <cellStyle name="Ênfase4 2" xfId="30" xr:uid="{00000000-0005-0000-0000-000033000000}"/>
    <cellStyle name="Ênfase5" xfId="81" builtinId="45" customBuiltin="1"/>
    <cellStyle name="Ênfase5 2" xfId="31" xr:uid="{00000000-0005-0000-0000-000035000000}"/>
    <cellStyle name="Ênfase6" xfId="84" builtinId="49" customBuiltin="1"/>
    <cellStyle name="Ênfase6 2" xfId="32" xr:uid="{00000000-0005-0000-0000-000037000000}"/>
    <cellStyle name="Entrada" xfId="60" builtinId="20" customBuiltin="1"/>
    <cellStyle name="Entrada 2" xfId="33" xr:uid="{00000000-0005-0000-0000-000039000000}"/>
    <cellStyle name="Excel Built-in Currency" xfId="34" xr:uid="{00000000-0005-0000-0000-00003A000000}"/>
    <cellStyle name="Excel Built-in Explanatory Text" xfId="35" xr:uid="{00000000-0005-0000-0000-00003B000000}"/>
    <cellStyle name="Excel Built-in Hyperlink" xfId="36" xr:uid="{00000000-0005-0000-0000-00003C000000}"/>
    <cellStyle name="Excel Built-in Percent" xfId="37" xr:uid="{00000000-0005-0000-0000-00003D000000}"/>
    <cellStyle name="Moeda" xfId="3" builtinId="4"/>
    <cellStyle name="Moeda 2" xfId="39" xr:uid="{00000000-0005-0000-0000-000040000000}"/>
    <cellStyle name="Moeda 2 2" xfId="112" xr:uid="{00000000-0005-0000-0000-000041000000}"/>
    <cellStyle name="Moeda 2 2 2" xfId="149" xr:uid="{B9274E33-9684-4ED8-95AD-1FE3A46D4708}"/>
    <cellStyle name="Moeda 2 3" xfId="129" xr:uid="{2C75FDF2-5CAB-49CB-883C-3F9FDB401B24}"/>
    <cellStyle name="Moeda 2 4" xfId="161" xr:uid="{8861FF85-E5B4-4009-89E3-358DC67E41EF}"/>
    <cellStyle name="Moeda 3" xfId="38" xr:uid="{00000000-0005-0000-0000-000042000000}"/>
    <cellStyle name="Moeda 3 2" xfId="152" xr:uid="{8EDDB834-1ECF-4204-A9B9-C9AE25CAE69D}"/>
    <cellStyle name="Moeda 4" xfId="103" xr:uid="{00000000-0005-0000-0000-000043000000}"/>
    <cellStyle name="Moeda 4 2" xfId="140" xr:uid="{A6120475-7B67-411F-81BC-B4CAB70839BA}"/>
    <cellStyle name="Moeda 5" xfId="114" xr:uid="{6D4891D5-5FF0-45CD-AFDA-FBF98D6BEF50}"/>
    <cellStyle name="Moeda 5 2" xfId="176" xr:uid="{EBB3783B-64F4-4784-9763-9DE6EF0D340D}"/>
    <cellStyle name="Moeda 6" xfId="132" xr:uid="{FC1DF77E-6488-4AAF-8F84-284A7E4C485B}"/>
    <cellStyle name="Moeda 7" xfId="177" xr:uid="{F733687E-1557-448B-8DDB-BB29AE35E132}"/>
    <cellStyle name="Moeda 9" xfId="40" xr:uid="{00000000-0005-0000-0000-000044000000}"/>
    <cellStyle name="Neutra 2" xfId="90" xr:uid="{00000000-0005-0000-0000-000045000000}"/>
    <cellStyle name="Neutro 2" xfId="117" xr:uid="{F80A4443-563A-4F5C-9538-E1D8AB119F22}"/>
    <cellStyle name="Normal" xfId="0" builtinId="0"/>
    <cellStyle name="Normal 2" xfId="41" xr:uid="{00000000-0005-0000-0000-000047000000}"/>
    <cellStyle name="Normal 2 2" xfId="98" xr:uid="{00000000-0005-0000-0000-000048000000}"/>
    <cellStyle name="Normal 2 2 2" xfId="174" xr:uid="{999A6BFA-5584-4CFD-B693-5FC43D3255F0}"/>
    <cellStyle name="Normal 2 2 3" xfId="175" xr:uid="{356AD619-213B-49AB-B605-6DB95E362B48}"/>
    <cellStyle name="Normal 2 3" xfId="172" xr:uid="{723C3C1A-626F-48CD-9E11-E1526A40CC61}"/>
    <cellStyle name="Normal 2 4" xfId="156" xr:uid="{56702AF5-1EFD-4D23-AB01-ADC04BD82021}"/>
    <cellStyle name="Normal 2 5" xfId="151" xr:uid="{91E4C15F-486A-4722-B310-E3162D12008B}"/>
    <cellStyle name="Normal 3" xfId="4" xr:uid="{00000000-0005-0000-0000-000049000000}"/>
    <cellStyle name="Normal 3 2" xfId="173" xr:uid="{FFAC4771-3A32-4790-99D7-0BBC4F6F98FA}"/>
    <cellStyle name="Normal 3 3" xfId="171" xr:uid="{1F7D0C72-C532-43E6-A665-58F678ED64A1}"/>
    <cellStyle name="Nota" xfId="66" builtinId="10" customBuiltin="1"/>
    <cellStyle name="Nota 2" xfId="42" xr:uid="{00000000-0005-0000-0000-00004B000000}"/>
    <cellStyle name="Porcentagem" xfId="1" builtinId="5"/>
    <cellStyle name="Ruim" xfId="59" builtinId="27" customBuiltin="1"/>
    <cellStyle name="Saída" xfId="61" builtinId="21" customBuiltin="1"/>
    <cellStyle name="Saída 2" xfId="43" xr:uid="{00000000-0005-0000-0000-00004E000000}"/>
    <cellStyle name="Texto de Aviso" xfId="65" builtinId="11" customBuiltin="1"/>
    <cellStyle name="Texto de Aviso 2" xfId="44" xr:uid="{00000000-0005-0000-0000-000050000000}"/>
    <cellStyle name="Texto Explicativo" xfId="67" builtinId="53" customBuiltin="1"/>
    <cellStyle name="Texto Explicativo 2" xfId="45" xr:uid="{00000000-0005-0000-0000-000052000000}"/>
    <cellStyle name="Título" xfId="53" builtinId="15" customBuiltin="1"/>
    <cellStyle name="Título 1" xfId="54" builtinId="16" customBuiltin="1"/>
    <cellStyle name="Título 1 1" xfId="47" xr:uid="{00000000-0005-0000-0000-000055000000}"/>
    <cellStyle name="Título 1 1 1" xfId="48" xr:uid="{00000000-0005-0000-0000-000056000000}"/>
    <cellStyle name="Título 1 2" xfId="46" xr:uid="{00000000-0005-0000-0000-000057000000}"/>
    <cellStyle name="Título 2" xfId="55" builtinId="17" customBuiltin="1"/>
    <cellStyle name="Título 2 2" xfId="49" xr:uid="{00000000-0005-0000-0000-000059000000}"/>
    <cellStyle name="Título 3" xfId="56" builtinId="18" customBuiltin="1"/>
    <cellStyle name="Título 3 2" xfId="50" xr:uid="{00000000-0005-0000-0000-00005B000000}"/>
    <cellStyle name="Título 4" xfId="57" builtinId="19" customBuiltin="1"/>
    <cellStyle name="Título 4 2" xfId="51" xr:uid="{00000000-0005-0000-0000-00005D000000}"/>
    <cellStyle name="Total" xfId="68" builtinId="25" customBuiltin="1"/>
    <cellStyle name="Total 2" xfId="52" xr:uid="{00000000-0005-0000-0000-00005F000000}"/>
    <cellStyle name="Vírgula" xfId="2" builtinId="3"/>
    <cellStyle name="Vírgula 2" xfId="87" xr:uid="{00000000-0005-0000-0000-000061000000}"/>
    <cellStyle name="Vírgula 3" xfId="89" xr:uid="{00000000-0005-0000-0000-000062000000}"/>
    <cellStyle name="Vírgula 3 2" xfId="101" xr:uid="{00000000-0005-0000-0000-000063000000}"/>
    <cellStyle name="Vírgula 3 2 2" xfId="110" xr:uid="{00000000-0005-0000-0000-000064000000}"/>
    <cellStyle name="Vírgula 3 2 2 2" xfId="147" xr:uid="{6F1F6A7E-7001-421D-A057-3F5FEECC5165}"/>
    <cellStyle name="Vírgula 3 2 2 3" xfId="168" xr:uid="{36F5A264-4FF1-4F2A-9CD4-7FEF8F9BC016}"/>
    <cellStyle name="Vírgula 3 2 3" xfId="127" xr:uid="{01DF1B7E-0511-48B4-BB9B-B7B5B983EFAF}"/>
    <cellStyle name="Vírgula 3 2 4" xfId="138" xr:uid="{88299516-FCDA-46DD-A0D1-2850A0DE4CBF}"/>
    <cellStyle name="Vírgula 3 2 5" xfId="159" xr:uid="{FFE50FEF-BB32-4C48-BAED-8C8874EB5090}"/>
    <cellStyle name="Vírgula 3 3" xfId="106" xr:uid="{00000000-0005-0000-0000-000065000000}"/>
    <cellStyle name="Vírgula 3 3 2" xfId="143" xr:uid="{5CE9F5D1-3E5C-49F7-B91A-6F034B233851}"/>
    <cellStyle name="Vírgula 3 3 3" xfId="164" xr:uid="{A76F9579-406F-409F-B067-E6F099205EA8}"/>
    <cellStyle name="Vírgula 3 4" xfId="116" xr:uid="{D841E7D5-4410-4411-9BDB-91700FAE9558}"/>
    <cellStyle name="Vírgula 3 5" xfId="134" xr:uid="{8BB20B69-BB28-449F-B9CF-3F3DBB4E837F}"/>
    <cellStyle name="Vírgula 3 6" xfId="154" xr:uid="{D760CC82-F5B3-4980-B82B-1106A9EC3E3B}"/>
    <cellStyle name="Vírgula 4" xfId="88" xr:uid="{00000000-0005-0000-0000-000066000000}"/>
    <cellStyle name="Vírgula 4 2" xfId="100" xr:uid="{00000000-0005-0000-0000-000067000000}"/>
    <cellStyle name="Vírgula 4 2 2" xfId="109" xr:uid="{00000000-0005-0000-0000-000068000000}"/>
    <cellStyle name="Vírgula 4 2 2 2" xfId="146" xr:uid="{DF3C4BF2-D4CF-4A77-A317-1637B5D3FF91}"/>
    <cellStyle name="Vírgula 4 2 2 3" xfId="167" xr:uid="{9D19C9C7-92CA-4BA6-8413-E3A14D755A77}"/>
    <cellStyle name="Vírgula 4 2 3" xfId="126" xr:uid="{9AF858D6-666C-4011-9CCE-8B04E499C44A}"/>
    <cellStyle name="Vírgula 4 2 4" xfId="137" xr:uid="{9BF9FB5D-1C65-42A5-8CAD-DB20A86FDA22}"/>
    <cellStyle name="Vírgula 4 2 5" xfId="158" xr:uid="{7D4A08B1-99C6-4CF9-88B9-6D31B0F68A94}"/>
    <cellStyle name="Vírgula 4 3" xfId="105" xr:uid="{00000000-0005-0000-0000-000069000000}"/>
    <cellStyle name="Vírgula 4 3 2" xfId="142" xr:uid="{7D60D665-BF74-4796-B681-5DB9A26B7656}"/>
    <cellStyle name="Vírgula 4 3 3" xfId="163" xr:uid="{F0D0D085-5FFB-4A46-84E0-02FCEF004960}"/>
    <cellStyle name="Vírgula 4 4" xfId="115" xr:uid="{4CFB20EF-2484-48FB-9F0E-58172179F1D6}"/>
    <cellStyle name="Vírgula 4 5" xfId="133" xr:uid="{15DA8AE3-3664-4588-AC31-C16D567D2007}"/>
    <cellStyle name="Vírgula 4 6" xfId="153" xr:uid="{10202FFB-9DD9-4508-8AD6-0AD3484D8AEB}"/>
    <cellStyle name="Vírgula 5" xfId="97" xr:uid="{00000000-0005-0000-0000-00006A000000}"/>
    <cellStyle name="Vírgula 5 2" xfId="102" xr:uid="{00000000-0005-0000-0000-00006B000000}"/>
    <cellStyle name="Vírgula 5 2 2" xfId="111" xr:uid="{00000000-0005-0000-0000-00006C000000}"/>
    <cellStyle name="Vírgula 5 2 2 2" xfId="148" xr:uid="{15F9FEC8-79C0-451F-BE05-0665670A7D03}"/>
    <cellStyle name="Vírgula 5 2 2 3" xfId="169" xr:uid="{2439AA72-40D8-4FB5-95C1-0714FFCD0C91}"/>
    <cellStyle name="Vírgula 5 2 3" xfId="128" xr:uid="{9C31C8E8-24DA-4D3C-BC1F-3E2A9D3919DF}"/>
    <cellStyle name="Vírgula 5 2 4" xfId="139" xr:uid="{E6A45BA8-8237-4E32-ABF0-1656F291072A}"/>
    <cellStyle name="Vírgula 5 2 5" xfId="160" xr:uid="{7A6C0085-6DA2-4959-928C-5B64AD7A7B7A}"/>
    <cellStyle name="Vírgula 5 3" xfId="107" xr:uid="{00000000-0005-0000-0000-00006D000000}"/>
    <cellStyle name="Vírgula 5 3 2" xfId="144" xr:uid="{6DEE0A4F-2C52-42A7-A36E-E167434B98DA}"/>
    <cellStyle name="Vírgula 5 3 3" xfId="165" xr:uid="{D948A75E-86DB-48D5-8384-346011966337}"/>
    <cellStyle name="Vírgula 5 4" xfId="124" xr:uid="{FF47F565-A3BE-43F8-8E7C-443020F82E8A}"/>
    <cellStyle name="Vírgula 5 5" xfId="135" xr:uid="{A0C8E1A7-D56E-41A7-B994-542DAD57C282}"/>
    <cellStyle name="Vírgula 5 6" xfId="155" xr:uid="{B0563908-E78A-4387-82B9-74DF945CC01C}"/>
    <cellStyle name="Vírgula 6" xfId="99" xr:uid="{00000000-0005-0000-0000-00006E000000}"/>
    <cellStyle name="Vírgula 6 2" xfId="108" xr:uid="{00000000-0005-0000-0000-00006F000000}"/>
    <cellStyle name="Vírgula 6 2 2" xfId="145" xr:uid="{0A57F131-E60D-4B8D-8B6B-8CD1A52648EB}"/>
    <cellStyle name="Vírgula 6 2 3" xfId="166" xr:uid="{97613EC3-E732-4AEF-939C-CC861E59ED57}"/>
    <cellStyle name="Vírgula 6 3" xfId="125" xr:uid="{70337E3C-7249-4892-A84D-7B9EC10E6699}"/>
    <cellStyle name="Vírgula 6 4" xfId="136" xr:uid="{09D9A3A7-8673-4C90-9D5B-B185CAE8228D}"/>
    <cellStyle name="Vírgula 6 5" xfId="157" xr:uid="{2A3C4F9C-FD29-4731-A408-C36BC7D088F8}"/>
    <cellStyle name="Vírgula 7" xfId="113" xr:uid="{00000000-0005-0000-0000-000070000000}"/>
    <cellStyle name="Vírgula 7 2" xfId="130" xr:uid="{73806228-08FC-4FB7-8BEA-5594E8586541}"/>
    <cellStyle name="Vírgula 7 2 2" xfId="170" xr:uid="{65515061-A51F-4BD7-A53E-52627EBDB3A8}"/>
    <cellStyle name="Vírgula 7 3" xfId="150" xr:uid="{8936CB80-DEAB-4613-A29F-4AD099F78C70}"/>
    <cellStyle name="Vírgula 7 4" xfId="162" xr:uid="{84E413DE-3A4C-4869-A956-A78E728C0247}"/>
    <cellStyle name="Vírgula 8" xfId="104" xr:uid="{00000000-0005-0000-0000-000071000000}"/>
    <cellStyle name="Vírgula 8 2" xfId="141" xr:uid="{60CB746B-5FBF-4379-9564-897E7EF47767}"/>
    <cellStyle name="Vírgula 9" xfId="131" xr:uid="{15123DF0-CE4F-4BB2-A8DC-248CA9C19D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showGridLines="0" tabSelected="1" zoomScaleNormal="100" workbookViewId="0">
      <selection activeCell="B11" sqref="B11:I11"/>
    </sheetView>
  </sheetViews>
  <sheetFormatPr defaultRowHeight="15" x14ac:dyDescent="0.25"/>
  <cols>
    <col min="2" max="2" width="8.85546875" customWidth="1"/>
    <col min="3" max="3" width="9.5703125" customWidth="1"/>
    <col min="4" max="4" width="16.28515625" customWidth="1"/>
    <col min="5" max="5" width="13.140625" customWidth="1"/>
    <col min="6" max="6" width="16.7109375" customWidth="1"/>
    <col min="7" max="7" width="19.28515625" customWidth="1"/>
    <col min="8" max="8" width="21.42578125" bestFit="1" customWidth="1"/>
    <col min="9" max="9" width="24" bestFit="1" customWidth="1"/>
    <col min="11" max="11" width="13.28515625" bestFit="1" customWidth="1"/>
    <col min="12" max="12" width="13.7109375" customWidth="1"/>
    <col min="13" max="13" width="9.5703125" customWidth="1"/>
  </cols>
  <sheetData>
    <row r="1" spans="1:13" x14ac:dyDescent="0.25">
      <c r="A1" s="5"/>
      <c r="B1" s="131" t="s">
        <v>0</v>
      </c>
      <c r="C1" s="131"/>
      <c r="D1" s="131"/>
      <c r="E1" s="131"/>
      <c r="F1" s="131"/>
      <c r="G1" s="131"/>
      <c r="H1" s="131"/>
      <c r="I1" s="131"/>
    </row>
    <row r="2" spans="1:13" ht="18" customHeight="1" x14ac:dyDescent="0.25">
      <c r="A2" s="5"/>
      <c r="G2" s="46"/>
    </row>
    <row r="3" spans="1:13" ht="23.25" x14ac:dyDescent="0.35">
      <c r="B3" s="132" t="s">
        <v>107</v>
      </c>
      <c r="C3" s="132"/>
      <c r="D3" s="132"/>
      <c r="E3" s="132"/>
      <c r="F3" s="132"/>
      <c r="G3" s="132"/>
      <c r="H3" s="132"/>
      <c r="I3" s="132"/>
    </row>
    <row r="5" spans="1:13" ht="15.75" customHeight="1" x14ac:dyDescent="0.25">
      <c r="B5" s="126" t="s">
        <v>159</v>
      </c>
      <c r="C5" s="127"/>
      <c r="D5" s="127"/>
      <c r="E5" s="127"/>
      <c r="F5" s="127"/>
      <c r="G5" s="127"/>
      <c r="H5" s="127"/>
      <c r="I5" s="128"/>
    </row>
    <row r="6" spans="1:13" ht="30" customHeight="1" x14ac:dyDescent="0.25">
      <c r="B6" s="38" t="s">
        <v>149</v>
      </c>
      <c r="C6" s="38" t="s">
        <v>105</v>
      </c>
      <c r="D6" s="38" t="s">
        <v>108</v>
      </c>
      <c r="E6" s="38" t="s">
        <v>150</v>
      </c>
      <c r="F6" s="38" t="s">
        <v>106</v>
      </c>
      <c r="G6" s="38" t="s">
        <v>151</v>
      </c>
      <c r="H6" s="38" t="s">
        <v>152</v>
      </c>
      <c r="I6" s="38" t="s">
        <v>153</v>
      </c>
    </row>
    <row r="7" spans="1:13" ht="30" x14ac:dyDescent="0.25">
      <c r="B7" s="133">
        <v>1</v>
      </c>
      <c r="C7" s="119">
        <v>1</v>
      </c>
      <c r="D7" s="119" t="s">
        <v>155</v>
      </c>
      <c r="E7" s="119">
        <v>9</v>
      </c>
      <c r="F7" s="120">
        <f>'G1 - CEARÁ (Servente)'!D17</f>
        <v>1429.24</v>
      </c>
      <c r="G7" s="120">
        <f>'G1 - CEARÁ (Servente)'!D126</f>
        <v>0</v>
      </c>
      <c r="H7" s="120">
        <f>$G$7*$E$7</f>
        <v>0</v>
      </c>
      <c r="I7" s="120">
        <f>$H$7*12</f>
        <v>0</v>
      </c>
    </row>
    <row r="8" spans="1:13" ht="30" x14ac:dyDescent="0.25">
      <c r="B8" s="130"/>
      <c r="C8" s="119">
        <v>2</v>
      </c>
      <c r="D8" s="119" t="s">
        <v>160</v>
      </c>
      <c r="E8" s="119">
        <v>5</v>
      </c>
      <c r="F8" s="120">
        <f>'G1 - CEARÁ (Op de Roçadeira)'!D17</f>
        <v>1459.55</v>
      </c>
      <c r="G8" s="120">
        <f>'G1 - CEARÁ (Op de Roçadeira)'!D126</f>
        <v>0</v>
      </c>
      <c r="H8" s="120">
        <f>$G$8*$E$8</f>
        <v>0</v>
      </c>
      <c r="I8" s="120">
        <f>$H$8*12</f>
        <v>0</v>
      </c>
      <c r="M8" s="45"/>
    </row>
    <row r="9" spans="1:13" ht="18.75" x14ac:dyDescent="0.25">
      <c r="B9" s="124" t="s">
        <v>294</v>
      </c>
      <c r="C9" s="124"/>
      <c r="D9" s="124"/>
      <c r="E9" s="106">
        <f>SUM(E7:E8)</f>
        <v>14</v>
      </c>
      <c r="F9" s="124" t="s">
        <v>154</v>
      </c>
      <c r="G9" s="124"/>
      <c r="H9" s="107">
        <f>SUM(H7:H8)</f>
        <v>0</v>
      </c>
      <c r="I9" s="107">
        <f>SUM(I7:I8)</f>
        <v>0</v>
      </c>
    </row>
    <row r="11" spans="1:13" ht="18.75" x14ac:dyDescent="0.25">
      <c r="B11" s="126" t="s">
        <v>161</v>
      </c>
      <c r="C11" s="127"/>
      <c r="D11" s="127"/>
      <c r="E11" s="127"/>
      <c r="F11" s="127"/>
      <c r="G11" s="127"/>
      <c r="H11" s="127"/>
      <c r="I11" s="128"/>
    </row>
    <row r="12" spans="1:13" ht="30" x14ac:dyDescent="0.25">
      <c r="B12" s="38" t="s">
        <v>149</v>
      </c>
      <c r="C12" s="38" t="s">
        <v>105</v>
      </c>
      <c r="D12" s="38" t="s">
        <v>108</v>
      </c>
      <c r="E12" s="38" t="s">
        <v>150</v>
      </c>
      <c r="F12" s="38" t="s">
        <v>106</v>
      </c>
      <c r="G12" s="38" t="s">
        <v>151</v>
      </c>
      <c r="H12" s="38" t="s">
        <v>152</v>
      </c>
      <c r="I12" s="38" t="s">
        <v>153</v>
      </c>
    </row>
    <row r="13" spans="1:13" ht="30" x14ac:dyDescent="0.25">
      <c r="B13" s="129">
        <v>2</v>
      </c>
      <c r="C13" s="119">
        <v>3</v>
      </c>
      <c r="D13" s="119" t="s">
        <v>155</v>
      </c>
      <c r="E13" s="119">
        <v>5</v>
      </c>
      <c r="F13" s="122">
        <f>'G2 - MARANHÃO (Servente)'!D17</f>
        <v>1429.59</v>
      </c>
      <c r="G13" s="122">
        <f>'G2 - MARANHÃO (Servente)'!D126</f>
        <v>0</v>
      </c>
      <c r="H13" s="122">
        <f>$G$13*$E$13</f>
        <v>0</v>
      </c>
      <c r="I13" s="122">
        <f>$H$13*12</f>
        <v>0</v>
      </c>
    </row>
    <row r="14" spans="1:13" ht="30" x14ac:dyDescent="0.25">
      <c r="B14" s="130"/>
      <c r="C14" s="119">
        <v>4</v>
      </c>
      <c r="D14" s="119" t="s">
        <v>160</v>
      </c>
      <c r="E14" s="119">
        <v>2</v>
      </c>
      <c r="F14" s="120">
        <f>'G2 - MARANHÃO (Op de Roçadeira)'!D17</f>
        <v>1452.65</v>
      </c>
      <c r="G14" s="120">
        <f>'G2 - MARANHÃO (Op de Roçadeira)'!D126</f>
        <v>0</v>
      </c>
      <c r="H14" s="123">
        <f>$G$14*$E$14</f>
        <v>0</v>
      </c>
      <c r="I14" s="123">
        <f>$H$14*12</f>
        <v>0</v>
      </c>
    </row>
    <row r="15" spans="1:13" ht="18.75" x14ac:dyDescent="0.25">
      <c r="B15" s="124" t="s">
        <v>294</v>
      </c>
      <c r="C15" s="124"/>
      <c r="D15" s="124"/>
      <c r="E15" s="106">
        <f>SUM(E13:E14)</f>
        <v>7</v>
      </c>
      <c r="F15" s="124" t="s">
        <v>154</v>
      </c>
      <c r="G15" s="124"/>
      <c r="H15" s="107">
        <f>SUM(H13:H14)</f>
        <v>0</v>
      </c>
      <c r="I15" s="107">
        <f>SUM(I13:I14)</f>
        <v>0</v>
      </c>
      <c r="K15" s="45"/>
    </row>
    <row r="17" spans="2:11" ht="18.75" x14ac:dyDescent="0.25">
      <c r="B17" s="126" t="s">
        <v>162</v>
      </c>
      <c r="C17" s="127"/>
      <c r="D17" s="127"/>
      <c r="E17" s="127"/>
      <c r="F17" s="127"/>
      <c r="G17" s="127"/>
      <c r="H17" s="127"/>
      <c r="I17" s="128"/>
    </row>
    <row r="18" spans="2:11" ht="30" x14ac:dyDescent="0.25">
      <c r="B18" s="38" t="s">
        <v>149</v>
      </c>
      <c r="C18" s="38" t="s">
        <v>105</v>
      </c>
      <c r="D18" s="38" t="s">
        <v>108</v>
      </c>
      <c r="E18" s="38" t="s">
        <v>150</v>
      </c>
      <c r="F18" s="38" t="s">
        <v>106</v>
      </c>
      <c r="G18" s="38" t="s">
        <v>151</v>
      </c>
      <c r="H18" s="38" t="s">
        <v>152</v>
      </c>
      <c r="I18" s="38" t="s">
        <v>153</v>
      </c>
    </row>
    <row r="19" spans="2:11" ht="30" x14ac:dyDescent="0.25">
      <c r="B19" s="129">
        <v>3</v>
      </c>
      <c r="C19" s="119">
        <v>5</v>
      </c>
      <c r="D19" s="119" t="s">
        <v>155</v>
      </c>
      <c r="E19" s="119">
        <v>10</v>
      </c>
      <c r="F19" s="120">
        <f>'G3 - PIAUI (Servente)'!D17</f>
        <v>1445.55</v>
      </c>
      <c r="G19" s="120">
        <f>'G3 - PIAUI (Servente)'!D126</f>
        <v>0</v>
      </c>
      <c r="H19" s="123">
        <f>$G$19*$E$19</f>
        <v>0</v>
      </c>
      <c r="I19" s="123">
        <f>$H$19*12</f>
        <v>0</v>
      </c>
    </row>
    <row r="20" spans="2:11" ht="30" x14ac:dyDescent="0.25">
      <c r="B20" s="130"/>
      <c r="C20" s="119">
        <v>6</v>
      </c>
      <c r="D20" s="119" t="s">
        <v>160</v>
      </c>
      <c r="E20" s="119">
        <v>3</v>
      </c>
      <c r="F20" s="120">
        <f>'G3 - PIAUI (Op de Roçadeira)'!D17</f>
        <v>1747.04</v>
      </c>
      <c r="G20" s="120">
        <f>'G3 - PIAUI (Op de Roçadeira)'!D126</f>
        <v>0</v>
      </c>
      <c r="H20" s="123">
        <f>$G$20*$E$20</f>
        <v>0</v>
      </c>
      <c r="I20" s="123">
        <f>$H$20*12</f>
        <v>0</v>
      </c>
    </row>
    <row r="21" spans="2:11" ht="18.75" x14ac:dyDescent="0.25">
      <c r="B21" s="124" t="s">
        <v>294</v>
      </c>
      <c r="C21" s="124"/>
      <c r="D21" s="124"/>
      <c r="E21" s="106">
        <f>SUM(E19:E20)</f>
        <v>13</v>
      </c>
      <c r="F21" s="124" t="s">
        <v>154</v>
      </c>
      <c r="G21" s="124"/>
      <c r="H21" s="107">
        <f>SUM(H19:H20)</f>
        <v>0</v>
      </c>
      <c r="I21" s="107">
        <f>SUM(I19:I20)</f>
        <v>0</v>
      </c>
      <c r="K21" s="45"/>
    </row>
    <row r="23" spans="2:11" ht="18.75" x14ac:dyDescent="0.25">
      <c r="B23" s="126" t="s">
        <v>163</v>
      </c>
      <c r="C23" s="127"/>
      <c r="D23" s="127"/>
      <c r="E23" s="127"/>
      <c r="F23" s="127"/>
      <c r="G23" s="127"/>
      <c r="H23" s="127"/>
      <c r="I23" s="128"/>
    </row>
    <row r="24" spans="2:11" ht="30" x14ac:dyDescent="0.25">
      <c r="B24" s="38" t="s">
        <v>149</v>
      </c>
      <c r="C24" s="38" t="s">
        <v>105</v>
      </c>
      <c r="D24" s="38" t="s">
        <v>108</v>
      </c>
      <c r="E24" s="38" t="s">
        <v>150</v>
      </c>
      <c r="F24" s="38" t="s">
        <v>106</v>
      </c>
      <c r="G24" s="38" t="s">
        <v>151</v>
      </c>
      <c r="H24" s="38" t="s">
        <v>152</v>
      </c>
      <c r="I24" s="38" t="s">
        <v>153</v>
      </c>
    </row>
    <row r="25" spans="2:11" ht="30" x14ac:dyDescent="0.25">
      <c r="B25" s="121" t="s">
        <v>157</v>
      </c>
      <c r="C25" s="119">
        <v>7</v>
      </c>
      <c r="D25" s="119" t="s">
        <v>155</v>
      </c>
      <c r="E25" s="119">
        <v>1</v>
      </c>
      <c r="F25" s="120">
        <f>'ITEM7 - PB (Servente)'!D17</f>
        <v>1414.45</v>
      </c>
      <c r="G25" s="120">
        <f>'ITEM7 - PB (Servente)'!D126</f>
        <v>0</v>
      </c>
      <c r="H25" s="123">
        <f>$G$25*$E$25</f>
        <v>0</v>
      </c>
      <c r="I25" s="123">
        <f>$H$25*12</f>
        <v>0</v>
      </c>
    </row>
    <row r="26" spans="2:11" ht="18.75" x14ac:dyDescent="0.25">
      <c r="B26" s="124" t="s">
        <v>294</v>
      </c>
      <c r="C26" s="124"/>
      <c r="D26" s="124"/>
      <c r="E26" s="106">
        <f>SUM(E24:E25)</f>
        <v>1</v>
      </c>
      <c r="F26" s="124" t="s">
        <v>154</v>
      </c>
      <c r="G26" s="124"/>
      <c r="H26" s="107">
        <f>SUM(H24:H25)</f>
        <v>0</v>
      </c>
      <c r="I26" s="107">
        <f>SUM(I24:I25)</f>
        <v>0</v>
      </c>
    </row>
    <row r="28" spans="2:11" ht="21" x14ac:dyDescent="0.35">
      <c r="B28" s="125" t="s">
        <v>201</v>
      </c>
      <c r="C28" s="125"/>
      <c r="D28" s="125"/>
      <c r="E28" s="125"/>
      <c r="F28" s="125"/>
      <c r="G28" s="125"/>
      <c r="H28" s="108">
        <f>SUM(H9+H15+H21+H26)</f>
        <v>0</v>
      </c>
      <c r="I28" s="108">
        <f>SUM(I9+I15+I21+I26)</f>
        <v>0</v>
      </c>
    </row>
  </sheetData>
  <mergeCells count="18">
    <mergeCell ref="B15:D15"/>
    <mergeCell ref="F15:G15"/>
    <mergeCell ref="B1:I1"/>
    <mergeCell ref="B11:I11"/>
    <mergeCell ref="B13:B14"/>
    <mergeCell ref="B3:I3"/>
    <mergeCell ref="B5:I5"/>
    <mergeCell ref="F9:G9"/>
    <mergeCell ref="B9:D9"/>
    <mergeCell ref="B7:B8"/>
    <mergeCell ref="B21:D21"/>
    <mergeCell ref="F21:G21"/>
    <mergeCell ref="B28:G28"/>
    <mergeCell ref="B23:I23"/>
    <mergeCell ref="B17:I17"/>
    <mergeCell ref="B19:B20"/>
    <mergeCell ref="B26:D26"/>
    <mergeCell ref="F26:G26"/>
  </mergeCells>
  <pageMargins left="0.11811023622047245" right="3.937007874015748E-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B46CB-578F-4B8E-84F9-9A2F0E368A21}">
  <dimension ref="A1:I129"/>
  <sheetViews>
    <sheetView showGridLines="0" workbookViewId="0">
      <selection activeCell="D120" sqref="D120"/>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197</v>
      </c>
    </row>
    <row r="7" spans="1:4" x14ac:dyDescent="0.25">
      <c r="A7" s="6" t="s">
        <v>6</v>
      </c>
      <c r="B7" s="168" t="s">
        <v>7</v>
      </c>
      <c r="C7" s="168"/>
      <c r="D7" s="6">
        <v>2024</v>
      </c>
    </row>
    <row r="8" spans="1:4" x14ac:dyDescent="0.25">
      <c r="A8" s="6" t="s">
        <v>8</v>
      </c>
      <c r="B8" s="168" t="s">
        <v>156</v>
      </c>
      <c r="C8" s="168"/>
      <c r="D8" s="44"/>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3</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194</v>
      </c>
    </row>
    <row r="16" spans="1:4" x14ac:dyDescent="0.25">
      <c r="A16" s="6">
        <v>2</v>
      </c>
      <c r="B16" s="168" t="s">
        <v>17</v>
      </c>
      <c r="C16" s="168"/>
      <c r="D16" s="43" t="s">
        <v>116</v>
      </c>
    </row>
    <row r="17" spans="1:5" x14ac:dyDescent="0.25">
      <c r="A17" s="6">
        <v>3</v>
      </c>
      <c r="B17" s="171" t="s">
        <v>99</v>
      </c>
      <c r="C17" s="171"/>
      <c r="D17" s="113">
        <v>1747.04</v>
      </c>
    </row>
    <row r="18" spans="1:5" x14ac:dyDescent="0.25">
      <c r="A18" s="6">
        <v>4</v>
      </c>
      <c r="B18" s="168" t="s">
        <v>18</v>
      </c>
      <c r="C18" s="168"/>
      <c r="D18" s="7" t="s">
        <v>194</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6" x14ac:dyDescent="0.25">
      <c r="A49" s="29"/>
      <c r="B49" s="17"/>
      <c r="C49" s="18"/>
      <c r="D49" s="19"/>
    </row>
    <row r="50" spans="1:6" x14ac:dyDescent="0.25">
      <c r="A50" s="149" t="s">
        <v>51</v>
      </c>
      <c r="B50" s="149"/>
      <c r="C50" s="149"/>
      <c r="D50" s="149"/>
    </row>
    <row r="51" spans="1:6" x14ac:dyDescent="0.25">
      <c r="A51" s="7" t="s">
        <v>52</v>
      </c>
      <c r="B51" s="13" t="s">
        <v>53</v>
      </c>
      <c r="C51" s="7" t="s">
        <v>54</v>
      </c>
      <c r="D51" s="7" t="s">
        <v>22</v>
      </c>
    </row>
    <row r="52" spans="1:6" x14ac:dyDescent="0.25">
      <c r="A52" s="10" t="s">
        <v>2</v>
      </c>
      <c r="B52" s="23" t="s">
        <v>104</v>
      </c>
      <c r="C52" s="47"/>
      <c r="D52" s="11">
        <f>ROUND(IF($C$52*2*21-6%*$D$23&lt;0,0,$C$52*2*21-6%*$D$23),2)</f>
        <v>0</v>
      </c>
      <c r="E52" s="111" t="s">
        <v>295</v>
      </c>
      <c r="F52" s="47">
        <v>4.3499999999999996</v>
      </c>
    </row>
    <row r="53" spans="1:6" ht="14.25" customHeight="1" x14ac:dyDescent="0.25">
      <c r="A53" s="10" t="s">
        <v>4</v>
      </c>
      <c r="B53" s="20" t="s">
        <v>103</v>
      </c>
      <c r="C53" s="47"/>
      <c r="D53" s="47">
        <v>0</v>
      </c>
      <c r="E53" s="111" t="s">
        <v>297</v>
      </c>
      <c r="F53" s="47">
        <v>440.77</v>
      </c>
    </row>
    <row r="54" spans="1:6" x14ac:dyDescent="0.25">
      <c r="A54" s="10" t="s">
        <v>6</v>
      </c>
      <c r="B54" s="20" t="s">
        <v>196</v>
      </c>
      <c r="C54" s="20"/>
      <c r="D54" s="11">
        <v>0</v>
      </c>
      <c r="E54" s="40"/>
      <c r="F54" s="112"/>
    </row>
    <row r="55" spans="1:6" x14ac:dyDescent="0.25">
      <c r="A55" s="10" t="s">
        <v>8</v>
      </c>
      <c r="B55" s="20" t="s">
        <v>55</v>
      </c>
      <c r="C55" s="20"/>
      <c r="D55" s="11">
        <v>0</v>
      </c>
      <c r="E55" s="40"/>
      <c r="F55" s="112"/>
    </row>
    <row r="56" spans="1:6" x14ac:dyDescent="0.25">
      <c r="A56" s="10" t="s">
        <v>25</v>
      </c>
      <c r="B56" s="20" t="s">
        <v>158</v>
      </c>
      <c r="C56" s="20"/>
      <c r="D56" s="11">
        <v>0</v>
      </c>
      <c r="E56" s="40"/>
      <c r="F56" s="40"/>
    </row>
    <row r="57" spans="1:6" x14ac:dyDescent="0.25">
      <c r="A57" s="10" t="s">
        <v>26</v>
      </c>
      <c r="B57" s="23" t="s">
        <v>28</v>
      </c>
      <c r="C57" s="23"/>
      <c r="D57" s="11">
        <v>0</v>
      </c>
      <c r="E57" s="40"/>
      <c r="F57" s="40"/>
    </row>
    <row r="58" spans="1:6" x14ac:dyDescent="0.25">
      <c r="A58" s="151" t="s">
        <v>100</v>
      </c>
      <c r="B58" s="151"/>
      <c r="C58" s="151"/>
      <c r="D58" s="14">
        <f>ROUND(SUM(D52:D57),2)</f>
        <v>0</v>
      </c>
    </row>
    <row r="59" spans="1:6" x14ac:dyDescent="0.25">
      <c r="A59" s="17"/>
      <c r="B59" s="17"/>
      <c r="C59" s="17"/>
      <c r="D59" s="19"/>
    </row>
    <row r="60" spans="1:6" ht="15" customHeight="1" x14ac:dyDescent="0.25">
      <c r="A60" s="149" t="s">
        <v>56</v>
      </c>
      <c r="B60" s="149"/>
      <c r="C60" s="149"/>
      <c r="D60" s="149"/>
    </row>
    <row r="61" spans="1:6" x14ac:dyDescent="0.25">
      <c r="A61" s="7">
        <v>2</v>
      </c>
      <c r="B61" s="150" t="s">
        <v>57</v>
      </c>
      <c r="C61" s="150"/>
      <c r="D61" s="7" t="s">
        <v>22</v>
      </c>
    </row>
    <row r="62" spans="1:6" x14ac:dyDescent="0.25">
      <c r="A62" s="7" t="s">
        <v>31</v>
      </c>
      <c r="B62" s="150" t="s">
        <v>32</v>
      </c>
      <c r="C62" s="150"/>
      <c r="D62" s="8">
        <f>D36</f>
        <v>0</v>
      </c>
    </row>
    <row r="63" spans="1:6" x14ac:dyDescent="0.25">
      <c r="A63" s="7" t="s">
        <v>40</v>
      </c>
      <c r="B63" s="150" t="s">
        <v>41</v>
      </c>
      <c r="C63" s="150"/>
      <c r="D63" s="8">
        <f>D48</f>
        <v>0</v>
      </c>
    </row>
    <row r="64" spans="1:6"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ROUND(($D$26*C79),2)</f>
        <v>0</v>
      </c>
      <c r="E79" s="146"/>
      <c r="F79" s="147"/>
      <c r="G79" s="147"/>
      <c r="H79" s="147"/>
      <c r="I79" s="147"/>
    </row>
    <row r="80" spans="1:9" x14ac:dyDescent="0.25">
      <c r="A80" s="10" t="s">
        <v>4</v>
      </c>
      <c r="B80" s="23" t="s">
        <v>70</v>
      </c>
      <c r="C80" s="22">
        <v>2.8E-3</v>
      </c>
      <c r="D80" s="11">
        <f t="shared" ref="D80" si="1">ROUND(($D$26*C80),2)</f>
        <v>0</v>
      </c>
    </row>
    <row r="81" spans="1:4" ht="15" customHeight="1" x14ac:dyDescent="0.25">
      <c r="A81" s="10" t="s">
        <v>6</v>
      </c>
      <c r="B81" s="23" t="s">
        <v>71</v>
      </c>
      <c r="C81" s="22">
        <v>8.0000000000000004E-4</v>
      </c>
      <c r="D81" s="11">
        <f>ROUND(($D$26*C81),2)</f>
        <v>0</v>
      </c>
    </row>
    <row r="82" spans="1:4" x14ac:dyDescent="0.25">
      <c r="A82" s="10" t="s">
        <v>8</v>
      </c>
      <c r="B82" s="23" t="s">
        <v>72</v>
      </c>
      <c r="C82" s="22">
        <v>3.3E-3</v>
      </c>
      <c r="D82" s="11">
        <f>ROUND(($D$26*C82),2)</f>
        <v>0</v>
      </c>
    </row>
    <row r="83" spans="1:4" x14ac:dyDescent="0.25">
      <c r="A83" s="10" t="s">
        <v>25</v>
      </c>
      <c r="B83" s="23" t="s">
        <v>73</v>
      </c>
      <c r="C83" s="22">
        <v>5.9999999999999995E-4</v>
      </c>
      <c r="D83" s="11">
        <f>ROUND(($D$26*C83),2)</f>
        <v>0</v>
      </c>
    </row>
    <row r="84" spans="1:4" x14ac:dyDescent="0.25">
      <c r="A84" s="10" t="s">
        <v>26</v>
      </c>
      <c r="B84" s="23" t="s">
        <v>74</v>
      </c>
      <c r="C84" s="22">
        <v>0</v>
      </c>
      <c r="D84" s="11">
        <f>ROUND(($D$26*C84),2)</f>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6" x14ac:dyDescent="0.25">
      <c r="A97" s="152"/>
      <c r="B97" s="152"/>
      <c r="C97" s="152"/>
      <c r="D97" s="152"/>
    </row>
    <row r="98" spans="1:6" x14ac:dyDescent="0.25">
      <c r="A98" s="153" t="s">
        <v>82</v>
      </c>
      <c r="B98" s="154"/>
      <c r="C98" s="154"/>
      <c r="D98" s="155"/>
    </row>
    <row r="99" spans="1:6" x14ac:dyDescent="0.25">
      <c r="A99" s="7">
        <v>5</v>
      </c>
      <c r="B99" s="150" t="s">
        <v>83</v>
      </c>
      <c r="C99" s="150"/>
      <c r="D99" s="7" t="s">
        <v>22</v>
      </c>
    </row>
    <row r="100" spans="1:6" ht="15" customHeight="1" x14ac:dyDescent="0.25">
      <c r="A100" s="10" t="s">
        <v>2</v>
      </c>
      <c r="B100" s="156" t="s">
        <v>84</v>
      </c>
      <c r="C100" s="156"/>
      <c r="D100" s="11">
        <f>'Mat.Equip e Unif. PIAUI'!F128+'Mat.Equip e Unif. PIAUI'!F136</f>
        <v>0</v>
      </c>
    </row>
    <row r="101" spans="1:6" x14ac:dyDescent="0.25">
      <c r="A101" s="10" t="s">
        <v>4</v>
      </c>
      <c r="B101" s="156" t="s">
        <v>288</v>
      </c>
      <c r="C101" s="156"/>
      <c r="D101" s="11">
        <f>'Mat.Equip e Unif. PIAUI'!F45+'Mat.Equip e Unif. PIAUI'!F73</f>
        <v>0</v>
      </c>
      <c r="E101" s="45"/>
      <c r="F101" s="1"/>
    </row>
    <row r="102" spans="1:6" x14ac:dyDescent="0.25">
      <c r="A102" s="10" t="s">
        <v>6</v>
      </c>
      <c r="B102" s="156" t="s">
        <v>290</v>
      </c>
      <c r="C102" s="156"/>
      <c r="D102" s="11">
        <f>'Mat.Equip e Unif. PIAUI'!F101</f>
        <v>0</v>
      </c>
      <c r="E102" s="1"/>
    </row>
    <row r="103" spans="1:6" x14ac:dyDescent="0.25">
      <c r="A103" s="10" t="s">
        <v>8</v>
      </c>
      <c r="B103" s="156" t="s">
        <v>289</v>
      </c>
      <c r="C103" s="156"/>
      <c r="D103" s="11">
        <f>'Mat.Equip e Unif. PIAUI'!F110+'Mat.Equip e Unif. PIAUI'!F121</f>
        <v>0</v>
      </c>
      <c r="E103" s="1"/>
    </row>
    <row r="104" spans="1:6" x14ac:dyDescent="0.25">
      <c r="A104" s="151" t="s">
        <v>100</v>
      </c>
      <c r="B104" s="151"/>
      <c r="C104" s="151"/>
      <c r="D104" s="14">
        <f>SUM(D100:D103)</f>
        <v>0</v>
      </c>
    </row>
    <row r="105" spans="1:6" x14ac:dyDescent="0.25">
      <c r="A105" s="152"/>
      <c r="B105" s="152"/>
      <c r="C105" s="152"/>
      <c r="D105" s="152"/>
    </row>
    <row r="106" spans="1:6" x14ac:dyDescent="0.25">
      <c r="A106" s="149" t="s">
        <v>85</v>
      </c>
      <c r="B106" s="149"/>
      <c r="C106" s="149"/>
      <c r="D106" s="149"/>
    </row>
    <row r="107" spans="1:6" x14ac:dyDescent="0.25">
      <c r="A107" s="7">
        <v>6</v>
      </c>
      <c r="B107" s="12" t="s">
        <v>86</v>
      </c>
      <c r="C107" s="7" t="s">
        <v>33</v>
      </c>
      <c r="D107" s="7" t="s">
        <v>22</v>
      </c>
    </row>
    <row r="108" spans="1:6" x14ac:dyDescent="0.25">
      <c r="A108" s="7" t="s">
        <v>2</v>
      </c>
      <c r="B108" s="12" t="s">
        <v>87</v>
      </c>
      <c r="C108" s="24">
        <v>0</v>
      </c>
      <c r="D108" s="8">
        <f>ROUND(($D$124*C108),2)</f>
        <v>0</v>
      </c>
    </row>
    <row r="109" spans="1:6" x14ac:dyDescent="0.25">
      <c r="A109" s="7" t="s">
        <v>4</v>
      </c>
      <c r="B109" s="12" t="s">
        <v>88</v>
      </c>
      <c r="C109" s="24">
        <v>0</v>
      </c>
      <c r="D109" s="8">
        <f>ROUND((($D$108+$D$124)*C109),2)</f>
        <v>0</v>
      </c>
    </row>
    <row r="110" spans="1:6" x14ac:dyDescent="0.25">
      <c r="A110" s="7" t="s">
        <v>6</v>
      </c>
      <c r="B110" s="28" t="s">
        <v>89</v>
      </c>
      <c r="C110" s="27">
        <v>0</v>
      </c>
      <c r="D110" s="14"/>
    </row>
    <row r="111" spans="1:6" ht="15" customHeight="1" x14ac:dyDescent="0.25">
      <c r="A111" s="7"/>
      <c r="B111" s="12" t="s">
        <v>90</v>
      </c>
      <c r="C111" s="24">
        <v>0</v>
      </c>
      <c r="D111" s="36">
        <f>ROUND((($D$124+$D$108+$D$109)/(1-$C$110)*C111),2)</f>
        <v>0</v>
      </c>
    </row>
    <row r="112" spans="1:6"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22C7-2606-4445-89BA-3D89D64206A1}">
  <dimension ref="A1:L138"/>
  <sheetViews>
    <sheetView showGridLines="0" zoomScaleNormal="100" workbookViewId="0">
      <selection activeCell="E131" activeCellId="1" sqref="E124:E125 E131:E133"/>
    </sheetView>
  </sheetViews>
  <sheetFormatPr defaultRowHeight="15" x14ac:dyDescent="0.25"/>
  <cols>
    <col min="2" max="2" width="48" customWidth="1"/>
    <col min="3" max="3" width="14.7109375" customWidth="1"/>
    <col min="4" max="4" width="19" customWidth="1"/>
    <col min="5" max="5" width="20.85546875" customWidth="1"/>
    <col min="6" max="6" width="25" customWidth="1"/>
  </cols>
  <sheetData>
    <row r="1" spans="1:11" x14ac:dyDescent="0.25">
      <c r="A1" s="182" t="s">
        <v>162</v>
      </c>
      <c r="B1" s="182"/>
      <c r="C1" s="182"/>
      <c r="D1" s="182"/>
      <c r="E1" s="182"/>
      <c r="F1" s="182"/>
    </row>
    <row r="2" spans="1:11" x14ac:dyDescent="0.25">
      <c r="A2" s="183" t="s">
        <v>205</v>
      </c>
      <c r="B2" s="183"/>
      <c r="C2" s="183"/>
      <c r="D2" s="183"/>
      <c r="E2" s="183"/>
      <c r="F2" s="183"/>
      <c r="G2" s="75"/>
      <c r="H2" s="75"/>
      <c r="I2" s="75"/>
      <c r="J2" s="75"/>
      <c r="K2" s="75"/>
    </row>
    <row r="3" spans="1:11" ht="15" customHeight="1" x14ac:dyDescent="0.25">
      <c r="A3" s="187" t="s">
        <v>202</v>
      </c>
      <c r="B3" s="187" t="s">
        <v>147</v>
      </c>
      <c r="C3" s="184" t="s">
        <v>203</v>
      </c>
      <c r="D3" s="184" t="s">
        <v>204</v>
      </c>
      <c r="E3" s="190" t="s">
        <v>236</v>
      </c>
      <c r="F3" s="184" t="s">
        <v>237</v>
      </c>
    </row>
    <row r="4" spans="1:11" ht="15" customHeight="1" x14ac:dyDescent="0.25">
      <c r="A4" s="188"/>
      <c r="B4" s="188"/>
      <c r="C4" s="185"/>
      <c r="D4" s="185"/>
      <c r="E4" s="191"/>
      <c r="F4" s="185"/>
    </row>
    <row r="5" spans="1:11" ht="15" customHeight="1" x14ac:dyDescent="0.25">
      <c r="A5" s="189"/>
      <c r="B5" s="189"/>
      <c r="C5" s="186"/>
      <c r="D5" s="186"/>
      <c r="E5" s="192"/>
      <c r="F5" s="186"/>
    </row>
    <row r="6" spans="1:11" ht="15.75" customHeight="1" x14ac:dyDescent="0.25">
      <c r="A6" s="179" t="s">
        <v>235</v>
      </c>
      <c r="B6" s="179"/>
      <c r="C6" s="179"/>
      <c r="D6" s="179"/>
      <c r="E6" s="179"/>
      <c r="F6" s="179"/>
      <c r="G6" s="66"/>
      <c r="H6" s="66"/>
      <c r="I6" s="66"/>
      <c r="J6" s="66"/>
      <c r="K6" s="66"/>
    </row>
    <row r="7" spans="1:11" x14ac:dyDescent="0.25">
      <c r="A7" s="99">
        <v>1</v>
      </c>
      <c r="B7" s="70" t="s">
        <v>117</v>
      </c>
      <c r="C7" s="69" t="s">
        <v>118</v>
      </c>
      <c r="D7" s="99">
        <v>108</v>
      </c>
      <c r="E7" s="81"/>
      <c r="F7" s="87">
        <f>ROUND(($E$7*$D$7),2)</f>
        <v>0</v>
      </c>
      <c r="G7" s="77"/>
    </row>
    <row r="8" spans="1:11" ht="30" x14ac:dyDescent="0.25">
      <c r="A8" s="99">
        <v>2</v>
      </c>
      <c r="B8" s="70" t="s">
        <v>206</v>
      </c>
      <c r="C8" s="69" t="s">
        <v>118</v>
      </c>
      <c r="D8" s="99">
        <v>42</v>
      </c>
      <c r="E8" s="81"/>
      <c r="F8" s="87">
        <f>ROUND(($E$8*$D$8),2)</f>
        <v>0</v>
      </c>
      <c r="G8" s="77"/>
    </row>
    <row r="9" spans="1:11" x14ac:dyDescent="0.25">
      <c r="A9" s="99">
        <v>3</v>
      </c>
      <c r="B9" s="70" t="s">
        <v>207</v>
      </c>
      <c r="C9" s="69" t="s">
        <v>118</v>
      </c>
      <c r="D9" s="99">
        <v>81</v>
      </c>
      <c r="E9" s="81"/>
      <c r="F9" s="87">
        <f>ROUND(($E$9*$D$9),2)</f>
        <v>0</v>
      </c>
      <c r="G9" s="77"/>
    </row>
    <row r="10" spans="1:11" x14ac:dyDescent="0.25">
      <c r="A10" s="99">
        <v>4</v>
      </c>
      <c r="B10" s="101" t="s">
        <v>208</v>
      </c>
      <c r="C10" s="69" t="s">
        <v>109</v>
      </c>
      <c r="D10" s="99">
        <v>3</v>
      </c>
      <c r="E10" s="81"/>
      <c r="F10" s="87">
        <f>ROUND(($E$10*$D$10),2)</f>
        <v>0</v>
      </c>
      <c r="G10" s="77"/>
    </row>
    <row r="11" spans="1:11" x14ac:dyDescent="0.25">
      <c r="A11" s="99">
        <v>5</v>
      </c>
      <c r="B11" s="70" t="s">
        <v>209</v>
      </c>
      <c r="C11" s="69" t="s">
        <v>118</v>
      </c>
      <c r="D11" s="99">
        <v>34</v>
      </c>
      <c r="E11" s="81"/>
      <c r="F11" s="87">
        <f>ROUND(($E$11*$D$11),2)</f>
        <v>0</v>
      </c>
      <c r="G11" s="77"/>
    </row>
    <row r="12" spans="1:11" x14ac:dyDescent="0.25">
      <c r="A12" s="99">
        <v>6</v>
      </c>
      <c r="B12" s="70" t="s">
        <v>210</v>
      </c>
      <c r="C12" s="69" t="s">
        <v>119</v>
      </c>
      <c r="D12" s="99">
        <v>42</v>
      </c>
      <c r="E12" s="81"/>
      <c r="F12" s="87">
        <f>ROUND(($E$12*$D$12),2)</f>
        <v>0</v>
      </c>
      <c r="G12" s="77"/>
    </row>
    <row r="13" spans="1:11" ht="30" x14ac:dyDescent="0.25">
      <c r="A13" s="99">
        <v>7</v>
      </c>
      <c r="B13" s="70" t="s">
        <v>120</v>
      </c>
      <c r="C13" s="69" t="s">
        <v>109</v>
      </c>
      <c r="D13" s="99">
        <v>52</v>
      </c>
      <c r="E13" s="81"/>
      <c r="F13" s="87">
        <f>ROUND(($E$13*$D$13),2)</f>
        <v>0</v>
      </c>
      <c r="G13" s="77"/>
    </row>
    <row r="14" spans="1:11" x14ac:dyDescent="0.25">
      <c r="A14" s="99">
        <v>8</v>
      </c>
      <c r="B14" s="70" t="s">
        <v>211</v>
      </c>
      <c r="C14" s="69" t="s">
        <v>119</v>
      </c>
      <c r="D14" s="99">
        <v>50</v>
      </c>
      <c r="E14" s="81"/>
      <c r="F14" s="87">
        <f>ROUND(($E$14*$D$14),2)</f>
        <v>0</v>
      </c>
      <c r="G14" s="77"/>
    </row>
    <row r="15" spans="1:11" x14ac:dyDescent="0.25">
      <c r="A15" s="99">
        <v>9</v>
      </c>
      <c r="B15" s="70" t="s">
        <v>212</v>
      </c>
      <c r="C15" s="69" t="s">
        <v>121</v>
      </c>
      <c r="D15" s="99">
        <v>38</v>
      </c>
      <c r="E15" s="81"/>
      <c r="F15" s="87">
        <f>ROUND(($E$15*$D$15),2)</f>
        <v>0</v>
      </c>
      <c r="G15" s="77"/>
    </row>
    <row r="16" spans="1:11" ht="30" x14ac:dyDescent="0.25">
      <c r="A16" s="99">
        <v>10</v>
      </c>
      <c r="B16" s="70" t="s">
        <v>213</v>
      </c>
      <c r="C16" s="69" t="s">
        <v>148</v>
      </c>
      <c r="D16" s="99">
        <v>50</v>
      </c>
      <c r="E16" s="81"/>
      <c r="F16" s="87">
        <f>ROUND(($E$16*$D$16),2)</f>
        <v>0</v>
      </c>
      <c r="G16" s="77"/>
    </row>
    <row r="17" spans="1:7" ht="30" x14ac:dyDescent="0.25">
      <c r="A17" s="99">
        <v>11</v>
      </c>
      <c r="B17" s="70" t="s">
        <v>214</v>
      </c>
      <c r="C17" s="69" t="s">
        <v>109</v>
      </c>
      <c r="D17" s="99">
        <v>68</v>
      </c>
      <c r="E17" s="81"/>
      <c r="F17" s="87">
        <f>ROUND(($E$17*$D$17),2)</f>
        <v>0</v>
      </c>
      <c r="G17" s="77"/>
    </row>
    <row r="18" spans="1:7" x14ac:dyDescent="0.25">
      <c r="A18" s="99">
        <v>12</v>
      </c>
      <c r="B18" s="100" t="s">
        <v>215</v>
      </c>
      <c r="C18" s="69" t="s">
        <v>216</v>
      </c>
      <c r="D18" s="99">
        <v>27</v>
      </c>
      <c r="E18" s="81"/>
      <c r="F18" s="87">
        <f>ROUND(($E$18*$D$18),2)</f>
        <v>0</v>
      </c>
      <c r="G18" s="77"/>
    </row>
    <row r="19" spans="1:7" x14ac:dyDescent="0.25">
      <c r="A19" s="99">
        <v>13</v>
      </c>
      <c r="B19" s="70" t="s">
        <v>122</v>
      </c>
      <c r="C19" s="69" t="s">
        <v>109</v>
      </c>
      <c r="D19" s="99">
        <v>37</v>
      </c>
      <c r="E19" s="81"/>
      <c r="F19" s="87">
        <f>ROUND(($E$19*$D$19),2)</f>
        <v>0</v>
      </c>
      <c r="G19" s="77"/>
    </row>
    <row r="20" spans="1:7" x14ac:dyDescent="0.25">
      <c r="A20" s="99">
        <v>14</v>
      </c>
      <c r="B20" s="70" t="s">
        <v>217</v>
      </c>
      <c r="C20" s="69" t="s">
        <v>109</v>
      </c>
      <c r="D20" s="99">
        <v>27</v>
      </c>
      <c r="E20" s="81"/>
      <c r="F20" s="87">
        <f>ROUND(($E$20*$D$20),2)</f>
        <v>0</v>
      </c>
      <c r="G20" s="77"/>
    </row>
    <row r="21" spans="1:7" x14ac:dyDescent="0.25">
      <c r="A21" s="99">
        <v>15</v>
      </c>
      <c r="B21" s="70" t="s">
        <v>218</v>
      </c>
      <c r="C21" s="69" t="s">
        <v>109</v>
      </c>
      <c r="D21" s="99">
        <v>58</v>
      </c>
      <c r="E21" s="81"/>
      <c r="F21" s="87">
        <f>ROUND(($E$21*$D$21),2)</f>
        <v>0</v>
      </c>
      <c r="G21" s="77"/>
    </row>
    <row r="22" spans="1:7" x14ac:dyDescent="0.25">
      <c r="A22" s="99">
        <v>16</v>
      </c>
      <c r="B22" s="70" t="s">
        <v>219</v>
      </c>
      <c r="C22" s="69" t="s">
        <v>109</v>
      </c>
      <c r="D22" s="99">
        <v>59</v>
      </c>
      <c r="E22" s="81"/>
      <c r="F22" s="87">
        <f>ROUND(($E$22*$D$22),2)</f>
        <v>0</v>
      </c>
      <c r="G22" s="77"/>
    </row>
    <row r="23" spans="1:7" x14ac:dyDescent="0.25">
      <c r="A23" s="99">
        <v>17</v>
      </c>
      <c r="B23" s="70" t="s">
        <v>220</v>
      </c>
      <c r="C23" s="69" t="s">
        <v>109</v>
      </c>
      <c r="D23" s="99">
        <v>61</v>
      </c>
      <c r="E23" s="81"/>
      <c r="F23" s="87">
        <f>ROUND(($E$23*$D$23),2)</f>
        <v>0</v>
      </c>
      <c r="G23" s="77"/>
    </row>
    <row r="24" spans="1:7" x14ac:dyDescent="0.25">
      <c r="A24" s="99">
        <v>18</v>
      </c>
      <c r="B24" s="70" t="s">
        <v>123</v>
      </c>
      <c r="C24" s="69" t="s">
        <v>109</v>
      </c>
      <c r="D24" s="99">
        <v>41</v>
      </c>
      <c r="E24" s="81"/>
      <c r="F24" s="87">
        <f>ROUND(($E$24*$D$24),2)</f>
        <v>0</v>
      </c>
      <c r="G24" s="77"/>
    </row>
    <row r="25" spans="1:7" x14ac:dyDescent="0.25">
      <c r="A25" s="99">
        <v>19</v>
      </c>
      <c r="B25" s="70" t="s">
        <v>221</v>
      </c>
      <c r="C25" s="69" t="s">
        <v>109</v>
      </c>
      <c r="D25" s="99">
        <v>9</v>
      </c>
      <c r="E25" s="81"/>
      <c r="F25" s="87">
        <f>ROUND(($E$25*$D$25),2)</f>
        <v>0</v>
      </c>
      <c r="G25" s="77"/>
    </row>
    <row r="26" spans="1:7" ht="30" x14ac:dyDescent="0.25">
      <c r="A26" s="99">
        <v>20</v>
      </c>
      <c r="B26" s="70" t="s">
        <v>222</v>
      </c>
      <c r="C26" s="69" t="s">
        <v>109</v>
      </c>
      <c r="D26" s="99">
        <v>15</v>
      </c>
      <c r="E26" s="81"/>
      <c r="F26" s="87">
        <f>ROUND(($E$26*$D$26),2)</f>
        <v>0</v>
      </c>
      <c r="G26" s="77"/>
    </row>
    <row r="27" spans="1:7" ht="30" x14ac:dyDescent="0.25">
      <c r="A27" s="99">
        <v>21</v>
      </c>
      <c r="B27" s="70" t="s">
        <v>223</v>
      </c>
      <c r="C27" s="69" t="s">
        <v>121</v>
      </c>
      <c r="D27" s="99">
        <v>60</v>
      </c>
      <c r="E27" s="81"/>
      <c r="F27" s="87">
        <f>ROUND(($E$27*$D$27),2)</f>
        <v>0</v>
      </c>
      <c r="G27" s="77"/>
    </row>
    <row r="28" spans="1:7" ht="60" x14ac:dyDescent="0.25">
      <c r="A28" s="99">
        <v>22</v>
      </c>
      <c r="B28" s="70" t="s">
        <v>224</v>
      </c>
      <c r="C28" s="69" t="s">
        <v>121</v>
      </c>
      <c r="D28" s="99">
        <v>43</v>
      </c>
      <c r="E28" s="81"/>
      <c r="F28" s="87">
        <f>ROUND(($E$28*$D$28),2)</f>
        <v>0</v>
      </c>
      <c r="G28" s="77"/>
    </row>
    <row r="29" spans="1:7" x14ac:dyDescent="0.25">
      <c r="A29" s="99">
        <v>23</v>
      </c>
      <c r="B29" s="70" t="s">
        <v>225</v>
      </c>
      <c r="C29" s="69" t="s">
        <v>109</v>
      </c>
      <c r="D29" s="99">
        <v>88</v>
      </c>
      <c r="E29" s="81"/>
      <c r="F29" s="87">
        <f>ROUND(($E$29*$D$29),2)</f>
        <v>0</v>
      </c>
      <c r="G29" s="77"/>
    </row>
    <row r="30" spans="1:7" x14ac:dyDescent="0.25">
      <c r="A30" s="99">
        <v>24</v>
      </c>
      <c r="B30" s="70" t="s">
        <v>226</v>
      </c>
      <c r="C30" s="69" t="s">
        <v>121</v>
      </c>
      <c r="D30" s="99">
        <v>47</v>
      </c>
      <c r="E30" s="81"/>
      <c r="F30" s="87">
        <f>ROUND(($E$30*$D$30),2)</f>
        <v>0</v>
      </c>
      <c r="G30" s="77"/>
    </row>
    <row r="31" spans="1:7" ht="30" x14ac:dyDescent="0.25">
      <c r="A31" s="99">
        <v>25</v>
      </c>
      <c r="B31" s="70" t="s">
        <v>227</v>
      </c>
      <c r="C31" s="69" t="s">
        <v>121</v>
      </c>
      <c r="D31" s="99">
        <v>19</v>
      </c>
      <c r="E31" s="81"/>
      <c r="F31" s="87">
        <f>ROUND(($E$31*$D$31),2)</f>
        <v>0</v>
      </c>
      <c r="G31" s="77"/>
    </row>
    <row r="32" spans="1:7" x14ac:dyDescent="0.25">
      <c r="A32" s="99">
        <v>26</v>
      </c>
      <c r="B32" s="70" t="s">
        <v>228</v>
      </c>
      <c r="C32" s="69" t="s">
        <v>119</v>
      </c>
      <c r="D32" s="99">
        <v>29</v>
      </c>
      <c r="E32" s="81"/>
      <c r="F32" s="87">
        <f>ROUND(($E$32*$D$32),2)</f>
        <v>0</v>
      </c>
      <c r="G32" s="77"/>
    </row>
    <row r="33" spans="1:12" ht="30" x14ac:dyDescent="0.25">
      <c r="A33" s="99">
        <v>27</v>
      </c>
      <c r="B33" s="70" t="s">
        <v>229</v>
      </c>
      <c r="C33" s="69" t="s">
        <v>121</v>
      </c>
      <c r="D33" s="99">
        <v>1</v>
      </c>
      <c r="E33" s="81"/>
      <c r="F33" s="87">
        <f>ROUND(($E$33*$D$33),2)</f>
        <v>0</v>
      </c>
      <c r="G33" s="77"/>
    </row>
    <row r="34" spans="1:12" ht="30" x14ac:dyDescent="0.25">
      <c r="A34" s="99">
        <v>28</v>
      </c>
      <c r="B34" s="70" t="s">
        <v>230</v>
      </c>
      <c r="C34" s="69" t="s">
        <v>121</v>
      </c>
      <c r="D34" s="99">
        <v>16</v>
      </c>
      <c r="E34" s="81"/>
      <c r="F34" s="87">
        <f>ROUND(($E$34*$D$34),2)</f>
        <v>0</v>
      </c>
      <c r="G34" s="77"/>
    </row>
    <row r="35" spans="1:12" ht="30" x14ac:dyDescent="0.25">
      <c r="A35" s="99">
        <v>29</v>
      </c>
      <c r="B35" s="70" t="s">
        <v>231</v>
      </c>
      <c r="C35" s="69" t="s">
        <v>121</v>
      </c>
      <c r="D35" s="99">
        <v>42</v>
      </c>
      <c r="E35" s="81"/>
      <c r="F35" s="87">
        <f>ROUND(($E$35*$D$35),2)</f>
        <v>0</v>
      </c>
      <c r="G35" s="77"/>
    </row>
    <row r="36" spans="1:12" ht="30" x14ac:dyDescent="0.25">
      <c r="A36" s="99">
        <v>30</v>
      </c>
      <c r="B36" s="70" t="s">
        <v>232</v>
      </c>
      <c r="C36" s="69" t="s">
        <v>121</v>
      </c>
      <c r="D36" s="99">
        <v>5</v>
      </c>
      <c r="E36" s="81"/>
      <c r="F36" s="87">
        <f>ROUND(($E$36*$D$36),2)</f>
        <v>0</v>
      </c>
      <c r="G36" s="77"/>
    </row>
    <row r="37" spans="1:12" ht="30" x14ac:dyDescent="0.25">
      <c r="A37" s="99">
        <v>31</v>
      </c>
      <c r="B37" s="70" t="s">
        <v>125</v>
      </c>
      <c r="C37" s="69" t="s">
        <v>121</v>
      </c>
      <c r="D37" s="99">
        <v>37</v>
      </c>
      <c r="E37" s="81"/>
      <c r="F37" s="87">
        <f>ROUND(($E$37*$D$37),2)</f>
        <v>0</v>
      </c>
      <c r="G37" s="77"/>
    </row>
    <row r="38" spans="1:12" ht="30" x14ac:dyDescent="0.25">
      <c r="A38" s="99">
        <v>32</v>
      </c>
      <c r="B38" s="70" t="s">
        <v>124</v>
      </c>
      <c r="C38" s="69" t="s">
        <v>121</v>
      </c>
      <c r="D38" s="99">
        <v>2</v>
      </c>
      <c r="E38" s="81"/>
      <c r="F38" s="87">
        <f>ROUND(($E$38*$D$38),2)</f>
        <v>0</v>
      </c>
      <c r="G38" s="77"/>
    </row>
    <row r="39" spans="1:12" ht="30" x14ac:dyDescent="0.25">
      <c r="A39" s="99">
        <v>33</v>
      </c>
      <c r="B39" s="70" t="s">
        <v>126</v>
      </c>
      <c r="C39" s="69" t="s">
        <v>121</v>
      </c>
      <c r="D39" s="99">
        <v>40</v>
      </c>
      <c r="E39" s="81"/>
      <c r="F39" s="87">
        <f>ROUND(($E$39*$D$39),2)</f>
        <v>0</v>
      </c>
      <c r="G39" s="77"/>
    </row>
    <row r="40" spans="1:12" ht="30" x14ac:dyDescent="0.25">
      <c r="A40" s="99">
        <v>34</v>
      </c>
      <c r="B40" s="70" t="s">
        <v>127</v>
      </c>
      <c r="C40" s="69" t="s">
        <v>121</v>
      </c>
      <c r="D40" s="99">
        <v>24</v>
      </c>
      <c r="E40" s="81"/>
      <c r="F40" s="87">
        <f>ROUND(($E$40*$D$40),2)</f>
        <v>0</v>
      </c>
      <c r="G40" s="77"/>
    </row>
    <row r="41" spans="1:12" x14ac:dyDescent="0.25">
      <c r="A41" s="99">
        <v>35</v>
      </c>
      <c r="B41" s="70" t="s">
        <v>233</v>
      </c>
      <c r="C41" s="69" t="s">
        <v>109</v>
      </c>
      <c r="D41" s="99">
        <v>3</v>
      </c>
      <c r="E41" s="81"/>
      <c r="F41" s="87">
        <f>ROUND(($E$41*$D$41),2)</f>
        <v>0</v>
      </c>
      <c r="G41" s="77"/>
    </row>
    <row r="42" spans="1:12" x14ac:dyDescent="0.25">
      <c r="A42" s="99">
        <v>36</v>
      </c>
      <c r="B42" s="70" t="s">
        <v>234</v>
      </c>
      <c r="C42" s="69" t="s">
        <v>109</v>
      </c>
      <c r="D42" s="99">
        <v>2</v>
      </c>
      <c r="E42" s="81"/>
      <c r="F42" s="87">
        <f>ROUND(($E$42*$D$42),2)</f>
        <v>0</v>
      </c>
      <c r="G42" s="77"/>
    </row>
    <row r="43" spans="1:12" x14ac:dyDescent="0.25">
      <c r="D43" s="178" t="s">
        <v>237</v>
      </c>
      <c r="E43" s="178"/>
      <c r="F43" s="89">
        <f>SUM($F$7:$F$42)</f>
        <v>0</v>
      </c>
    </row>
    <row r="44" spans="1:12" x14ac:dyDescent="0.25">
      <c r="D44" s="175" t="s">
        <v>238</v>
      </c>
      <c r="E44" s="175"/>
      <c r="F44" s="97">
        <v>13</v>
      </c>
    </row>
    <row r="45" spans="1:12" x14ac:dyDescent="0.25">
      <c r="D45" s="176" t="s">
        <v>239</v>
      </c>
      <c r="E45" s="176"/>
      <c r="F45" s="98">
        <f>$F$43/$F$44</f>
        <v>0</v>
      </c>
    </row>
    <row r="47" spans="1:12" ht="15.75" customHeight="1" x14ac:dyDescent="0.25">
      <c r="A47" s="179" t="s">
        <v>240</v>
      </c>
      <c r="B47" s="179"/>
      <c r="C47" s="179"/>
      <c r="D47" s="179"/>
      <c r="E47" s="179"/>
      <c r="F47" s="179"/>
      <c r="G47" s="66"/>
      <c r="H47" s="66"/>
      <c r="I47" s="66"/>
      <c r="J47" s="66"/>
      <c r="K47" s="66"/>
      <c r="L47" s="66"/>
    </row>
    <row r="48" spans="1:12" x14ac:dyDescent="0.25">
      <c r="A48" s="99">
        <v>37</v>
      </c>
      <c r="B48" s="70" t="s">
        <v>129</v>
      </c>
      <c r="C48" s="69" t="s">
        <v>128</v>
      </c>
      <c r="D48" s="99">
        <v>36</v>
      </c>
      <c r="E48" s="67"/>
      <c r="F48" s="74">
        <f>ROUND((($E$48*$D$48)/6),2)</f>
        <v>0</v>
      </c>
      <c r="G48" s="77"/>
      <c r="H48" s="78"/>
      <c r="I48" s="77"/>
      <c r="J48" s="77"/>
      <c r="K48" s="78"/>
      <c r="L48" s="77"/>
    </row>
    <row r="49" spans="1:12" x14ac:dyDescent="0.25">
      <c r="A49" s="99">
        <v>38</v>
      </c>
      <c r="B49" s="70" t="s">
        <v>241</v>
      </c>
      <c r="C49" s="69" t="s">
        <v>109</v>
      </c>
      <c r="D49" s="99">
        <v>24</v>
      </c>
      <c r="E49" s="67"/>
      <c r="F49" s="74">
        <f>ROUND((($E$49*$D$49)/6),2)</f>
        <v>0</v>
      </c>
      <c r="G49" s="77"/>
      <c r="H49" s="78"/>
      <c r="I49" s="77"/>
      <c r="J49" s="77"/>
      <c r="K49" s="78"/>
      <c r="L49" s="77"/>
    </row>
    <row r="50" spans="1:12" x14ac:dyDescent="0.25">
      <c r="A50" s="99">
        <v>39</v>
      </c>
      <c r="B50" s="70" t="s">
        <v>242</v>
      </c>
      <c r="C50" s="69" t="s">
        <v>109</v>
      </c>
      <c r="D50" s="99">
        <v>25</v>
      </c>
      <c r="E50" s="67"/>
      <c r="F50" s="74">
        <f>ROUND((($E$50*$D$50)/6),2)</f>
        <v>0</v>
      </c>
      <c r="G50" s="77"/>
      <c r="H50" s="78"/>
      <c r="I50" s="77"/>
      <c r="J50" s="77"/>
      <c r="K50" s="78"/>
      <c r="L50" s="77"/>
    </row>
    <row r="51" spans="1:12" x14ac:dyDescent="0.25">
      <c r="A51" s="99">
        <v>40</v>
      </c>
      <c r="B51" s="70" t="s">
        <v>243</v>
      </c>
      <c r="C51" s="69" t="s">
        <v>128</v>
      </c>
      <c r="D51" s="99">
        <v>19</v>
      </c>
      <c r="E51" s="67"/>
      <c r="F51" s="74">
        <f>ROUND((($E$51*$D$51)/6),2)</f>
        <v>0</v>
      </c>
      <c r="G51" s="77"/>
      <c r="H51" s="78"/>
      <c r="I51" s="77"/>
      <c r="J51" s="77"/>
      <c r="K51" s="78"/>
      <c r="L51" s="77"/>
    </row>
    <row r="52" spans="1:12" ht="30" x14ac:dyDescent="0.25">
      <c r="A52" s="99">
        <v>41</v>
      </c>
      <c r="B52" s="70" t="s">
        <v>244</v>
      </c>
      <c r="C52" s="69" t="s">
        <v>109</v>
      </c>
      <c r="D52" s="99">
        <v>22</v>
      </c>
      <c r="E52" s="67"/>
      <c r="F52" s="74">
        <f>ROUND((($E$52*$D$52)/6),2)</f>
        <v>0</v>
      </c>
      <c r="G52" s="77"/>
      <c r="H52" s="78"/>
      <c r="I52" s="77"/>
      <c r="J52" s="77"/>
      <c r="K52" s="78"/>
      <c r="L52" s="77"/>
    </row>
    <row r="53" spans="1:12" ht="30" x14ac:dyDescent="0.25">
      <c r="A53" s="99">
        <v>42</v>
      </c>
      <c r="B53" s="70" t="s">
        <v>245</v>
      </c>
      <c r="C53" s="69" t="s">
        <v>109</v>
      </c>
      <c r="D53" s="99">
        <v>10</v>
      </c>
      <c r="E53" s="67"/>
      <c r="F53" s="74">
        <f>ROUND((($E$53*$D$53)/6),2)</f>
        <v>0</v>
      </c>
      <c r="G53" s="77"/>
      <c r="H53" s="78"/>
      <c r="I53" s="77"/>
      <c r="J53" s="77"/>
      <c r="K53" s="78"/>
      <c r="L53" s="77"/>
    </row>
    <row r="54" spans="1:12" x14ac:dyDescent="0.25">
      <c r="A54" s="99">
        <v>43</v>
      </c>
      <c r="B54" s="101" t="s">
        <v>246</v>
      </c>
      <c r="C54" s="88" t="s">
        <v>109</v>
      </c>
      <c r="D54" s="99">
        <v>8</v>
      </c>
      <c r="E54" s="94"/>
      <c r="F54" s="74">
        <f>ROUND((($E$54*$D$54)/6),2)</f>
        <v>0</v>
      </c>
      <c r="G54" s="77"/>
      <c r="H54" s="78"/>
      <c r="I54" s="77"/>
      <c r="J54" s="77"/>
      <c r="K54" s="78"/>
      <c r="L54" s="77"/>
    </row>
    <row r="55" spans="1:12" x14ac:dyDescent="0.25">
      <c r="A55" s="99">
        <v>44</v>
      </c>
      <c r="B55" s="70" t="s">
        <v>247</v>
      </c>
      <c r="C55" s="69" t="s">
        <v>130</v>
      </c>
      <c r="D55" s="99">
        <v>59</v>
      </c>
      <c r="E55" s="67"/>
      <c r="F55" s="74">
        <f>ROUND((($E$55*$D$55)/6),2)</f>
        <v>0</v>
      </c>
      <c r="G55" s="77"/>
      <c r="H55" s="78"/>
      <c r="I55" s="77"/>
      <c r="J55" s="77"/>
      <c r="K55" s="78"/>
      <c r="L55" s="77"/>
    </row>
    <row r="56" spans="1:12" ht="30" x14ac:dyDescent="0.25">
      <c r="A56" s="99">
        <v>45</v>
      </c>
      <c r="B56" s="70" t="s">
        <v>248</v>
      </c>
      <c r="C56" s="69" t="s">
        <v>131</v>
      </c>
      <c r="D56" s="99">
        <v>30</v>
      </c>
      <c r="E56" s="67"/>
      <c r="F56" s="74">
        <f>ROUND((($E$56*$D$56)/6),2)</f>
        <v>0</v>
      </c>
      <c r="G56" s="77"/>
      <c r="H56" s="78"/>
      <c r="I56" s="77"/>
      <c r="J56" s="77"/>
      <c r="K56" s="78"/>
      <c r="L56" s="77"/>
    </row>
    <row r="57" spans="1:12" x14ac:dyDescent="0.25">
      <c r="A57" s="99">
        <v>46</v>
      </c>
      <c r="B57" s="70" t="s">
        <v>132</v>
      </c>
      <c r="C57" s="69" t="s">
        <v>128</v>
      </c>
      <c r="D57" s="99">
        <v>34</v>
      </c>
      <c r="E57" s="67"/>
      <c r="F57" s="74">
        <f>ROUND((($E$57*$D$57)/6),2)</f>
        <v>0</v>
      </c>
      <c r="G57" s="77"/>
      <c r="H57" s="78"/>
      <c r="I57" s="77"/>
      <c r="J57" s="77"/>
      <c r="K57" s="78"/>
      <c r="L57" s="77"/>
    </row>
    <row r="58" spans="1:12" x14ac:dyDescent="0.25">
      <c r="A58" s="99">
        <v>47</v>
      </c>
      <c r="B58" s="70" t="s">
        <v>133</v>
      </c>
      <c r="C58" s="69" t="s">
        <v>128</v>
      </c>
      <c r="D58" s="99">
        <v>86</v>
      </c>
      <c r="E58" s="67"/>
      <c r="F58" s="74">
        <f>ROUND((($E$58*$D$58)/6),2)</f>
        <v>0</v>
      </c>
      <c r="G58" s="77"/>
      <c r="H58" s="78"/>
      <c r="I58" s="77"/>
      <c r="J58" s="77"/>
      <c r="K58" s="78"/>
      <c r="L58" s="77"/>
    </row>
    <row r="59" spans="1:12" x14ac:dyDescent="0.25">
      <c r="A59" s="99">
        <v>48</v>
      </c>
      <c r="B59" s="70" t="s">
        <v>249</v>
      </c>
      <c r="C59" s="69" t="s">
        <v>109</v>
      </c>
      <c r="D59" s="99">
        <v>61</v>
      </c>
      <c r="E59" s="67"/>
      <c r="F59" s="74">
        <f>ROUND((($E$59*$D$59)/6),2)</f>
        <v>0</v>
      </c>
      <c r="G59" s="77"/>
      <c r="H59" s="78"/>
      <c r="I59" s="77"/>
      <c r="J59" s="77"/>
      <c r="K59" s="78"/>
      <c r="L59" s="77"/>
    </row>
    <row r="60" spans="1:12" ht="30" x14ac:dyDescent="0.25">
      <c r="A60" s="99">
        <v>49</v>
      </c>
      <c r="B60" s="82" t="s">
        <v>250</v>
      </c>
      <c r="C60" s="69" t="s">
        <v>109</v>
      </c>
      <c r="D60" s="99">
        <v>13</v>
      </c>
      <c r="E60" s="67"/>
      <c r="F60" s="74">
        <f>ROUND((($E$60*$D$60)/6),2)</f>
        <v>0</v>
      </c>
      <c r="G60" s="77"/>
      <c r="H60" s="78"/>
      <c r="I60" s="77"/>
      <c r="J60" s="77"/>
      <c r="K60" s="78"/>
      <c r="L60" s="77"/>
    </row>
    <row r="61" spans="1:12" x14ac:dyDescent="0.25">
      <c r="A61" s="99">
        <v>50</v>
      </c>
      <c r="B61" s="70" t="s">
        <v>134</v>
      </c>
      <c r="C61" s="69" t="s">
        <v>128</v>
      </c>
      <c r="D61" s="99">
        <v>32</v>
      </c>
      <c r="E61" s="67"/>
      <c r="F61" s="74">
        <f>ROUND((($E$61*$D$61)/6),2)</f>
        <v>0</v>
      </c>
      <c r="G61" s="77"/>
      <c r="H61" s="78"/>
      <c r="I61" s="77"/>
      <c r="J61" s="77"/>
      <c r="K61" s="78"/>
      <c r="L61" s="77"/>
    </row>
    <row r="62" spans="1:12" x14ac:dyDescent="0.25">
      <c r="A62" s="99">
        <v>51</v>
      </c>
      <c r="B62" s="70" t="s">
        <v>135</v>
      </c>
      <c r="C62" s="69" t="s">
        <v>128</v>
      </c>
      <c r="D62" s="99">
        <v>24</v>
      </c>
      <c r="E62" s="67"/>
      <c r="F62" s="74">
        <f>ROUND((($E$62*$D$62)/6),2)</f>
        <v>0</v>
      </c>
      <c r="G62" s="77"/>
      <c r="H62" s="78"/>
      <c r="I62" s="77"/>
      <c r="J62" s="77"/>
      <c r="K62" s="78"/>
      <c r="L62" s="77"/>
    </row>
    <row r="63" spans="1:12" x14ac:dyDescent="0.25">
      <c r="A63" s="99">
        <v>52</v>
      </c>
      <c r="B63" s="70" t="s">
        <v>251</v>
      </c>
      <c r="C63" s="69" t="s">
        <v>128</v>
      </c>
      <c r="D63" s="99">
        <v>19</v>
      </c>
      <c r="E63" s="67"/>
      <c r="F63" s="74">
        <f>ROUND((($E$63*$D$63)/6),2)</f>
        <v>0</v>
      </c>
      <c r="G63" s="77"/>
      <c r="H63" s="78"/>
      <c r="I63" s="77"/>
      <c r="J63" s="77"/>
      <c r="K63" s="78"/>
      <c r="L63" s="77"/>
    </row>
    <row r="64" spans="1:12" x14ac:dyDescent="0.25">
      <c r="A64" s="99">
        <v>53</v>
      </c>
      <c r="B64" s="70" t="s">
        <v>252</v>
      </c>
      <c r="C64" s="69" t="s">
        <v>109</v>
      </c>
      <c r="D64" s="99">
        <v>16</v>
      </c>
      <c r="E64" s="67"/>
      <c r="F64" s="74">
        <f>ROUND((($E$64*$D$64)/6),2)</f>
        <v>0</v>
      </c>
      <c r="G64" s="77"/>
      <c r="H64" s="78"/>
      <c r="I64" s="77"/>
      <c r="J64" s="77"/>
      <c r="K64" s="78"/>
      <c r="L64" s="77"/>
    </row>
    <row r="65" spans="1:12" x14ac:dyDescent="0.25">
      <c r="A65" s="99">
        <v>54</v>
      </c>
      <c r="B65" s="70" t="s">
        <v>136</v>
      </c>
      <c r="C65" s="69" t="s">
        <v>128</v>
      </c>
      <c r="D65" s="99">
        <v>27</v>
      </c>
      <c r="E65" s="67"/>
      <c r="F65" s="74">
        <f>ROUND((($E$65*$D$65)/6),2)</f>
        <v>0</v>
      </c>
      <c r="G65" s="77"/>
      <c r="H65" s="78"/>
      <c r="I65" s="77"/>
      <c r="J65" s="77"/>
      <c r="K65" s="78"/>
      <c r="L65" s="77"/>
    </row>
    <row r="66" spans="1:12" x14ac:dyDescent="0.25">
      <c r="A66" s="99">
        <v>55</v>
      </c>
      <c r="B66" s="70" t="s">
        <v>139</v>
      </c>
      <c r="C66" s="69" t="s">
        <v>128</v>
      </c>
      <c r="D66" s="99">
        <v>32</v>
      </c>
      <c r="E66" s="67"/>
      <c r="F66" s="74">
        <f>ROUND((($E$66*$D$66)/6),2)</f>
        <v>0</v>
      </c>
      <c r="G66" s="77"/>
      <c r="H66" s="78"/>
      <c r="I66" s="77"/>
      <c r="J66" s="77"/>
      <c r="K66" s="78"/>
      <c r="L66" s="77"/>
    </row>
    <row r="67" spans="1:12" x14ac:dyDescent="0.25">
      <c r="A67" s="99">
        <v>56</v>
      </c>
      <c r="B67" s="70" t="s">
        <v>138</v>
      </c>
      <c r="C67" s="69" t="s">
        <v>128</v>
      </c>
      <c r="D67" s="99">
        <v>34</v>
      </c>
      <c r="E67" s="67"/>
      <c r="F67" s="74">
        <f>ROUND((($E$67*$D$67)/6),2)</f>
        <v>0</v>
      </c>
      <c r="G67" s="77"/>
      <c r="H67" s="78"/>
      <c r="I67" s="77"/>
      <c r="J67" s="77"/>
      <c r="K67" s="78"/>
      <c r="L67" s="77"/>
    </row>
    <row r="68" spans="1:12" x14ac:dyDescent="0.25">
      <c r="A68" s="99">
        <v>57</v>
      </c>
      <c r="B68" s="70" t="s">
        <v>140</v>
      </c>
      <c r="C68" s="69" t="s">
        <v>128</v>
      </c>
      <c r="D68" s="99">
        <v>26</v>
      </c>
      <c r="E68" s="67"/>
      <c r="F68" s="74">
        <f>ROUND((($E$68*$D$68)/6),2)</f>
        <v>0</v>
      </c>
      <c r="G68" s="77"/>
      <c r="H68" s="78"/>
      <c r="I68" s="77"/>
      <c r="J68" s="77"/>
      <c r="K68" s="78"/>
      <c r="L68" s="77"/>
    </row>
    <row r="69" spans="1:12" x14ac:dyDescent="0.25">
      <c r="A69" s="99">
        <v>58</v>
      </c>
      <c r="B69" s="70" t="s">
        <v>137</v>
      </c>
      <c r="C69" s="69" t="s">
        <v>128</v>
      </c>
      <c r="D69" s="99">
        <v>39</v>
      </c>
      <c r="E69" s="67"/>
      <c r="F69" s="74">
        <f>ROUND((($E$69*$D$69)/6),2)</f>
        <v>0</v>
      </c>
      <c r="G69" s="77"/>
      <c r="H69" s="78"/>
      <c r="I69" s="77"/>
      <c r="J69" s="77"/>
      <c r="K69" s="78"/>
      <c r="L69" s="77"/>
    </row>
    <row r="70" spans="1:12" x14ac:dyDescent="0.25">
      <c r="A70" s="99">
        <v>59</v>
      </c>
      <c r="B70" s="70" t="s">
        <v>253</v>
      </c>
      <c r="C70" s="69" t="s">
        <v>109</v>
      </c>
      <c r="D70" s="99">
        <v>14</v>
      </c>
      <c r="E70" s="67"/>
      <c r="F70" s="74">
        <f>ROUND((($E$70*$D$70)/6),2)</f>
        <v>0</v>
      </c>
      <c r="G70" s="77"/>
      <c r="H70" s="78"/>
      <c r="I70" s="77"/>
      <c r="J70" s="77"/>
      <c r="K70" s="78"/>
      <c r="L70" s="77"/>
    </row>
    <row r="71" spans="1:12" x14ac:dyDescent="0.25">
      <c r="D71" s="178" t="s">
        <v>237</v>
      </c>
      <c r="E71" s="178"/>
      <c r="F71" s="89">
        <f>SUM($F$48:$F$70)</f>
        <v>0</v>
      </c>
    </row>
    <row r="72" spans="1:12" x14ac:dyDescent="0.25">
      <c r="D72" s="175" t="s">
        <v>238</v>
      </c>
      <c r="E72" s="175"/>
      <c r="F72" s="97">
        <v>13</v>
      </c>
    </row>
    <row r="73" spans="1:12" x14ac:dyDescent="0.25">
      <c r="D73" s="176" t="s">
        <v>239</v>
      </c>
      <c r="E73" s="176"/>
      <c r="F73" s="98">
        <f>$F$71/$F$72</f>
        <v>0</v>
      </c>
    </row>
    <row r="75" spans="1:12" ht="15.75" customHeight="1" x14ac:dyDescent="0.25">
      <c r="A75" s="180" t="s">
        <v>254</v>
      </c>
      <c r="B75" s="181"/>
      <c r="C75" s="181"/>
      <c r="D75" s="181"/>
      <c r="E75" s="181"/>
      <c r="F75" s="181"/>
      <c r="G75" s="66"/>
      <c r="H75" s="66"/>
      <c r="I75" s="66"/>
      <c r="J75" s="66"/>
      <c r="K75" s="66"/>
      <c r="L75" s="66"/>
    </row>
    <row r="76" spans="1:12" x14ac:dyDescent="0.25">
      <c r="A76" s="99">
        <v>60</v>
      </c>
      <c r="B76" s="100" t="s">
        <v>255</v>
      </c>
      <c r="C76" s="69" t="s">
        <v>128</v>
      </c>
      <c r="D76" s="99">
        <v>8</v>
      </c>
      <c r="E76" s="67"/>
      <c r="F76" s="74">
        <f>ROUND((($E$76*$D$76)/60),2)</f>
        <v>0</v>
      </c>
      <c r="G76" s="76"/>
      <c r="H76" s="76"/>
      <c r="I76" s="76"/>
      <c r="J76" s="76"/>
      <c r="K76" s="76"/>
      <c r="L76" s="76"/>
    </row>
    <row r="77" spans="1:12" x14ac:dyDescent="0.25">
      <c r="A77" s="99">
        <v>61</v>
      </c>
      <c r="B77" s="82" t="s">
        <v>256</v>
      </c>
      <c r="C77" s="69" t="s">
        <v>128</v>
      </c>
      <c r="D77" s="99">
        <v>14</v>
      </c>
      <c r="E77" s="67"/>
      <c r="F77" s="74">
        <f>ROUND((($E$77*$D$77)/60),2)</f>
        <v>0</v>
      </c>
      <c r="G77" s="76"/>
      <c r="H77" s="76"/>
      <c r="I77" s="76"/>
      <c r="J77" s="76"/>
      <c r="K77" s="76"/>
      <c r="L77" s="76"/>
    </row>
    <row r="78" spans="1:12" ht="255" x14ac:dyDescent="0.25">
      <c r="A78" s="99">
        <v>62</v>
      </c>
      <c r="B78" s="82" t="s">
        <v>257</v>
      </c>
      <c r="C78" s="69" t="s">
        <v>109</v>
      </c>
      <c r="D78" s="99">
        <v>11</v>
      </c>
      <c r="E78" s="67"/>
      <c r="F78" s="74">
        <f>ROUND((($E$78*$D$78)/60),2)</f>
        <v>0</v>
      </c>
      <c r="G78" s="77"/>
      <c r="H78" s="77"/>
      <c r="I78" s="77"/>
      <c r="J78" s="77"/>
      <c r="K78" s="77"/>
      <c r="L78" s="77"/>
    </row>
    <row r="79" spans="1:12" x14ac:dyDescent="0.25">
      <c r="A79" s="99">
        <v>63</v>
      </c>
      <c r="B79" s="82" t="s">
        <v>258</v>
      </c>
      <c r="C79" s="69" t="s">
        <v>259</v>
      </c>
      <c r="D79" s="99">
        <v>21</v>
      </c>
      <c r="E79" s="67"/>
      <c r="F79" s="74">
        <f>ROUND((($E$79*$D$79)/60),2)</f>
        <v>0</v>
      </c>
      <c r="G79" s="77"/>
      <c r="H79" s="77"/>
      <c r="I79" s="77"/>
      <c r="J79" s="77"/>
      <c r="K79" s="77"/>
      <c r="L79" s="77"/>
    </row>
    <row r="80" spans="1:12" ht="30" x14ac:dyDescent="0.25">
      <c r="A80" s="99">
        <v>64</v>
      </c>
      <c r="B80" s="82" t="s">
        <v>260</v>
      </c>
      <c r="C80" s="69" t="s">
        <v>128</v>
      </c>
      <c r="D80" s="99">
        <v>13</v>
      </c>
      <c r="E80" s="67"/>
      <c r="F80" s="74">
        <f>ROUND((($E$80*$D$80)/60),2)</f>
        <v>0</v>
      </c>
      <c r="G80" s="77"/>
      <c r="H80" s="77"/>
      <c r="I80" s="77"/>
      <c r="J80" s="77"/>
      <c r="K80" s="77"/>
      <c r="L80" s="77"/>
    </row>
    <row r="81" spans="1:12" ht="30" x14ac:dyDescent="0.25">
      <c r="A81" s="99">
        <v>65</v>
      </c>
      <c r="B81" s="82" t="s">
        <v>261</v>
      </c>
      <c r="C81" s="69" t="s">
        <v>109</v>
      </c>
      <c r="D81" s="99">
        <v>6</v>
      </c>
      <c r="E81" s="67"/>
      <c r="F81" s="74">
        <f>ROUND((($E$81*$D$81)/60),2)</f>
        <v>0</v>
      </c>
      <c r="G81" s="77"/>
      <c r="H81" s="77"/>
      <c r="I81" s="77"/>
      <c r="J81" s="77"/>
      <c r="K81" s="77"/>
      <c r="L81" s="77"/>
    </row>
    <row r="82" spans="1:12" x14ac:dyDescent="0.25">
      <c r="A82" s="99">
        <v>66</v>
      </c>
      <c r="B82" s="82" t="s">
        <v>262</v>
      </c>
      <c r="C82" s="69" t="s">
        <v>109</v>
      </c>
      <c r="D82" s="99">
        <v>23</v>
      </c>
      <c r="E82" s="67"/>
      <c r="F82" s="74">
        <f>ROUND((($E$82*$D$82)/60),2)</f>
        <v>0</v>
      </c>
      <c r="G82" s="77"/>
      <c r="H82" s="77"/>
      <c r="I82" s="77"/>
      <c r="J82" s="77"/>
      <c r="K82" s="77"/>
      <c r="L82" s="77"/>
    </row>
    <row r="83" spans="1:12" x14ac:dyDescent="0.25">
      <c r="A83" s="99">
        <v>67</v>
      </c>
      <c r="B83" s="82" t="s">
        <v>263</v>
      </c>
      <c r="C83" s="69" t="s">
        <v>109</v>
      </c>
      <c r="D83" s="99">
        <v>17</v>
      </c>
      <c r="E83" s="67"/>
      <c r="F83" s="74">
        <f>ROUND((($E$83*$D$83)/60),2)</f>
        <v>0</v>
      </c>
      <c r="G83" s="77"/>
      <c r="H83" s="77"/>
      <c r="I83" s="77"/>
      <c r="J83" s="77"/>
      <c r="K83" s="77"/>
      <c r="L83" s="77"/>
    </row>
    <row r="84" spans="1:12" x14ac:dyDescent="0.25">
      <c r="A84" s="99">
        <v>68</v>
      </c>
      <c r="B84" s="82" t="s">
        <v>141</v>
      </c>
      <c r="C84" s="69" t="s">
        <v>128</v>
      </c>
      <c r="D84" s="99">
        <v>14</v>
      </c>
      <c r="E84" s="67"/>
      <c r="F84" s="74">
        <f>ROUND((($E$84*$D$84)/60),2)</f>
        <v>0</v>
      </c>
      <c r="G84" s="77"/>
      <c r="H84" s="77"/>
      <c r="I84" s="77"/>
      <c r="J84" s="77"/>
      <c r="K84" s="77"/>
      <c r="L84" s="77"/>
    </row>
    <row r="85" spans="1:12" x14ac:dyDescent="0.25">
      <c r="A85" s="99">
        <v>69</v>
      </c>
      <c r="B85" s="82" t="s">
        <v>264</v>
      </c>
      <c r="C85" s="69" t="s">
        <v>128</v>
      </c>
      <c r="D85" s="99">
        <v>9</v>
      </c>
      <c r="E85" s="67"/>
      <c r="F85" s="74">
        <f>ROUND((($E$85*$D$85)/60),2)</f>
        <v>0</v>
      </c>
      <c r="G85" s="77"/>
      <c r="H85" s="77"/>
      <c r="I85" s="77"/>
      <c r="J85" s="77"/>
      <c r="K85" s="77"/>
      <c r="L85" s="77"/>
    </row>
    <row r="86" spans="1:12" x14ac:dyDescent="0.25">
      <c r="A86" s="99">
        <v>70</v>
      </c>
      <c r="B86" s="82" t="s">
        <v>265</v>
      </c>
      <c r="C86" s="69" t="s">
        <v>128</v>
      </c>
      <c r="D86" s="99">
        <v>9</v>
      </c>
      <c r="E86" s="67"/>
      <c r="F86" s="74">
        <f>ROUND((($E$86*$D$86)/60),2)</f>
        <v>0</v>
      </c>
      <c r="G86" s="77"/>
      <c r="H86" s="77"/>
      <c r="I86" s="77"/>
      <c r="J86" s="77"/>
      <c r="K86" s="77"/>
      <c r="L86" s="77"/>
    </row>
    <row r="87" spans="1:12" x14ac:dyDescent="0.25">
      <c r="A87" s="99">
        <v>71</v>
      </c>
      <c r="B87" s="82" t="s">
        <v>266</v>
      </c>
      <c r="C87" s="69" t="s">
        <v>109</v>
      </c>
      <c r="D87" s="99">
        <v>17</v>
      </c>
      <c r="E87" s="67"/>
      <c r="F87" s="74">
        <f>ROUND((($E$87*$D$87)/60),2)</f>
        <v>0</v>
      </c>
      <c r="G87" s="77"/>
      <c r="H87" s="77"/>
      <c r="I87" s="77"/>
      <c r="J87" s="77"/>
      <c r="K87" s="77"/>
      <c r="L87" s="77"/>
    </row>
    <row r="88" spans="1:12" x14ac:dyDescent="0.25">
      <c r="A88" s="99">
        <v>72</v>
      </c>
      <c r="B88" s="82" t="s">
        <v>267</v>
      </c>
      <c r="C88" s="69" t="s">
        <v>128</v>
      </c>
      <c r="D88" s="99">
        <v>10</v>
      </c>
      <c r="E88" s="67"/>
      <c r="F88" s="74">
        <f>ROUND((($E$88*$D$88)/60),2)</f>
        <v>0</v>
      </c>
      <c r="G88" s="77"/>
      <c r="H88" s="77"/>
      <c r="I88" s="77"/>
      <c r="J88" s="77"/>
      <c r="K88" s="77"/>
      <c r="L88" s="77"/>
    </row>
    <row r="89" spans="1:12" x14ac:dyDescent="0.25">
      <c r="A89" s="99">
        <v>73</v>
      </c>
      <c r="B89" s="82" t="s">
        <v>268</v>
      </c>
      <c r="C89" s="69" t="s">
        <v>128</v>
      </c>
      <c r="D89" s="99">
        <v>12</v>
      </c>
      <c r="E89" s="67"/>
      <c r="F89" s="74">
        <f>ROUND((($E$89*$D$89)/60),2)</f>
        <v>0</v>
      </c>
      <c r="G89" s="77"/>
      <c r="H89" s="77"/>
      <c r="I89" s="77"/>
      <c r="J89" s="77"/>
      <c r="K89" s="77"/>
      <c r="L89" s="77"/>
    </row>
    <row r="90" spans="1:12" ht="30" x14ac:dyDescent="0.25">
      <c r="A90" s="99">
        <v>74</v>
      </c>
      <c r="B90" s="82" t="s">
        <v>269</v>
      </c>
      <c r="C90" s="69" t="s">
        <v>128</v>
      </c>
      <c r="D90" s="99">
        <v>9</v>
      </c>
      <c r="E90" s="67"/>
      <c r="F90" s="74">
        <f>ROUND((($E$90*$D$90)/60),2)</f>
        <v>0</v>
      </c>
      <c r="G90" s="77"/>
      <c r="H90" s="77"/>
      <c r="I90" s="77"/>
      <c r="J90" s="77"/>
      <c r="K90" s="77"/>
      <c r="L90" s="77"/>
    </row>
    <row r="91" spans="1:12" x14ac:dyDescent="0.25">
      <c r="A91" s="99">
        <v>75</v>
      </c>
      <c r="B91" s="82" t="s">
        <v>270</v>
      </c>
      <c r="C91" s="69" t="s">
        <v>128</v>
      </c>
      <c r="D91" s="99">
        <v>8</v>
      </c>
      <c r="E91" s="67"/>
      <c r="F91" s="74">
        <f>ROUND((($E$91*$D$91)/60),2)</f>
        <v>0</v>
      </c>
      <c r="G91" s="77"/>
      <c r="H91" s="77"/>
      <c r="I91" s="77"/>
      <c r="J91" s="77"/>
      <c r="K91" s="77"/>
      <c r="L91" s="77"/>
    </row>
    <row r="92" spans="1:12" x14ac:dyDescent="0.25">
      <c r="A92" s="99">
        <v>76</v>
      </c>
      <c r="B92" s="82" t="s">
        <v>271</v>
      </c>
      <c r="C92" s="69" t="s">
        <v>128</v>
      </c>
      <c r="D92" s="99">
        <v>14</v>
      </c>
      <c r="E92" s="67"/>
      <c r="F92" s="74">
        <f>ROUND((($E$92*$D$92)/60),2)</f>
        <v>0</v>
      </c>
      <c r="G92" s="77"/>
      <c r="H92" s="77"/>
      <c r="I92" s="77"/>
      <c r="J92" s="77"/>
      <c r="K92" s="77"/>
      <c r="L92" s="77"/>
    </row>
    <row r="93" spans="1:12" ht="30" x14ac:dyDescent="0.25">
      <c r="A93" s="99">
        <v>77</v>
      </c>
      <c r="B93" s="82" t="s">
        <v>272</v>
      </c>
      <c r="C93" s="69" t="s">
        <v>109</v>
      </c>
      <c r="D93" s="99">
        <v>11</v>
      </c>
      <c r="E93" s="67"/>
      <c r="F93" s="74">
        <f>ROUND((($E$93*$D$93)/60),2)</f>
        <v>0</v>
      </c>
      <c r="G93" s="77"/>
      <c r="H93" s="77"/>
      <c r="I93" s="77"/>
      <c r="J93" s="77"/>
      <c r="K93" s="77"/>
      <c r="L93" s="77"/>
    </row>
    <row r="94" spans="1:12" x14ac:dyDescent="0.25">
      <c r="A94" s="99">
        <v>78</v>
      </c>
      <c r="B94" s="82" t="s">
        <v>273</v>
      </c>
      <c r="C94" s="69" t="s">
        <v>128</v>
      </c>
      <c r="D94" s="99">
        <v>11</v>
      </c>
      <c r="E94" s="67"/>
      <c r="F94" s="74">
        <f>ROUND((($E$94*$D$94)/60),2)</f>
        <v>0</v>
      </c>
      <c r="G94" s="77"/>
      <c r="H94" s="77"/>
      <c r="I94" s="77"/>
      <c r="J94" s="77"/>
      <c r="K94" s="77"/>
      <c r="L94" s="77"/>
    </row>
    <row r="95" spans="1:12" x14ac:dyDescent="0.25">
      <c r="A95" s="99">
        <v>79</v>
      </c>
      <c r="B95" s="82" t="s">
        <v>274</v>
      </c>
      <c r="C95" s="69" t="s">
        <v>128</v>
      </c>
      <c r="D95" s="99">
        <v>15</v>
      </c>
      <c r="E95" s="67"/>
      <c r="F95" s="74">
        <f>ROUND((($E$95*$D$95)/60),2)</f>
        <v>0</v>
      </c>
      <c r="G95" s="77"/>
      <c r="H95" s="77"/>
      <c r="I95" s="77"/>
      <c r="J95" s="77"/>
      <c r="K95" s="77"/>
      <c r="L95" s="77"/>
    </row>
    <row r="96" spans="1:12" ht="270" x14ac:dyDescent="0.25">
      <c r="A96" s="99">
        <v>80</v>
      </c>
      <c r="B96" s="101" t="s">
        <v>275</v>
      </c>
      <c r="C96" s="69" t="s">
        <v>109</v>
      </c>
      <c r="D96" s="99">
        <v>8</v>
      </c>
      <c r="E96" s="67"/>
      <c r="F96" s="74">
        <f>ROUND((($E$96*$D$96)/60),2)</f>
        <v>0</v>
      </c>
      <c r="G96" s="77"/>
      <c r="H96" s="77"/>
      <c r="I96" s="77"/>
      <c r="J96" s="77"/>
      <c r="K96" s="77"/>
      <c r="L96" s="77"/>
    </row>
    <row r="97" spans="1:12" ht="30" x14ac:dyDescent="0.25">
      <c r="A97" s="99">
        <v>81</v>
      </c>
      <c r="B97" s="101" t="s">
        <v>276</v>
      </c>
      <c r="C97" s="69" t="s">
        <v>109</v>
      </c>
      <c r="D97" s="99">
        <v>10</v>
      </c>
      <c r="E97" s="67"/>
      <c r="F97" s="74">
        <f>ROUND((($E$97*$D$97)/60),2)</f>
        <v>0</v>
      </c>
      <c r="G97" s="77"/>
      <c r="H97" s="77"/>
      <c r="I97" s="77"/>
      <c r="J97" s="77"/>
      <c r="K97" s="77"/>
      <c r="L97" s="77"/>
    </row>
    <row r="98" spans="1:12" ht="45" x14ac:dyDescent="0.25">
      <c r="A98" s="99">
        <v>82</v>
      </c>
      <c r="B98" s="82" t="s">
        <v>277</v>
      </c>
      <c r="C98" s="69" t="s">
        <v>109</v>
      </c>
      <c r="D98" s="99">
        <v>12</v>
      </c>
      <c r="E98" s="67"/>
      <c r="F98" s="74">
        <f>ROUND((($E$98*$D$98)/60),2)</f>
        <v>0</v>
      </c>
      <c r="G98" s="77"/>
      <c r="H98" s="77"/>
      <c r="I98" s="77"/>
      <c r="J98" s="77"/>
      <c r="K98" s="77"/>
      <c r="L98" s="77"/>
    </row>
    <row r="99" spans="1:12" x14ac:dyDescent="0.25">
      <c r="A99" s="77"/>
      <c r="B99" s="95"/>
      <c r="C99" s="91"/>
      <c r="D99" s="178" t="s">
        <v>237</v>
      </c>
      <c r="E99" s="178"/>
      <c r="F99" s="89">
        <f>SUM($F$76:$F$98)</f>
        <v>0</v>
      </c>
      <c r="G99" s="77"/>
      <c r="H99" s="77"/>
      <c r="I99" s="77"/>
      <c r="J99" s="77"/>
      <c r="K99" s="77"/>
      <c r="L99" s="77"/>
    </row>
    <row r="100" spans="1:12" x14ac:dyDescent="0.25">
      <c r="A100" s="77"/>
      <c r="B100" s="95"/>
      <c r="C100" s="91"/>
      <c r="D100" s="175" t="s">
        <v>238</v>
      </c>
      <c r="E100" s="175"/>
      <c r="F100" s="97">
        <v>13</v>
      </c>
      <c r="G100" s="77"/>
      <c r="H100" s="77"/>
      <c r="I100" s="77"/>
      <c r="J100" s="77"/>
      <c r="K100" s="77"/>
      <c r="L100" s="77"/>
    </row>
    <row r="101" spans="1:12" x14ac:dyDescent="0.25">
      <c r="A101" s="79"/>
      <c r="B101" s="95"/>
      <c r="C101" s="91"/>
      <c r="D101" s="176" t="s">
        <v>239</v>
      </c>
      <c r="E101" s="176"/>
      <c r="F101" s="98">
        <f>$F$99/$F$100</f>
        <v>0</v>
      </c>
      <c r="G101" s="77"/>
      <c r="H101" s="77"/>
      <c r="I101" s="77"/>
      <c r="J101" s="77"/>
      <c r="K101" s="77"/>
      <c r="L101" s="77"/>
    </row>
    <row r="102" spans="1:12" x14ac:dyDescent="0.25">
      <c r="A102" s="77"/>
      <c r="B102" s="95"/>
      <c r="C102" s="91"/>
      <c r="D102" s="77"/>
      <c r="E102" s="77"/>
      <c r="F102" s="77"/>
      <c r="G102" s="77"/>
      <c r="H102" s="77"/>
      <c r="I102" s="77"/>
      <c r="J102" s="77"/>
      <c r="K102" s="77"/>
      <c r="L102" s="77"/>
    </row>
    <row r="103" spans="1:12" ht="15.75" customHeight="1" x14ac:dyDescent="0.25">
      <c r="A103" s="179" t="s">
        <v>292</v>
      </c>
      <c r="B103" s="179"/>
      <c r="C103" s="179"/>
      <c r="D103" s="179"/>
      <c r="E103" s="179"/>
      <c r="F103" s="179"/>
      <c r="G103" s="66"/>
      <c r="H103" s="66"/>
      <c r="I103" s="66"/>
      <c r="J103" s="66"/>
      <c r="K103" s="66"/>
      <c r="L103" s="66"/>
    </row>
    <row r="104" spans="1:12" x14ac:dyDescent="0.25">
      <c r="A104" s="99">
        <v>83</v>
      </c>
      <c r="B104" s="82" t="s">
        <v>142</v>
      </c>
      <c r="C104" s="69" t="s">
        <v>128</v>
      </c>
      <c r="D104" s="99">
        <v>20</v>
      </c>
      <c r="E104" s="67"/>
      <c r="F104" s="74">
        <f>ROUND((($E$104*$D$104)/12),2)</f>
        <v>0</v>
      </c>
      <c r="G104" s="77"/>
      <c r="H104" s="77"/>
      <c r="I104" s="77"/>
      <c r="J104" s="77"/>
      <c r="K104" s="78"/>
      <c r="L104" s="77"/>
    </row>
    <row r="105" spans="1:12" x14ac:dyDescent="0.25">
      <c r="A105" s="99">
        <v>84</v>
      </c>
      <c r="B105" s="82" t="s">
        <v>144</v>
      </c>
      <c r="C105" s="90" t="s">
        <v>130</v>
      </c>
      <c r="D105" s="99">
        <v>20</v>
      </c>
      <c r="E105" s="94"/>
      <c r="F105" s="74">
        <f>ROUND((($E$105*$D$105)/12),2)</f>
        <v>0</v>
      </c>
      <c r="G105" s="77"/>
      <c r="H105" s="77"/>
      <c r="I105" s="77"/>
      <c r="J105" s="77"/>
      <c r="K105" s="78"/>
      <c r="L105" s="77"/>
    </row>
    <row r="106" spans="1:12" x14ac:dyDescent="0.25">
      <c r="A106" s="99">
        <v>85</v>
      </c>
      <c r="B106" s="82" t="s">
        <v>143</v>
      </c>
      <c r="C106" s="90" t="s">
        <v>109</v>
      </c>
      <c r="D106" s="99">
        <v>20</v>
      </c>
      <c r="E106" s="94"/>
      <c r="F106" s="74">
        <f>ROUND((($E$106*$D$106)/12),2)</f>
        <v>0</v>
      </c>
      <c r="G106" s="77"/>
      <c r="H106" s="77"/>
      <c r="I106" s="77"/>
      <c r="J106" s="77"/>
      <c r="K106" s="78"/>
      <c r="L106" s="77"/>
    </row>
    <row r="107" spans="1:12" ht="60" x14ac:dyDescent="0.25">
      <c r="A107" s="99">
        <v>86</v>
      </c>
      <c r="B107" s="82" t="s">
        <v>278</v>
      </c>
      <c r="C107" s="90" t="s">
        <v>130</v>
      </c>
      <c r="D107" s="99">
        <v>20</v>
      </c>
      <c r="E107" s="103"/>
      <c r="F107" s="74">
        <f>ROUND((($E$107*$D$107)/12),2)</f>
        <v>0</v>
      </c>
      <c r="G107" s="77"/>
      <c r="H107" s="77"/>
      <c r="I107" s="77"/>
      <c r="J107" s="77"/>
      <c r="K107" s="77"/>
      <c r="L107" s="77"/>
    </row>
    <row r="108" spans="1:12" x14ac:dyDescent="0.25">
      <c r="A108" s="77"/>
      <c r="B108" s="95"/>
      <c r="C108" s="73"/>
      <c r="D108" s="178" t="s">
        <v>237</v>
      </c>
      <c r="E108" s="178"/>
      <c r="F108" s="89">
        <f>SUM($F$104:$F$107)</f>
        <v>0</v>
      </c>
      <c r="G108" s="77"/>
      <c r="H108" s="77"/>
      <c r="I108" s="77"/>
      <c r="J108" s="77"/>
      <c r="K108" s="77"/>
      <c r="L108" s="77"/>
    </row>
    <row r="109" spans="1:12" x14ac:dyDescent="0.25">
      <c r="A109" s="77"/>
      <c r="B109" s="95"/>
      <c r="C109" s="73"/>
      <c r="D109" s="175" t="s">
        <v>238</v>
      </c>
      <c r="E109" s="175"/>
      <c r="F109" s="97">
        <v>13</v>
      </c>
      <c r="G109" s="77"/>
      <c r="H109" s="77"/>
      <c r="I109" s="77"/>
      <c r="J109" s="77"/>
      <c r="K109" s="77"/>
      <c r="L109" s="77"/>
    </row>
    <row r="110" spans="1:12" x14ac:dyDescent="0.25">
      <c r="A110" s="79"/>
      <c r="B110" s="95"/>
      <c r="C110" s="73"/>
      <c r="D110" s="176" t="s">
        <v>239</v>
      </c>
      <c r="E110" s="176"/>
      <c r="F110" s="98">
        <f>$F$108/$F$109</f>
        <v>0</v>
      </c>
      <c r="G110" s="77"/>
      <c r="H110" s="77"/>
      <c r="I110" s="77"/>
      <c r="J110" s="77"/>
      <c r="K110" s="77"/>
      <c r="L110" s="77"/>
    </row>
    <row r="111" spans="1:12" x14ac:dyDescent="0.25">
      <c r="A111" s="77"/>
      <c r="B111" s="95"/>
      <c r="C111" s="73"/>
      <c r="D111" s="77"/>
      <c r="E111" s="77"/>
      <c r="F111" s="77"/>
      <c r="G111" s="77"/>
      <c r="H111" s="77"/>
      <c r="I111" s="77"/>
      <c r="J111" s="77"/>
      <c r="K111" s="77"/>
      <c r="L111" s="77"/>
    </row>
    <row r="112" spans="1:12" ht="15.75" customHeight="1" x14ac:dyDescent="0.25">
      <c r="A112" s="179" t="s">
        <v>291</v>
      </c>
      <c r="B112" s="179"/>
      <c r="C112" s="179"/>
      <c r="D112" s="179"/>
      <c r="E112" s="179"/>
      <c r="F112" s="179"/>
      <c r="G112" s="66"/>
      <c r="H112" s="66"/>
      <c r="I112" s="66"/>
      <c r="J112" s="66"/>
      <c r="K112" s="66"/>
      <c r="L112" s="66"/>
    </row>
    <row r="113" spans="1:12" ht="90" x14ac:dyDescent="0.25">
      <c r="A113" s="99">
        <v>87</v>
      </c>
      <c r="B113" s="101" t="s">
        <v>285</v>
      </c>
      <c r="C113" s="69" t="s">
        <v>128</v>
      </c>
      <c r="D113" s="99">
        <v>6</v>
      </c>
      <c r="E113" s="74"/>
      <c r="F113" s="74">
        <f>ROUND((($E$113*$D$113)/12),2)</f>
        <v>0</v>
      </c>
      <c r="G113" s="77"/>
      <c r="H113" s="77"/>
      <c r="I113" s="77"/>
      <c r="J113" s="77"/>
      <c r="K113" s="77"/>
      <c r="L113" s="77"/>
    </row>
    <row r="114" spans="1:12" ht="120" x14ac:dyDescent="0.25">
      <c r="A114" s="99">
        <v>88</v>
      </c>
      <c r="B114" s="72" t="s">
        <v>279</v>
      </c>
      <c r="C114" s="90" t="s">
        <v>130</v>
      </c>
      <c r="D114" s="99">
        <v>6</v>
      </c>
      <c r="E114" s="74"/>
      <c r="F114" s="74">
        <f>ROUND((($E$114*$D$114)/12),2)</f>
        <v>0</v>
      </c>
      <c r="G114" s="77"/>
      <c r="H114" s="77"/>
      <c r="I114" s="77"/>
      <c r="J114" s="77"/>
      <c r="K114" s="77"/>
      <c r="L114" s="77"/>
    </row>
    <row r="115" spans="1:12" x14ac:dyDescent="0.25">
      <c r="A115" s="99">
        <v>89</v>
      </c>
      <c r="B115" s="82" t="s">
        <v>280</v>
      </c>
      <c r="C115" s="69" t="s">
        <v>130</v>
      </c>
      <c r="D115" s="99">
        <v>6</v>
      </c>
      <c r="E115" s="74"/>
      <c r="F115" s="74">
        <f>ROUND((($E$115*$D$115)/12),2)</f>
        <v>0</v>
      </c>
      <c r="G115" s="77"/>
      <c r="H115" s="77"/>
      <c r="I115" s="77"/>
      <c r="J115" s="77"/>
      <c r="K115" s="78"/>
      <c r="L115" s="77"/>
    </row>
    <row r="116" spans="1:12" ht="135" x14ac:dyDescent="0.25">
      <c r="A116" s="99">
        <v>90</v>
      </c>
      <c r="B116" s="82" t="s">
        <v>281</v>
      </c>
      <c r="C116" s="105" t="s">
        <v>130</v>
      </c>
      <c r="D116" s="99">
        <v>6</v>
      </c>
      <c r="E116" s="74"/>
      <c r="F116" s="74">
        <f>ROUND((($E$116*$D$116)/12),2)</f>
        <v>0</v>
      </c>
      <c r="G116" s="77"/>
      <c r="H116" s="77"/>
      <c r="I116" s="77"/>
      <c r="J116" s="77"/>
      <c r="K116" s="77"/>
      <c r="L116" s="77"/>
    </row>
    <row r="117" spans="1:12" x14ac:dyDescent="0.25">
      <c r="A117" s="99">
        <v>91</v>
      </c>
      <c r="B117" s="80" t="s">
        <v>282</v>
      </c>
      <c r="C117" s="90" t="s">
        <v>130</v>
      </c>
      <c r="D117" s="99">
        <v>6</v>
      </c>
      <c r="E117" s="74"/>
      <c r="F117" s="74">
        <f>ROUND((($E$117*$D$117)/12),2)</f>
        <v>0</v>
      </c>
      <c r="G117" s="77"/>
      <c r="H117" s="77"/>
      <c r="I117" s="77"/>
      <c r="J117" s="77"/>
      <c r="K117" s="77"/>
      <c r="L117" s="77"/>
    </row>
    <row r="118" spans="1:12" x14ac:dyDescent="0.25">
      <c r="A118" s="99">
        <v>92</v>
      </c>
      <c r="B118" s="80" t="s">
        <v>283</v>
      </c>
      <c r="C118" s="90" t="s">
        <v>109</v>
      </c>
      <c r="D118" s="99">
        <v>6</v>
      </c>
      <c r="E118" s="74"/>
      <c r="F118" s="74">
        <f>ROUND((($E$118*$D$118)/12),2)</f>
        <v>0</v>
      </c>
      <c r="G118" s="77"/>
      <c r="H118" s="77"/>
      <c r="I118" s="77"/>
      <c r="J118" s="77"/>
      <c r="K118" s="77"/>
      <c r="L118" s="77"/>
    </row>
    <row r="119" spans="1:12" x14ac:dyDescent="0.25">
      <c r="A119" s="104"/>
      <c r="B119" s="86"/>
      <c r="C119" s="85"/>
      <c r="D119" s="178" t="s">
        <v>237</v>
      </c>
      <c r="E119" s="178"/>
      <c r="F119" s="89">
        <f>SUM($F$113:$F$118)</f>
        <v>0</v>
      </c>
      <c r="G119" s="77"/>
      <c r="H119" s="77"/>
      <c r="I119" s="77"/>
      <c r="J119" s="77"/>
      <c r="K119" s="77"/>
      <c r="L119" s="77"/>
    </row>
    <row r="120" spans="1:12" x14ac:dyDescent="0.25">
      <c r="A120" s="104"/>
      <c r="B120" s="86"/>
      <c r="C120" s="85"/>
      <c r="D120" s="175" t="s">
        <v>238</v>
      </c>
      <c r="E120" s="175"/>
      <c r="F120" s="97">
        <v>13</v>
      </c>
      <c r="G120" s="77"/>
      <c r="H120" s="77"/>
      <c r="I120" s="77"/>
      <c r="J120" s="77"/>
      <c r="K120" s="77"/>
      <c r="L120" s="77"/>
    </row>
    <row r="121" spans="1:12" x14ac:dyDescent="0.25">
      <c r="A121" s="104"/>
      <c r="B121" s="86"/>
      <c r="C121" s="85"/>
      <c r="D121" s="176" t="s">
        <v>239</v>
      </c>
      <c r="E121" s="176"/>
      <c r="F121" s="98">
        <f>$F$119/$F$120</f>
        <v>0</v>
      </c>
      <c r="G121" s="77"/>
      <c r="H121" s="77"/>
      <c r="I121" s="77"/>
      <c r="J121" s="77"/>
      <c r="K121" s="77"/>
      <c r="L121" s="77"/>
    </row>
    <row r="122" spans="1:12" x14ac:dyDescent="0.25">
      <c r="A122" s="104"/>
      <c r="B122" s="86"/>
      <c r="C122" s="85"/>
      <c r="D122" s="84"/>
      <c r="E122" s="84"/>
      <c r="F122" s="84"/>
      <c r="G122" s="77"/>
      <c r="H122" s="77"/>
      <c r="I122" s="77"/>
      <c r="J122" s="77"/>
      <c r="K122" s="77"/>
      <c r="L122" s="77"/>
    </row>
    <row r="123" spans="1:12" ht="15.75" customHeight="1" x14ac:dyDescent="0.25">
      <c r="A123" s="179" t="s">
        <v>286</v>
      </c>
      <c r="B123" s="179"/>
      <c r="C123" s="179"/>
      <c r="D123" s="179"/>
      <c r="E123" s="179"/>
      <c r="F123" s="179"/>
      <c r="G123" s="66"/>
      <c r="H123" s="66"/>
      <c r="I123" s="66"/>
      <c r="J123" s="66"/>
      <c r="K123" s="66"/>
      <c r="L123" s="66"/>
    </row>
    <row r="124" spans="1:12" x14ac:dyDescent="0.25">
      <c r="A124" s="99">
        <v>93</v>
      </c>
      <c r="B124" s="82" t="s">
        <v>145</v>
      </c>
      <c r="C124" s="99" t="s">
        <v>128</v>
      </c>
      <c r="D124" s="99">
        <v>30</v>
      </c>
      <c r="E124" s="93"/>
      <c r="F124" s="74">
        <f>ROUND((($E$124*$D$124)/12),2)</f>
        <v>0</v>
      </c>
      <c r="G124" s="77"/>
      <c r="H124" s="77"/>
      <c r="I124" s="77"/>
      <c r="J124" s="77"/>
      <c r="K124" s="77"/>
      <c r="L124" s="77"/>
    </row>
    <row r="125" spans="1:12" x14ac:dyDescent="0.25">
      <c r="A125" s="102">
        <v>94</v>
      </c>
      <c r="B125" s="82" t="s">
        <v>146</v>
      </c>
      <c r="C125" s="99" t="s">
        <v>128</v>
      </c>
      <c r="D125" s="99">
        <v>30</v>
      </c>
      <c r="E125" s="93"/>
      <c r="F125" s="74">
        <f>ROUND((($E$125*$D$125)/12),2)</f>
        <v>0</v>
      </c>
      <c r="G125" s="77"/>
      <c r="H125" s="77"/>
      <c r="I125" s="77"/>
      <c r="J125" s="77"/>
      <c r="K125" s="77"/>
      <c r="L125" s="77"/>
    </row>
    <row r="126" spans="1:12" x14ac:dyDescent="0.25">
      <c r="A126" s="76"/>
      <c r="B126" s="95"/>
      <c r="C126" s="77"/>
      <c r="D126" s="178" t="s">
        <v>237</v>
      </c>
      <c r="E126" s="178"/>
      <c r="F126" s="89">
        <f>SUM($F$124:$F$125)</f>
        <v>0</v>
      </c>
      <c r="G126" s="77"/>
      <c r="H126" s="77"/>
      <c r="I126" s="77"/>
      <c r="J126" s="77"/>
      <c r="K126" s="77"/>
      <c r="L126" s="77"/>
    </row>
    <row r="127" spans="1:12" x14ac:dyDescent="0.25">
      <c r="A127" s="76"/>
      <c r="B127" s="95"/>
      <c r="C127" s="77"/>
      <c r="D127" s="175" t="s">
        <v>238</v>
      </c>
      <c r="E127" s="175"/>
      <c r="F127" s="97">
        <v>13</v>
      </c>
      <c r="G127" s="77"/>
      <c r="H127" s="77"/>
      <c r="I127" s="77"/>
      <c r="J127" s="77"/>
      <c r="K127" s="77"/>
      <c r="L127" s="77"/>
    </row>
    <row r="128" spans="1:12" x14ac:dyDescent="0.25">
      <c r="A128" s="76"/>
      <c r="B128" s="95"/>
      <c r="C128" s="77"/>
      <c r="D128" s="176" t="s">
        <v>239</v>
      </c>
      <c r="E128" s="176"/>
      <c r="F128" s="98">
        <f>$F$126/$F$127</f>
        <v>0</v>
      </c>
      <c r="G128" s="77"/>
      <c r="H128" s="77"/>
      <c r="I128" s="77"/>
      <c r="J128" s="77"/>
      <c r="K128" s="77"/>
      <c r="L128" s="77"/>
    </row>
    <row r="129" spans="1:12" x14ac:dyDescent="0.25">
      <c r="A129" s="76"/>
      <c r="B129" s="95"/>
      <c r="C129" s="77"/>
      <c r="D129" s="77"/>
      <c r="E129" s="77"/>
      <c r="F129" s="77"/>
      <c r="G129" s="77"/>
      <c r="H129" s="77"/>
      <c r="I129" s="77"/>
      <c r="J129" s="77"/>
      <c r="K129" s="77"/>
      <c r="L129" s="77"/>
    </row>
    <row r="130" spans="1:12" ht="15.75" customHeight="1" x14ac:dyDescent="0.25">
      <c r="A130" s="179" t="s">
        <v>287</v>
      </c>
      <c r="B130" s="179"/>
      <c r="C130" s="179"/>
      <c r="D130" s="179"/>
      <c r="E130" s="179"/>
      <c r="F130" s="179"/>
      <c r="G130" s="66"/>
      <c r="H130" s="66"/>
      <c r="I130" s="66"/>
      <c r="J130" s="66"/>
      <c r="K130" s="66"/>
      <c r="L130" s="66"/>
    </row>
    <row r="131" spans="1:12" x14ac:dyDescent="0.25">
      <c r="A131" s="102">
        <v>95</v>
      </c>
      <c r="B131" s="82" t="s">
        <v>145</v>
      </c>
      <c r="C131" s="99" t="s">
        <v>128</v>
      </c>
      <c r="D131" s="99">
        <v>9</v>
      </c>
      <c r="E131" s="93"/>
      <c r="F131" s="74">
        <f>ROUND((($E$131*$D$131)/12),2)</f>
        <v>0</v>
      </c>
      <c r="G131" s="77"/>
      <c r="H131" s="77"/>
      <c r="I131" s="77"/>
      <c r="J131" s="77"/>
      <c r="K131" s="77"/>
      <c r="L131" s="77"/>
    </row>
    <row r="132" spans="1:12" x14ac:dyDescent="0.25">
      <c r="A132" s="102">
        <v>96</v>
      </c>
      <c r="B132" s="82" t="s">
        <v>146</v>
      </c>
      <c r="C132" s="99" t="s">
        <v>128</v>
      </c>
      <c r="D132" s="99">
        <v>9</v>
      </c>
      <c r="E132" s="93"/>
      <c r="F132" s="74">
        <f>ROUND((($E$132*$D$132)/12),2)</f>
        <v>0</v>
      </c>
      <c r="G132" s="77"/>
      <c r="H132" s="77"/>
      <c r="I132" s="77"/>
      <c r="J132" s="77"/>
      <c r="K132" s="77"/>
      <c r="L132" s="77"/>
    </row>
    <row r="133" spans="1:12" x14ac:dyDescent="0.25">
      <c r="A133" s="102">
        <v>97</v>
      </c>
      <c r="B133" s="100" t="s">
        <v>284</v>
      </c>
      <c r="C133" s="99" t="s">
        <v>128</v>
      </c>
      <c r="D133" s="99">
        <v>9</v>
      </c>
      <c r="E133" s="103"/>
      <c r="F133" s="74">
        <f>ROUND((($E$133*$D$133)/12),2)</f>
        <v>0</v>
      </c>
      <c r="G133" s="77"/>
      <c r="H133" s="77"/>
      <c r="I133" s="77"/>
      <c r="J133" s="77"/>
      <c r="K133" s="77"/>
      <c r="L133" s="77"/>
    </row>
    <row r="134" spans="1:12" x14ac:dyDescent="0.25">
      <c r="D134" s="178" t="s">
        <v>237</v>
      </c>
      <c r="E134" s="178"/>
      <c r="F134" s="89">
        <f>SUM($F$131:$F$133)</f>
        <v>0</v>
      </c>
    </row>
    <row r="135" spans="1:12" x14ac:dyDescent="0.25">
      <c r="D135" s="175" t="s">
        <v>238</v>
      </c>
      <c r="E135" s="175"/>
      <c r="F135" s="97">
        <v>13</v>
      </c>
    </row>
    <row r="136" spans="1:12" x14ac:dyDescent="0.25">
      <c r="D136" s="176" t="s">
        <v>239</v>
      </c>
      <c r="E136" s="176"/>
      <c r="F136" s="98">
        <f>$F$134/$F$135</f>
        <v>0</v>
      </c>
    </row>
    <row r="138" spans="1:12" x14ac:dyDescent="0.25">
      <c r="D138" s="177" t="s">
        <v>293</v>
      </c>
      <c r="E138" s="177"/>
      <c r="F138" s="71">
        <f>F45+F73+F101+F110+F121+F128+F136</f>
        <v>0</v>
      </c>
    </row>
  </sheetData>
  <mergeCells count="37">
    <mergeCell ref="A1:F1"/>
    <mergeCell ref="A2:F2"/>
    <mergeCell ref="A3:A5"/>
    <mergeCell ref="B3:B5"/>
    <mergeCell ref="C3:C5"/>
    <mergeCell ref="D3:D5"/>
    <mergeCell ref="E3:E5"/>
    <mergeCell ref="F3:F5"/>
    <mergeCell ref="D101:E101"/>
    <mergeCell ref="A6:F6"/>
    <mergeCell ref="D43:E43"/>
    <mergeCell ref="D44:E44"/>
    <mergeCell ref="D45:E45"/>
    <mergeCell ref="A47:F47"/>
    <mergeCell ref="D71:E71"/>
    <mergeCell ref="D72:E72"/>
    <mergeCell ref="D73:E73"/>
    <mergeCell ref="A75:F75"/>
    <mergeCell ref="D99:E99"/>
    <mergeCell ref="D100:E100"/>
    <mergeCell ref="D128:E128"/>
    <mergeCell ref="A103:F103"/>
    <mergeCell ref="D108:E108"/>
    <mergeCell ref="D109:E109"/>
    <mergeCell ref="D110:E110"/>
    <mergeCell ref="A112:F112"/>
    <mergeCell ref="D119:E119"/>
    <mergeCell ref="D120:E120"/>
    <mergeCell ref="D121:E121"/>
    <mergeCell ref="A123:F123"/>
    <mergeCell ref="D126:E126"/>
    <mergeCell ref="D127:E127"/>
    <mergeCell ref="A130:F130"/>
    <mergeCell ref="D134:E134"/>
    <mergeCell ref="D135:E135"/>
    <mergeCell ref="D136:E136"/>
    <mergeCell ref="D138:E138"/>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6508-2CEC-48B5-9BF7-9C99643EFDA9}">
  <dimension ref="A1:I129"/>
  <sheetViews>
    <sheetView showGridLines="0" workbookViewId="0">
      <selection activeCell="C114" sqref="C114"/>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198</v>
      </c>
    </row>
    <row r="7" spans="1:4" x14ac:dyDescent="0.25">
      <c r="A7" s="6" t="s">
        <v>6</v>
      </c>
      <c r="B7" s="168" t="s">
        <v>7</v>
      </c>
      <c r="C7" s="168"/>
      <c r="D7" s="6">
        <v>2024</v>
      </c>
    </row>
    <row r="8" spans="1:4" x14ac:dyDescent="0.25">
      <c r="A8" s="6" t="s">
        <v>8</v>
      </c>
      <c r="B8" s="168" t="s">
        <v>156</v>
      </c>
      <c r="C8" s="168"/>
      <c r="D8" s="44" t="s">
        <v>199</v>
      </c>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1</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114</v>
      </c>
    </row>
    <row r="16" spans="1:4" x14ac:dyDescent="0.25">
      <c r="A16" s="6">
        <v>2</v>
      </c>
      <c r="B16" s="168" t="s">
        <v>17</v>
      </c>
      <c r="C16" s="168"/>
      <c r="D16" s="43" t="s">
        <v>116</v>
      </c>
    </row>
    <row r="17" spans="1:5" x14ac:dyDescent="0.25">
      <c r="A17" s="6">
        <v>3</v>
      </c>
      <c r="B17" s="171" t="s">
        <v>99</v>
      </c>
      <c r="C17" s="171"/>
      <c r="D17" s="113">
        <v>1414.45</v>
      </c>
    </row>
    <row r="18" spans="1:5" x14ac:dyDescent="0.25">
      <c r="A18" s="6">
        <v>4</v>
      </c>
      <c r="B18" s="171" t="s">
        <v>18</v>
      </c>
      <c r="C18" s="171"/>
      <c r="D18" s="10" t="s">
        <v>115</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7" x14ac:dyDescent="0.25">
      <c r="A49" s="29"/>
      <c r="B49" s="17"/>
      <c r="C49" s="18"/>
      <c r="D49" s="19"/>
    </row>
    <row r="50" spans="1:7" x14ac:dyDescent="0.25">
      <c r="A50" s="149" t="s">
        <v>51</v>
      </c>
      <c r="B50" s="149"/>
      <c r="C50" s="149"/>
      <c r="D50" s="149"/>
    </row>
    <row r="51" spans="1:7" x14ac:dyDescent="0.25">
      <c r="A51" s="7" t="s">
        <v>52</v>
      </c>
      <c r="B51" s="13" t="s">
        <v>53</v>
      </c>
      <c r="C51" s="7" t="s">
        <v>54</v>
      </c>
      <c r="D51" s="7" t="s">
        <v>22</v>
      </c>
    </row>
    <row r="52" spans="1:7" x14ac:dyDescent="0.25">
      <c r="A52" s="10" t="s">
        <v>2</v>
      </c>
      <c r="B52" s="23" t="s">
        <v>104</v>
      </c>
      <c r="C52" s="47"/>
      <c r="D52" s="11">
        <f>ROUND(IF($C$52*2*21-6%*$D$23&lt;0,0,$C$52*2*21-6%*$D$23),2)</f>
        <v>0</v>
      </c>
      <c r="E52" s="111" t="s">
        <v>295</v>
      </c>
      <c r="F52" s="47">
        <v>5.99</v>
      </c>
      <c r="G52" s="40"/>
    </row>
    <row r="53" spans="1:7" ht="14.25" customHeight="1" x14ac:dyDescent="0.25">
      <c r="A53" s="10" t="s">
        <v>4</v>
      </c>
      <c r="B53" s="20" t="s">
        <v>103</v>
      </c>
      <c r="C53" s="47"/>
      <c r="D53" s="47">
        <v>0</v>
      </c>
      <c r="E53" s="111" t="s">
        <v>297</v>
      </c>
      <c r="F53" s="47">
        <v>550</v>
      </c>
      <c r="G53" s="40"/>
    </row>
    <row r="54" spans="1:7" x14ac:dyDescent="0.25">
      <c r="A54" s="10" t="s">
        <v>6</v>
      </c>
      <c r="B54" s="20" t="s">
        <v>196</v>
      </c>
      <c r="C54" s="20"/>
      <c r="D54" s="11">
        <v>0</v>
      </c>
      <c r="E54" s="40"/>
      <c r="F54" s="112"/>
      <c r="G54" s="40"/>
    </row>
    <row r="55" spans="1:7" x14ac:dyDescent="0.25">
      <c r="A55" s="10" t="s">
        <v>8</v>
      </c>
      <c r="B55" s="20" t="s">
        <v>55</v>
      </c>
      <c r="C55" s="20"/>
      <c r="D55" s="11">
        <v>0</v>
      </c>
      <c r="E55" s="111" t="s">
        <v>297</v>
      </c>
      <c r="F55" s="11">
        <v>22</v>
      </c>
      <c r="G55" s="40"/>
    </row>
    <row r="56" spans="1:7" x14ac:dyDescent="0.25">
      <c r="A56" s="10" t="s">
        <v>25</v>
      </c>
      <c r="B56" s="20" t="s">
        <v>200</v>
      </c>
      <c r="C56" s="20"/>
      <c r="D56" s="11">
        <v>0</v>
      </c>
      <c r="E56" s="111" t="s">
        <v>297</v>
      </c>
      <c r="F56" s="11">
        <v>6</v>
      </c>
      <c r="G56" s="40"/>
    </row>
    <row r="57" spans="1:7" x14ac:dyDescent="0.25">
      <c r="A57" s="7" t="s">
        <v>26</v>
      </c>
      <c r="B57" s="13" t="s">
        <v>28</v>
      </c>
      <c r="C57" s="13"/>
      <c r="D57" s="8">
        <v>0</v>
      </c>
    </row>
    <row r="58" spans="1:7" x14ac:dyDescent="0.25">
      <c r="A58" s="151" t="s">
        <v>100</v>
      </c>
      <c r="B58" s="151"/>
      <c r="C58" s="151"/>
      <c r="D58" s="14">
        <f>ROUND(SUM(D52:D57),2)</f>
        <v>0</v>
      </c>
    </row>
    <row r="59" spans="1:7" x14ac:dyDescent="0.25">
      <c r="A59" s="17"/>
      <c r="B59" s="17"/>
      <c r="C59" s="17"/>
      <c r="D59" s="19"/>
    </row>
    <row r="60" spans="1:7" ht="15" customHeight="1" x14ac:dyDescent="0.25">
      <c r="A60" s="149" t="s">
        <v>56</v>
      </c>
      <c r="B60" s="149"/>
      <c r="C60" s="149"/>
      <c r="D60" s="149"/>
    </row>
    <row r="61" spans="1:7" x14ac:dyDescent="0.25">
      <c r="A61" s="7">
        <v>2</v>
      </c>
      <c r="B61" s="150" t="s">
        <v>57</v>
      </c>
      <c r="C61" s="150"/>
      <c r="D61" s="7" t="s">
        <v>22</v>
      </c>
    </row>
    <row r="62" spans="1:7" x14ac:dyDescent="0.25">
      <c r="A62" s="7" t="s">
        <v>31</v>
      </c>
      <c r="B62" s="150" t="s">
        <v>32</v>
      </c>
      <c r="C62" s="150"/>
      <c r="D62" s="8">
        <f>D36</f>
        <v>0</v>
      </c>
    </row>
    <row r="63" spans="1:7" x14ac:dyDescent="0.25">
      <c r="A63" s="7" t="s">
        <v>40</v>
      </c>
      <c r="B63" s="150" t="s">
        <v>41</v>
      </c>
      <c r="C63" s="150"/>
      <c r="D63" s="8">
        <f>D48</f>
        <v>0</v>
      </c>
    </row>
    <row r="64" spans="1:7"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6" x14ac:dyDescent="0.25">
      <c r="A97" s="152"/>
      <c r="B97" s="152"/>
      <c r="C97" s="152"/>
      <c r="D97" s="152"/>
    </row>
    <row r="98" spans="1:6" x14ac:dyDescent="0.25">
      <c r="A98" s="153" t="s">
        <v>82</v>
      </c>
      <c r="B98" s="154"/>
      <c r="C98" s="154"/>
      <c r="D98" s="155"/>
    </row>
    <row r="99" spans="1:6" x14ac:dyDescent="0.25">
      <c r="A99" s="7">
        <v>5</v>
      </c>
      <c r="B99" s="150" t="s">
        <v>83</v>
      </c>
      <c r="C99" s="150"/>
      <c r="D99" s="7" t="s">
        <v>22</v>
      </c>
    </row>
    <row r="100" spans="1:6" ht="15" customHeight="1" x14ac:dyDescent="0.25">
      <c r="A100" s="10" t="s">
        <v>2</v>
      </c>
      <c r="B100" s="156" t="s">
        <v>84</v>
      </c>
      <c r="C100" s="156"/>
      <c r="D100" s="11">
        <f>'Mat.Equip e Unif. PARAÍBA'!F128</f>
        <v>0</v>
      </c>
    </row>
    <row r="101" spans="1:6" x14ac:dyDescent="0.25">
      <c r="A101" s="10" t="s">
        <v>4</v>
      </c>
      <c r="B101" s="156" t="s">
        <v>288</v>
      </c>
      <c r="C101" s="156"/>
      <c r="D101" s="11">
        <f>'Mat.Equip e Unif. PARAÍBA'!F45+'Mat.Equip e Unif. PARAÍBA'!F73</f>
        <v>0</v>
      </c>
      <c r="E101" s="45"/>
      <c r="F101" s="1"/>
    </row>
    <row r="102" spans="1:6" x14ac:dyDescent="0.25">
      <c r="A102" s="10" t="s">
        <v>6</v>
      </c>
      <c r="B102" s="156" t="s">
        <v>290</v>
      </c>
      <c r="C102" s="156"/>
      <c r="D102" s="11">
        <f>'Mat.Equip e Unif. PARAÍBA'!F101</f>
        <v>0</v>
      </c>
      <c r="E102" s="1"/>
    </row>
    <row r="103" spans="1:6" x14ac:dyDescent="0.25">
      <c r="A103" s="10" t="s">
        <v>8</v>
      </c>
      <c r="B103" s="156" t="s">
        <v>289</v>
      </c>
      <c r="C103" s="156"/>
      <c r="D103" s="11">
        <f>'Mat.Equip e Unif. PARAÍBA'!F110</f>
        <v>0</v>
      </c>
      <c r="E103" s="1"/>
    </row>
    <row r="104" spans="1:6" x14ac:dyDescent="0.25">
      <c r="A104" s="151" t="s">
        <v>100</v>
      </c>
      <c r="B104" s="151"/>
      <c r="C104" s="151"/>
      <c r="D104" s="14">
        <f>SUM(D100:D103)</f>
        <v>0</v>
      </c>
    </row>
    <row r="105" spans="1:6" x14ac:dyDescent="0.25">
      <c r="A105" s="152"/>
      <c r="B105" s="152"/>
      <c r="C105" s="152"/>
      <c r="D105" s="152"/>
    </row>
    <row r="106" spans="1:6" x14ac:dyDescent="0.25">
      <c r="A106" s="149" t="s">
        <v>85</v>
      </c>
      <c r="B106" s="149"/>
      <c r="C106" s="149"/>
      <c r="D106" s="149"/>
    </row>
    <row r="107" spans="1:6" x14ac:dyDescent="0.25">
      <c r="A107" s="7">
        <v>6</v>
      </c>
      <c r="B107" s="12" t="s">
        <v>86</v>
      </c>
      <c r="C107" s="7" t="s">
        <v>33</v>
      </c>
      <c r="D107" s="7" t="s">
        <v>22</v>
      </c>
    </row>
    <row r="108" spans="1:6" x14ac:dyDescent="0.25">
      <c r="A108" s="7" t="s">
        <v>2</v>
      </c>
      <c r="B108" s="12" t="s">
        <v>87</v>
      </c>
      <c r="C108" s="24">
        <v>0</v>
      </c>
      <c r="D108" s="8">
        <f>ROUND(($D$124*C108),2)</f>
        <v>0</v>
      </c>
    </row>
    <row r="109" spans="1:6" x14ac:dyDescent="0.25">
      <c r="A109" s="7" t="s">
        <v>4</v>
      </c>
      <c r="B109" s="12" t="s">
        <v>88</v>
      </c>
      <c r="C109" s="24">
        <v>0</v>
      </c>
      <c r="D109" s="8">
        <f>ROUND((($D$108+$D$124)*C109),2)</f>
        <v>0</v>
      </c>
    </row>
    <row r="110" spans="1:6" x14ac:dyDescent="0.25">
      <c r="A110" s="7" t="s">
        <v>6</v>
      </c>
      <c r="B110" s="28" t="s">
        <v>89</v>
      </c>
      <c r="C110" s="27">
        <v>0</v>
      </c>
      <c r="D110" s="14"/>
    </row>
    <row r="111" spans="1:6" ht="15" customHeight="1" x14ac:dyDescent="0.25">
      <c r="A111" s="7"/>
      <c r="B111" s="12" t="s">
        <v>90</v>
      </c>
      <c r="C111" s="24">
        <v>0</v>
      </c>
      <c r="D111" s="36">
        <f>ROUND((($D$124+$D$108+$D$109)/(1-$C$110)*C111),2)</f>
        <v>0</v>
      </c>
    </row>
    <row r="112" spans="1:6"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DE18-D71D-4F22-8ACE-5E310D9B4631}">
  <dimension ref="A1:L138"/>
  <sheetViews>
    <sheetView showGridLines="0" zoomScaleNormal="100" workbookViewId="0">
      <selection activeCell="E131" activeCellId="1" sqref="E124:E125 E131:E133"/>
    </sheetView>
  </sheetViews>
  <sheetFormatPr defaultRowHeight="15" x14ac:dyDescent="0.25"/>
  <cols>
    <col min="2" max="2" width="48" customWidth="1"/>
    <col min="3" max="3" width="14.7109375" customWidth="1"/>
    <col min="4" max="4" width="19" customWidth="1"/>
    <col min="5" max="5" width="20.85546875" customWidth="1"/>
    <col min="6" max="6" width="25" customWidth="1"/>
  </cols>
  <sheetData>
    <row r="1" spans="1:11" x14ac:dyDescent="0.25">
      <c r="A1" s="182" t="s">
        <v>163</v>
      </c>
      <c r="B1" s="182"/>
      <c r="C1" s="182"/>
      <c r="D1" s="182"/>
      <c r="E1" s="182"/>
      <c r="F1" s="182"/>
    </row>
    <row r="2" spans="1:11" x14ac:dyDescent="0.25">
      <c r="A2" s="183" t="s">
        <v>205</v>
      </c>
      <c r="B2" s="183"/>
      <c r="C2" s="183"/>
      <c r="D2" s="183"/>
      <c r="E2" s="183"/>
      <c r="F2" s="183"/>
      <c r="G2" s="75"/>
      <c r="H2" s="75"/>
      <c r="I2" s="75"/>
      <c r="J2" s="75"/>
      <c r="K2" s="75"/>
    </row>
    <row r="3" spans="1:11" ht="15" customHeight="1" x14ac:dyDescent="0.25">
      <c r="A3" s="187" t="s">
        <v>202</v>
      </c>
      <c r="B3" s="187" t="s">
        <v>147</v>
      </c>
      <c r="C3" s="184" t="s">
        <v>203</v>
      </c>
      <c r="D3" s="184" t="s">
        <v>204</v>
      </c>
      <c r="E3" s="190" t="s">
        <v>236</v>
      </c>
      <c r="F3" s="184" t="s">
        <v>237</v>
      </c>
    </row>
    <row r="4" spans="1:11" ht="15" customHeight="1" x14ac:dyDescent="0.25">
      <c r="A4" s="188"/>
      <c r="B4" s="188"/>
      <c r="C4" s="185"/>
      <c r="D4" s="185"/>
      <c r="E4" s="191"/>
      <c r="F4" s="185"/>
    </row>
    <row r="5" spans="1:11" ht="15" customHeight="1" x14ac:dyDescent="0.25">
      <c r="A5" s="189"/>
      <c r="B5" s="189"/>
      <c r="C5" s="186"/>
      <c r="D5" s="186"/>
      <c r="E5" s="192"/>
      <c r="F5" s="186"/>
    </row>
    <row r="6" spans="1:11" ht="15.75" customHeight="1" x14ac:dyDescent="0.25">
      <c r="A6" s="179" t="s">
        <v>235</v>
      </c>
      <c r="B6" s="179"/>
      <c r="C6" s="179"/>
      <c r="D6" s="179"/>
      <c r="E6" s="179"/>
      <c r="F6" s="179"/>
      <c r="G6" s="66"/>
      <c r="H6" s="66"/>
      <c r="I6" s="66"/>
      <c r="J6" s="66"/>
      <c r="K6" s="66"/>
    </row>
    <row r="7" spans="1:11" ht="15.75" x14ac:dyDescent="0.25">
      <c r="A7" s="99">
        <v>1</v>
      </c>
      <c r="B7" s="70" t="s">
        <v>117</v>
      </c>
      <c r="C7" s="69" t="s">
        <v>118</v>
      </c>
      <c r="D7" s="109">
        <v>4</v>
      </c>
      <c r="E7" s="81"/>
      <c r="F7" s="87">
        <f>ROUND(($E$7*$D$7),2)</f>
        <v>0</v>
      </c>
      <c r="G7" s="77"/>
    </row>
    <row r="8" spans="1:11" ht="30" x14ac:dyDescent="0.25">
      <c r="A8" s="99">
        <v>2</v>
      </c>
      <c r="B8" s="70" t="s">
        <v>206</v>
      </c>
      <c r="C8" s="69" t="s">
        <v>118</v>
      </c>
      <c r="D8" s="109">
        <v>1</v>
      </c>
      <c r="E8" s="81"/>
      <c r="F8" s="87">
        <f>ROUND(($E$8*$D$8),2)</f>
        <v>0</v>
      </c>
      <c r="G8" s="77"/>
    </row>
    <row r="9" spans="1:11" ht="15.75" x14ac:dyDescent="0.25">
      <c r="A9" s="99">
        <v>3</v>
      </c>
      <c r="B9" s="70" t="s">
        <v>207</v>
      </c>
      <c r="C9" s="69" t="s">
        <v>118</v>
      </c>
      <c r="D9" s="109">
        <v>2</v>
      </c>
      <c r="E9" s="81"/>
      <c r="F9" s="87">
        <f>ROUND(($E$9*$D$9),2)</f>
        <v>0</v>
      </c>
      <c r="G9" s="77"/>
    </row>
    <row r="10" spans="1:11" ht="15.75" x14ac:dyDescent="0.25">
      <c r="A10" s="99">
        <v>4</v>
      </c>
      <c r="B10" s="101" t="s">
        <v>208</v>
      </c>
      <c r="C10" s="69" t="s">
        <v>109</v>
      </c>
      <c r="D10" s="109">
        <v>1</v>
      </c>
      <c r="E10" s="81"/>
      <c r="F10" s="87">
        <f>ROUND(($E$10*$D$10),2)</f>
        <v>0</v>
      </c>
      <c r="G10" s="77"/>
    </row>
    <row r="11" spans="1:11" ht="15.75" x14ac:dyDescent="0.25">
      <c r="A11" s="99">
        <v>5</v>
      </c>
      <c r="B11" s="70" t="s">
        <v>209</v>
      </c>
      <c r="C11" s="69" t="s">
        <v>118</v>
      </c>
      <c r="D11" s="109">
        <v>0</v>
      </c>
      <c r="E11" s="81"/>
      <c r="F11" s="87">
        <f>ROUND(($E$11*$D$11),2)</f>
        <v>0</v>
      </c>
      <c r="G11" s="77"/>
    </row>
    <row r="12" spans="1:11" ht="15.75" x14ac:dyDescent="0.25">
      <c r="A12" s="99">
        <v>6</v>
      </c>
      <c r="B12" s="70" t="s">
        <v>210</v>
      </c>
      <c r="C12" s="69" t="s">
        <v>119</v>
      </c>
      <c r="D12" s="109">
        <v>2</v>
      </c>
      <c r="E12" s="81"/>
      <c r="F12" s="87">
        <f>ROUND(($E$12*$D$12),2)</f>
        <v>0</v>
      </c>
      <c r="G12" s="77"/>
    </row>
    <row r="13" spans="1:11" ht="30" x14ac:dyDescent="0.25">
      <c r="A13" s="99">
        <v>7</v>
      </c>
      <c r="B13" s="70" t="s">
        <v>120</v>
      </c>
      <c r="C13" s="69" t="s">
        <v>109</v>
      </c>
      <c r="D13" s="109">
        <v>2</v>
      </c>
      <c r="E13" s="81"/>
      <c r="F13" s="87">
        <f>ROUND(($E$13*$D$13),2)</f>
        <v>0</v>
      </c>
      <c r="G13" s="77"/>
    </row>
    <row r="14" spans="1:11" ht="15.75" x14ac:dyDescent="0.25">
      <c r="A14" s="99">
        <v>8</v>
      </c>
      <c r="B14" s="70" t="s">
        <v>211</v>
      </c>
      <c r="C14" s="69" t="s">
        <v>119</v>
      </c>
      <c r="D14" s="109">
        <v>4</v>
      </c>
      <c r="E14" s="81"/>
      <c r="F14" s="87">
        <f>ROUND(($E$14*$D$14),2)</f>
        <v>0</v>
      </c>
      <c r="G14" s="77"/>
    </row>
    <row r="15" spans="1:11" ht="15.75" x14ac:dyDescent="0.25">
      <c r="A15" s="99">
        <v>9</v>
      </c>
      <c r="B15" s="70" t="s">
        <v>212</v>
      </c>
      <c r="C15" s="69" t="s">
        <v>121</v>
      </c>
      <c r="D15" s="109">
        <v>2</v>
      </c>
      <c r="E15" s="81"/>
      <c r="F15" s="87">
        <f>ROUND(($E$15*$D$15),2)</f>
        <v>0</v>
      </c>
      <c r="G15" s="77"/>
    </row>
    <row r="16" spans="1:11" ht="30" x14ac:dyDescent="0.25">
      <c r="A16" s="99">
        <v>10</v>
      </c>
      <c r="B16" s="70" t="s">
        <v>213</v>
      </c>
      <c r="C16" s="69" t="s">
        <v>148</v>
      </c>
      <c r="D16" s="109">
        <v>4</v>
      </c>
      <c r="E16" s="81"/>
      <c r="F16" s="87">
        <f>ROUND(($E$16*$D$16),2)</f>
        <v>0</v>
      </c>
      <c r="G16" s="77"/>
    </row>
    <row r="17" spans="1:7" ht="30" x14ac:dyDescent="0.25">
      <c r="A17" s="99">
        <v>11</v>
      </c>
      <c r="B17" s="70" t="s">
        <v>214</v>
      </c>
      <c r="C17" s="69" t="s">
        <v>109</v>
      </c>
      <c r="D17" s="109">
        <v>4</v>
      </c>
      <c r="E17" s="81"/>
      <c r="F17" s="87">
        <f>ROUND(($E$17*$D$17),2)</f>
        <v>0</v>
      </c>
      <c r="G17" s="77"/>
    </row>
    <row r="18" spans="1:7" ht="15.75" x14ac:dyDescent="0.25">
      <c r="A18" s="99">
        <v>12</v>
      </c>
      <c r="B18" s="100" t="s">
        <v>215</v>
      </c>
      <c r="C18" s="69" t="s">
        <v>216</v>
      </c>
      <c r="D18" s="109">
        <v>0</v>
      </c>
      <c r="E18" s="81"/>
      <c r="F18" s="87">
        <f>ROUND(($E$18*$D$18),2)</f>
        <v>0</v>
      </c>
      <c r="G18" s="77"/>
    </row>
    <row r="19" spans="1:7" ht="15.75" x14ac:dyDescent="0.25">
      <c r="A19" s="99">
        <v>13</v>
      </c>
      <c r="B19" s="70" t="s">
        <v>122</v>
      </c>
      <c r="C19" s="69" t="s">
        <v>109</v>
      </c>
      <c r="D19" s="109">
        <v>1</v>
      </c>
      <c r="E19" s="81"/>
      <c r="F19" s="87">
        <f>ROUND(($E$19*$D$19),2)</f>
        <v>0</v>
      </c>
      <c r="G19" s="77"/>
    </row>
    <row r="20" spans="1:7" ht="15.75" x14ac:dyDescent="0.25">
      <c r="A20" s="99">
        <v>14</v>
      </c>
      <c r="B20" s="70" t="s">
        <v>217</v>
      </c>
      <c r="C20" s="69" t="s">
        <v>109</v>
      </c>
      <c r="D20" s="109">
        <v>2</v>
      </c>
      <c r="E20" s="81"/>
      <c r="F20" s="87">
        <f>ROUND(($E$20*$D$20),2)</f>
        <v>0</v>
      </c>
      <c r="G20" s="77"/>
    </row>
    <row r="21" spans="1:7" ht="15.75" x14ac:dyDescent="0.25">
      <c r="A21" s="99">
        <v>15</v>
      </c>
      <c r="B21" s="70" t="s">
        <v>218</v>
      </c>
      <c r="C21" s="69" t="s">
        <v>109</v>
      </c>
      <c r="D21" s="109">
        <v>1</v>
      </c>
      <c r="E21" s="81"/>
      <c r="F21" s="87">
        <f>ROUND(($E$21*$D$21),2)</f>
        <v>0</v>
      </c>
      <c r="G21" s="77"/>
    </row>
    <row r="22" spans="1:7" ht="15.75" x14ac:dyDescent="0.25">
      <c r="A22" s="99">
        <v>16</v>
      </c>
      <c r="B22" s="70" t="s">
        <v>219</v>
      </c>
      <c r="C22" s="69" t="s">
        <v>109</v>
      </c>
      <c r="D22" s="109">
        <v>2</v>
      </c>
      <c r="E22" s="81"/>
      <c r="F22" s="87">
        <f>ROUND(($E$22*$D$22),2)</f>
        <v>0</v>
      </c>
      <c r="G22" s="77"/>
    </row>
    <row r="23" spans="1:7" ht="15.75" x14ac:dyDescent="0.25">
      <c r="A23" s="99">
        <v>17</v>
      </c>
      <c r="B23" s="70" t="s">
        <v>220</v>
      </c>
      <c r="C23" s="69" t="s">
        <v>109</v>
      </c>
      <c r="D23" s="109">
        <v>2</v>
      </c>
      <c r="E23" s="81"/>
      <c r="F23" s="87">
        <f>ROUND(($E$23*$D$23),2)</f>
        <v>0</v>
      </c>
      <c r="G23" s="77"/>
    </row>
    <row r="24" spans="1:7" ht="15.75" x14ac:dyDescent="0.25">
      <c r="A24" s="99">
        <v>18</v>
      </c>
      <c r="B24" s="70" t="s">
        <v>123</v>
      </c>
      <c r="C24" s="69" t="s">
        <v>109</v>
      </c>
      <c r="D24" s="109">
        <v>1</v>
      </c>
      <c r="E24" s="81"/>
      <c r="F24" s="87">
        <f>ROUND(($E$24*$D$24),2)</f>
        <v>0</v>
      </c>
      <c r="G24" s="77"/>
    </row>
    <row r="25" spans="1:7" ht="15.75" x14ac:dyDescent="0.25">
      <c r="A25" s="99">
        <v>19</v>
      </c>
      <c r="B25" s="70" t="s">
        <v>221</v>
      </c>
      <c r="C25" s="69" t="s">
        <v>109</v>
      </c>
      <c r="D25" s="109">
        <v>0</v>
      </c>
      <c r="E25" s="81"/>
      <c r="F25" s="87">
        <f>ROUND(($E$25*$D$25),2)</f>
        <v>0</v>
      </c>
      <c r="G25" s="77"/>
    </row>
    <row r="26" spans="1:7" ht="30" x14ac:dyDescent="0.25">
      <c r="A26" s="99">
        <v>20</v>
      </c>
      <c r="B26" s="70" t="s">
        <v>222</v>
      </c>
      <c r="C26" s="69" t="s">
        <v>109</v>
      </c>
      <c r="D26" s="109">
        <v>1</v>
      </c>
      <c r="E26" s="81"/>
      <c r="F26" s="87">
        <f>ROUND(($E$26*$D$26),2)</f>
        <v>0</v>
      </c>
      <c r="G26" s="77"/>
    </row>
    <row r="27" spans="1:7" ht="30" x14ac:dyDescent="0.25">
      <c r="A27" s="99">
        <v>21</v>
      </c>
      <c r="B27" s="70" t="s">
        <v>223</v>
      </c>
      <c r="C27" s="69" t="s">
        <v>121</v>
      </c>
      <c r="D27" s="110">
        <v>8</v>
      </c>
      <c r="E27" s="81"/>
      <c r="F27" s="87">
        <f>ROUND(($E$27*$D$27),2)</f>
        <v>0</v>
      </c>
      <c r="G27" s="77"/>
    </row>
    <row r="28" spans="1:7" ht="60" x14ac:dyDescent="0.25">
      <c r="A28" s="99">
        <v>22</v>
      </c>
      <c r="B28" s="70" t="s">
        <v>224</v>
      </c>
      <c r="C28" s="69" t="s">
        <v>121</v>
      </c>
      <c r="D28" s="109">
        <v>4</v>
      </c>
      <c r="E28" s="81"/>
      <c r="F28" s="87">
        <f>ROUND(($E$28*$D$28),2)</f>
        <v>0</v>
      </c>
      <c r="G28" s="77"/>
    </row>
    <row r="29" spans="1:7" ht="15.75" x14ac:dyDescent="0.25">
      <c r="A29" s="99">
        <v>23</v>
      </c>
      <c r="B29" s="70" t="s">
        <v>225</v>
      </c>
      <c r="C29" s="69" t="s">
        <v>109</v>
      </c>
      <c r="D29" s="109">
        <v>4</v>
      </c>
      <c r="E29" s="81"/>
      <c r="F29" s="87">
        <f>ROUND(($E$29*$D$29),2)</f>
        <v>0</v>
      </c>
      <c r="G29" s="77"/>
    </row>
    <row r="30" spans="1:7" ht="15.75" x14ac:dyDescent="0.25">
      <c r="A30" s="99">
        <v>24</v>
      </c>
      <c r="B30" s="70" t="s">
        <v>226</v>
      </c>
      <c r="C30" s="69" t="s">
        <v>121</v>
      </c>
      <c r="D30" s="110">
        <v>2</v>
      </c>
      <c r="E30" s="81"/>
      <c r="F30" s="87">
        <f>ROUND(($E$30*$D$30),2)</f>
        <v>0</v>
      </c>
      <c r="G30" s="77"/>
    </row>
    <row r="31" spans="1:7" ht="30" x14ac:dyDescent="0.25">
      <c r="A31" s="99">
        <v>25</v>
      </c>
      <c r="B31" s="70" t="s">
        <v>227</v>
      </c>
      <c r="C31" s="69" t="s">
        <v>121</v>
      </c>
      <c r="D31" s="109">
        <v>2</v>
      </c>
      <c r="E31" s="81"/>
      <c r="F31" s="87">
        <f>ROUND(($E$31*$D$31),2)</f>
        <v>0</v>
      </c>
      <c r="G31" s="77"/>
    </row>
    <row r="32" spans="1:7" ht="15.75" x14ac:dyDescent="0.25">
      <c r="A32" s="99">
        <v>26</v>
      </c>
      <c r="B32" s="70" t="s">
        <v>228</v>
      </c>
      <c r="C32" s="69" t="s">
        <v>119</v>
      </c>
      <c r="D32" s="109">
        <v>1</v>
      </c>
      <c r="E32" s="81"/>
      <c r="F32" s="87">
        <f>ROUND(($E$32*$D$32),2)</f>
        <v>0</v>
      </c>
      <c r="G32" s="77"/>
    </row>
    <row r="33" spans="1:12" ht="30" x14ac:dyDescent="0.25">
      <c r="A33" s="99">
        <v>27</v>
      </c>
      <c r="B33" s="70" t="s">
        <v>229</v>
      </c>
      <c r="C33" s="69" t="s">
        <v>121</v>
      </c>
      <c r="D33" s="99">
        <v>0</v>
      </c>
      <c r="E33" s="81"/>
      <c r="F33" s="87">
        <f>ROUND(($E$33*$D$33),2)</f>
        <v>0</v>
      </c>
      <c r="G33" s="77"/>
    </row>
    <row r="34" spans="1:12" ht="30" x14ac:dyDescent="0.25">
      <c r="A34" s="99">
        <v>28</v>
      </c>
      <c r="B34" s="70" t="s">
        <v>230</v>
      </c>
      <c r="C34" s="69" t="s">
        <v>121</v>
      </c>
      <c r="D34" s="109">
        <v>0</v>
      </c>
      <c r="E34" s="81"/>
      <c r="F34" s="87">
        <f>ROUND(($E$34*$D$34),2)</f>
        <v>0</v>
      </c>
      <c r="G34" s="77"/>
    </row>
    <row r="35" spans="1:12" ht="30" x14ac:dyDescent="0.25">
      <c r="A35" s="99">
        <v>29</v>
      </c>
      <c r="B35" s="70" t="s">
        <v>231</v>
      </c>
      <c r="C35" s="69" t="s">
        <v>121</v>
      </c>
      <c r="D35" s="109">
        <v>0</v>
      </c>
      <c r="E35" s="81"/>
      <c r="F35" s="87">
        <f>ROUND(($E$35*$D$35),2)</f>
        <v>0</v>
      </c>
      <c r="G35" s="77"/>
    </row>
    <row r="36" spans="1:12" ht="30" x14ac:dyDescent="0.25">
      <c r="A36" s="99">
        <v>30</v>
      </c>
      <c r="B36" s="70" t="s">
        <v>232</v>
      </c>
      <c r="C36" s="69" t="s">
        <v>121</v>
      </c>
      <c r="D36" s="109">
        <v>2</v>
      </c>
      <c r="E36" s="81"/>
      <c r="F36" s="87">
        <f>ROUND(($E$36*$D$36),2)</f>
        <v>0</v>
      </c>
      <c r="G36" s="77"/>
    </row>
    <row r="37" spans="1:12" ht="30" x14ac:dyDescent="0.25">
      <c r="A37" s="99">
        <v>31</v>
      </c>
      <c r="B37" s="70" t="s">
        <v>125</v>
      </c>
      <c r="C37" s="69" t="s">
        <v>121</v>
      </c>
      <c r="D37" s="109">
        <v>0</v>
      </c>
      <c r="E37" s="81"/>
      <c r="F37" s="87">
        <f>ROUND(($E$37*$D$37),2)</f>
        <v>0</v>
      </c>
      <c r="G37" s="77"/>
    </row>
    <row r="38" spans="1:12" ht="30" x14ac:dyDescent="0.25">
      <c r="A38" s="99">
        <v>32</v>
      </c>
      <c r="B38" s="70" t="s">
        <v>124</v>
      </c>
      <c r="C38" s="69" t="s">
        <v>121</v>
      </c>
      <c r="D38" s="109">
        <v>0</v>
      </c>
      <c r="E38" s="81"/>
      <c r="F38" s="87">
        <f>ROUND(($E$38*$D$38),2)</f>
        <v>0</v>
      </c>
      <c r="G38" s="77"/>
    </row>
    <row r="39" spans="1:12" ht="30" x14ac:dyDescent="0.25">
      <c r="A39" s="99">
        <v>33</v>
      </c>
      <c r="B39" s="70" t="s">
        <v>126</v>
      </c>
      <c r="C39" s="69" t="s">
        <v>121</v>
      </c>
      <c r="D39" s="109">
        <v>1</v>
      </c>
      <c r="E39" s="81"/>
      <c r="F39" s="87">
        <f>ROUND(($E$39*$D$39),2)</f>
        <v>0</v>
      </c>
      <c r="G39" s="77"/>
    </row>
    <row r="40" spans="1:12" ht="30" x14ac:dyDescent="0.25">
      <c r="A40" s="99">
        <v>34</v>
      </c>
      <c r="B40" s="70" t="s">
        <v>127</v>
      </c>
      <c r="C40" s="69" t="s">
        <v>121</v>
      </c>
      <c r="D40" s="109">
        <v>0</v>
      </c>
      <c r="E40" s="81"/>
      <c r="F40" s="87">
        <f>ROUND(($E$40*$D$40),2)</f>
        <v>0</v>
      </c>
      <c r="G40" s="77"/>
    </row>
    <row r="41" spans="1:12" ht="15.75" x14ac:dyDescent="0.25">
      <c r="A41" s="99">
        <v>35</v>
      </c>
      <c r="B41" s="70" t="s">
        <v>233</v>
      </c>
      <c r="C41" s="69" t="s">
        <v>109</v>
      </c>
      <c r="D41" s="109">
        <v>1</v>
      </c>
      <c r="E41" s="81"/>
      <c r="F41" s="87">
        <f>ROUND(($E$41*$D$41),2)</f>
        <v>0</v>
      </c>
      <c r="G41" s="77"/>
    </row>
    <row r="42" spans="1:12" ht="15.75" x14ac:dyDescent="0.25">
      <c r="A42" s="99">
        <v>36</v>
      </c>
      <c r="B42" s="70" t="s">
        <v>234</v>
      </c>
      <c r="C42" s="69" t="s">
        <v>109</v>
      </c>
      <c r="D42" s="109">
        <v>0</v>
      </c>
      <c r="E42" s="81"/>
      <c r="F42" s="87">
        <f>ROUND(($E$42*$D$42),2)</f>
        <v>0</v>
      </c>
      <c r="G42" s="77"/>
    </row>
    <row r="43" spans="1:12" x14ac:dyDescent="0.25">
      <c r="D43" s="178" t="s">
        <v>237</v>
      </c>
      <c r="E43" s="178"/>
      <c r="F43" s="89">
        <f>SUM($F$7:$F$42)</f>
        <v>0</v>
      </c>
    </row>
    <row r="44" spans="1:12" x14ac:dyDescent="0.25">
      <c r="D44" s="175" t="s">
        <v>238</v>
      </c>
      <c r="E44" s="175"/>
      <c r="F44" s="97">
        <v>1</v>
      </c>
    </row>
    <row r="45" spans="1:12" x14ac:dyDescent="0.25">
      <c r="D45" s="176" t="s">
        <v>239</v>
      </c>
      <c r="E45" s="176"/>
      <c r="F45" s="98">
        <f>$F$43/$F$44</f>
        <v>0</v>
      </c>
    </row>
    <row r="47" spans="1:12" ht="15.75" customHeight="1" x14ac:dyDescent="0.25">
      <c r="A47" s="179" t="s">
        <v>240</v>
      </c>
      <c r="B47" s="179"/>
      <c r="C47" s="179"/>
      <c r="D47" s="179"/>
      <c r="E47" s="179"/>
      <c r="F47" s="179"/>
      <c r="G47" s="66"/>
      <c r="H47" s="66"/>
      <c r="I47" s="66"/>
      <c r="J47" s="66"/>
      <c r="K47" s="66"/>
      <c r="L47" s="66"/>
    </row>
    <row r="48" spans="1:12" ht="15.75" x14ac:dyDescent="0.25">
      <c r="A48" s="99">
        <v>37</v>
      </c>
      <c r="B48" s="70" t="s">
        <v>129</v>
      </c>
      <c r="C48" s="69" t="s">
        <v>128</v>
      </c>
      <c r="D48" s="109">
        <v>1</v>
      </c>
      <c r="E48" s="67"/>
      <c r="F48" s="74">
        <f>ROUND((($E$48*$D$48)/6),2)</f>
        <v>0</v>
      </c>
      <c r="G48" s="77"/>
      <c r="H48" s="78"/>
      <c r="I48" s="77"/>
      <c r="J48" s="77"/>
      <c r="K48" s="78"/>
      <c r="L48" s="77"/>
    </row>
    <row r="49" spans="1:12" ht="15.75" x14ac:dyDescent="0.25">
      <c r="A49" s="99">
        <v>38</v>
      </c>
      <c r="B49" s="70" t="s">
        <v>241</v>
      </c>
      <c r="C49" s="69" t="s">
        <v>109</v>
      </c>
      <c r="D49" s="109">
        <v>1</v>
      </c>
      <c r="E49" s="67"/>
      <c r="F49" s="74">
        <f>ROUND((($E$49*$D$49)/6),2)</f>
        <v>0</v>
      </c>
      <c r="G49" s="77"/>
      <c r="H49" s="78"/>
      <c r="I49" s="77"/>
      <c r="J49" s="77"/>
      <c r="K49" s="78"/>
      <c r="L49" s="77"/>
    </row>
    <row r="50" spans="1:12" ht="15.75" x14ac:dyDescent="0.25">
      <c r="A50" s="99">
        <v>39</v>
      </c>
      <c r="B50" s="70" t="s">
        <v>242</v>
      </c>
      <c r="C50" s="69" t="s">
        <v>109</v>
      </c>
      <c r="D50" s="109">
        <v>0</v>
      </c>
      <c r="E50" s="67"/>
      <c r="F50" s="74">
        <f>ROUND((($E$50*$D$50)/6),2)</f>
        <v>0</v>
      </c>
      <c r="G50" s="77"/>
      <c r="H50" s="78"/>
      <c r="I50" s="77"/>
      <c r="J50" s="77"/>
      <c r="K50" s="78"/>
      <c r="L50" s="77"/>
    </row>
    <row r="51" spans="1:12" ht="15.75" x14ac:dyDescent="0.25">
      <c r="A51" s="99">
        <v>40</v>
      </c>
      <c r="B51" s="70" t="s">
        <v>243</v>
      </c>
      <c r="C51" s="69" t="s">
        <v>128</v>
      </c>
      <c r="D51" s="109">
        <v>1</v>
      </c>
      <c r="E51" s="67"/>
      <c r="F51" s="74">
        <f>ROUND((($E$51*$D$51)/6),2)</f>
        <v>0</v>
      </c>
      <c r="G51" s="77"/>
      <c r="H51" s="78"/>
      <c r="I51" s="77"/>
      <c r="J51" s="77"/>
      <c r="K51" s="78"/>
      <c r="L51" s="77"/>
    </row>
    <row r="52" spans="1:12" ht="30" x14ac:dyDescent="0.25">
      <c r="A52" s="99">
        <v>41</v>
      </c>
      <c r="B52" s="70" t="s">
        <v>244</v>
      </c>
      <c r="C52" s="69" t="s">
        <v>109</v>
      </c>
      <c r="D52" s="109">
        <v>1</v>
      </c>
      <c r="E52" s="67"/>
      <c r="F52" s="74">
        <f>ROUND((($E$52*$D$52)/6),2)</f>
        <v>0</v>
      </c>
      <c r="G52" s="77"/>
      <c r="H52" s="78"/>
      <c r="I52" s="77"/>
      <c r="J52" s="77"/>
      <c r="K52" s="78"/>
      <c r="L52" s="77"/>
    </row>
    <row r="53" spans="1:12" ht="30" x14ac:dyDescent="0.25">
      <c r="A53" s="99">
        <v>42</v>
      </c>
      <c r="B53" s="70" t="s">
        <v>245</v>
      </c>
      <c r="C53" s="69" t="s">
        <v>109</v>
      </c>
      <c r="D53" s="109">
        <v>0</v>
      </c>
      <c r="E53" s="67"/>
      <c r="F53" s="74">
        <f>ROUND((($E$53*$D$53)/6),2)</f>
        <v>0</v>
      </c>
      <c r="G53" s="77"/>
      <c r="H53" s="78"/>
      <c r="I53" s="77"/>
      <c r="J53" s="77"/>
      <c r="K53" s="78"/>
      <c r="L53" s="77"/>
    </row>
    <row r="54" spans="1:12" ht="15.75" x14ac:dyDescent="0.25">
      <c r="A54" s="99">
        <v>43</v>
      </c>
      <c r="B54" s="101" t="s">
        <v>246</v>
      </c>
      <c r="C54" s="88" t="s">
        <v>109</v>
      </c>
      <c r="D54" s="109">
        <v>0</v>
      </c>
      <c r="E54" s="94"/>
      <c r="F54" s="74">
        <f>ROUND((($E$54*$D$54)/6),2)</f>
        <v>0</v>
      </c>
      <c r="G54" s="77"/>
      <c r="H54" s="78"/>
      <c r="I54" s="77"/>
      <c r="J54" s="77"/>
      <c r="K54" s="78"/>
      <c r="L54" s="77"/>
    </row>
    <row r="55" spans="1:12" ht="15.75" x14ac:dyDescent="0.25">
      <c r="A55" s="99">
        <v>44</v>
      </c>
      <c r="B55" s="70" t="s">
        <v>247</v>
      </c>
      <c r="C55" s="69" t="s">
        <v>130</v>
      </c>
      <c r="D55" s="109">
        <v>1</v>
      </c>
      <c r="E55" s="67"/>
      <c r="F55" s="74">
        <f>ROUND((($E$55*$D$55)/6),2)</f>
        <v>0</v>
      </c>
      <c r="G55" s="77"/>
      <c r="H55" s="78"/>
      <c r="I55" s="77"/>
      <c r="J55" s="77"/>
      <c r="K55" s="78"/>
      <c r="L55" s="77"/>
    </row>
    <row r="56" spans="1:12" ht="30" x14ac:dyDescent="0.25">
      <c r="A56" s="99">
        <v>45</v>
      </c>
      <c r="B56" s="70" t="s">
        <v>248</v>
      </c>
      <c r="C56" s="69" t="s">
        <v>131</v>
      </c>
      <c r="D56" s="109">
        <v>0</v>
      </c>
      <c r="E56" s="67"/>
      <c r="F56" s="74">
        <f>ROUND((($E$56*$D$56)/6),2)</f>
        <v>0</v>
      </c>
      <c r="G56" s="77"/>
      <c r="H56" s="78"/>
      <c r="I56" s="77"/>
      <c r="J56" s="77"/>
      <c r="K56" s="78"/>
      <c r="L56" s="77"/>
    </row>
    <row r="57" spans="1:12" ht="15.75" x14ac:dyDescent="0.25">
      <c r="A57" s="99">
        <v>46</v>
      </c>
      <c r="B57" s="70" t="s">
        <v>132</v>
      </c>
      <c r="C57" s="69" t="s">
        <v>128</v>
      </c>
      <c r="D57" s="109">
        <v>1</v>
      </c>
      <c r="E57" s="67"/>
      <c r="F57" s="74">
        <f>ROUND((($E$57*$D$57)/6),2)</f>
        <v>0</v>
      </c>
      <c r="G57" s="77"/>
      <c r="H57" s="78"/>
      <c r="I57" s="77"/>
      <c r="J57" s="77"/>
      <c r="K57" s="78"/>
      <c r="L57" s="77"/>
    </row>
    <row r="58" spans="1:12" ht="15.75" x14ac:dyDescent="0.25">
      <c r="A58" s="99">
        <v>47</v>
      </c>
      <c r="B58" s="70" t="s">
        <v>133</v>
      </c>
      <c r="C58" s="69" t="s">
        <v>128</v>
      </c>
      <c r="D58" s="109">
        <v>0</v>
      </c>
      <c r="E58" s="67"/>
      <c r="F58" s="74">
        <f>ROUND((($E$58*$D$58)/6),2)</f>
        <v>0</v>
      </c>
      <c r="G58" s="77"/>
      <c r="H58" s="78"/>
      <c r="I58" s="77"/>
      <c r="J58" s="77"/>
      <c r="K58" s="78"/>
      <c r="L58" s="77"/>
    </row>
    <row r="59" spans="1:12" ht="15.75" x14ac:dyDescent="0.25">
      <c r="A59" s="99">
        <v>48</v>
      </c>
      <c r="B59" s="70" t="s">
        <v>249</v>
      </c>
      <c r="C59" s="69" t="s">
        <v>109</v>
      </c>
      <c r="D59" s="109">
        <v>4</v>
      </c>
      <c r="E59" s="67"/>
      <c r="F59" s="74">
        <f>ROUND((($E$59*$D$59)/6),2)</f>
        <v>0</v>
      </c>
      <c r="G59" s="77"/>
      <c r="H59" s="78"/>
      <c r="I59" s="77"/>
      <c r="J59" s="77"/>
      <c r="K59" s="78"/>
      <c r="L59" s="77"/>
    </row>
    <row r="60" spans="1:12" ht="30" x14ac:dyDescent="0.25">
      <c r="A60" s="99">
        <v>49</v>
      </c>
      <c r="B60" s="82" t="s">
        <v>250</v>
      </c>
      <c r="C60" s="69" t="s">
        <v>109</v>
      </c>
      <c r="D60" s="109">
        <v>1</v>
      </c>
      <c r="E60" s="67"/>
      <c r="F60" s="74">
        <f>ROUND((($E$60*$D$60)/6),2)</f>
        <v>0</v>
      </c>
      <c r="G60" s="77"/>
      <c r="H60" s="78"/>
      <c r="I60" s="77"/>
      <c r="J60" s="77"/>
      <c r="K60" s="78"/>
      <c r="L60" s="77"/>
    </row>
    <row r="61" spans="1:12" ht="15.75" x14ac:dyDescent="0.25">
      <c r="A61" s="99">
        <v>50</v>
      </c>
      <c r="B61" s="70" t="s">
        <v>134</v>
      </c>
      <c r="C61" s="69" t="s">
        <v>128</v>
      </c>
      <c r="D61" s="109">
        <v>0</v>
      </c>
      <c r="E61" s="67"/>
      <c r="F61" s="74">
        <f>ROUND((($E$61*$D$61)/6),2)</f>
        <v>0</v>
      </c>
      <c r="G61" s="77"/>
      <c r="H61" s="78"/>
      <c r="I61" s="77"/>
      <c r="J61" s="77"/>
      <c r="K61" s="78"/>
      <c r="L61" s="77"/>
    </row>
    <row r="62" spans="1:12" ht="15.75" x14ac:dyDescent="0.25">
      <c r="A62" s="99">
        <v>51</v>
      </c>
      <c r="B62" s="70" t="s">
        <v>135</v>
      </c>
      <c r="C62" s="69" t="s">
        <v>128</v>
      </c>
      <c r="D62" s="109">
        <v>1</v>
      </c>
      <c r="E62" s="67"/>
      <c r="F62" s="74">
        <f>ROUND((($E$62*$D$62)/6),2)</f>
        <v>0</v>
      </c>
      <c r="G62" s="77"/>
      <c r="H62" s="78"/>
      <c r="I62" s="77"/>
      <c r="J62" s="77"/>
      <c r="K62" s="78"/>
      <c r="L62" s="77"/>
    </row>
    <row r="63" spans="1:12" ht="15.75" x14ac:dyDescent="0.25">
      <c r="A63" s="99">
        <v>52</v>
      </c>
      <c r="B63" s="70" t="s">
        <v>251</v>
      </c>
      <c r="C63" s="69" t="s">
        <v>128</v>
      </c>
      <c r="D63" s="109">
        <v>1</v>
      </c>
      <c r="E63" s="67"/>
      <c r="F63" s="74">
        <f>ROUND((($E$63*$D$63)/6),2)</f>
        <v>0</v>
      </c>
      <c r="G63" s="77"/>
      <c r="H63" s="78"/>
      <c r="I63" s="77"/>
      <c r="J63" s="77"/>
      <c r="K63" s="78"/>
      <c r="L63" s="77"/>
    </row>
    <row r="64" spans="1:12" ht="15.75" x14ac:dyDescent="0.25">
      <c r="A64" s="99">
        <v>53</v>
      </c>
      <c r="B64" s="70" t="s">
        <v>252</v>
      </c>
      <c r="C64" s="69" t="s">
        <v>109</v>
      </c>
      <c r="D64" s="109">
        <v>0</v>
      </c>
      <c r="E64" s="67"/>
      <c r="F64" s="74">
        <f>ROUND((($E$64*$D$64)/6),2)</f>
        <v>0</v>
      </c>
      <c r="G64" s="77"/>
      <c r="H64" s="78"/>
      <c r="I64" s="77"/>
      <c r="J64" s="77"/>
      <c r="K64" s="78"/>
      <c r="L64" s="77"/>
    </row>
    <row r="65" spans="1:12" ht="15.75" x14ac:dyDescent="0.25">
      <c r="A65" s="99">
        <v>54</v>
      </c>
      <c r="B65" s="70" t="s">
        <v>136</v>
      </c>
      <c r="C65" s="69" t="s">
        <v>128</v>
      </c>
      <c r="D65" s="109">
        <v>2</v>
      </c>
      <c r="E65" s="67"/>
      <c r="F65" s="74">
        <f>ROUND((($E$65*$D$65)/6),2)</f>
        <v>0</v>
      </c>
      <c r="G65" s="77"/>
      <c r="H65" s="78"/>
      <c r="I65" s="77"/>
      <c r="J65" s="77"/>
      <c r="K65" s="78"/>
      <c r="L65" s="77"/>
    </row>
    <row r="66" spans="1:12" ht="15.75" x14ac:dyDescent="0.25">
      <c r="A66" s="99">
        <v>55</v>
      </c>
      <c r="B66" s="70" t="s">
        <v>139</v>
      </c>
      <c r="C66" s="69" t="s">
        <v>128</v>
      </c>
      <c r="D66" s="109">
        <v>0</v>
      </c>
      <c r="E66" s="67"/>
      <c r="F66" s="74">
        <f>ROUND((($E$66*$D$66)/6),2)</f>
        <v>0</v>
      </c>
      <c r="G66" s="77"/>
      <c r="H66" s="78"/>
      <c r="I66" s="77"/>
      <c r="J66" s="77"/>
      <c r="K66" s="78"/>
      <c r="L66" s="77"/>
    </row>
    <row r="67" spans="1:12" ht="15.75" x14ac:dyDescent="0.25">
      <c r="A67" s="99">
        <v>56</v>
      </c>
      <c r="B67" s="70" t="s">
        <v>138</v>
      </c>
      <c r="C67" s="69" t="s">
        <v>128</v>
      </c>
      <c r="D67" s="109">
        <v>1</v>
      </c>
      <c r="E67" s="67"/>
      <c r="F67" s="74">
        <f>ROUND((($E$67*$D$67)/6),2)</f>
        <v>0</v>
      </c>
      <c r="G67" s="77"/>
      <c r="H67" s="78"/>
      <c r="I67" s="77"/>
      <c r="J67" s="77"/>
      <c r="K67" s="78"/>
      <c r="L67" s="77"/>
    </row>
    <row r="68" spans="1:12" ht="15.75" x14ac:dyDescent="0.25">
      <c r="A68" s="99">
        <v>57</v>
      </c>
      <c r="B68" s="70" t="s">
        <v>140</v>
      </c>
      <c r="C68" s="69" t="s">
        <v>128</v>
      </c>
      <c r="D68" s="109">
        <v>0</v>
      </c>
      <c r="E68" s="67"/>
      <c r="F68" s="74">
        <f>ROUND((($E$68*$D$68)/6),2)</f>
        <v>0</v>
      </c>
      <c r="G68" s="77"/>
      <c r="H68" s="78"/>
      <c r="I68" s="77"/>
      <c r="J68" s="77"/>
      <c r="K68" s="78"/>
      <c r="L68" s="77"/>
    </row>
    <row r="69" spans="1:12" ht="15.75" x14ac:dyDescent="0.25">
      <c r="A69" s="99">
        <v>58</v>
      </c>
      <c r="B69" s="70" t="s">
        <v>137</v>
      </c>
      <c r="C69" s="69" t="s">
        <v>128</v>
      </c>
      <c r="D69" s="109">
        <v>1</v>
      </c>
      <c r="E69" s="67"/>
      <c r="F69" s="74">
        <f>ROUND((($E$69*$D$69)/6),2)</f>
        <v>0</v>
      </c>
      <c r="G69" s="77"/>
      <c r="H69" s="78"/>
      <c r="I69" s="77"/>
      <c r="J69" s="77"/>
      <c r="K69" s="78"/>
      <c r="L69" s="77"/>
    </row>
    <row r="70" spans="1:12" ht="15.75" x14ac:dyDescent="0.25">
      <c r="A70" s="99">
        <v>59</v>
      </c>
      <c r="B70" s="70" t="s">
        <v>253</v>
      </c>
      <c r="C70" s="69" t="s">
        <v>109</v>
      </c>
      <c r="D70" s="109">
        <v>0</v>
      </c>
      <c r="E70" s="67"/>
      <c r="F70" s="74">
        <f>ROUND((($E$70*$D$70)/6),2)</f>
        <v>0</v>
      </c>
      <c r="G70" s="77"/>
      <c r="H70" s="78"/>
      <c r="I70" s="77"/>
      <c r="J70" s="77"/>
      <c r="K70" s="78"/>
      <c r="L70" s="77"/>
    </row>
    <row r="71" spans="1:12" x14ac:dyDescent="0.25">
      <c r="D71" s="178" t="s">
        <v>237</v>
      </c>
      <c r="E71" s="178"/>
      <c r="F71" s="89">
        <f>SUM($F$48:$F$70)</f>
        <v>0</v>
      </c>
    </row>
    <row r="72" spans="1:12" x14ac:dyDescent="0.25">
      <c r="D72" s="175" t="s">
        <v>238</v>
      </c>
      <c r="E72" s="175"/>
      <c r="F72" s="97">
        <v>1</v>
      </c>
    </row>
    <row r="73" spans="1:12" x14ac:dyDescent="0.25">
      <c r="D73" s="176" t="s">
        <v>239</v>
      </c>
      <c r="E73" s="176"/>
      <c r="F73" s="98">
        <f>$F$71/$F$72</f>
        <v>0</v>
      </c>
    </row>
    <row r="75" spans="1:12" ht="15.75" customHeight="1" x14ac:dyDescent="0.25">
      <c r="A75" s="180" t="s">
        <v>254</v>
      </c>
      <c r="B75" s="181"/>
      <c r="C75" s="181"/>
      <c r="D75" s="181"/>
      <c r="E75" s="181"/>
      <c r="F75" s="181"/>
      <c r="G75" s="66"/>
      <c r="H75" s="66"/>
      <c r="I75" s="66"/>
      <c r="J75" s="66"/>
      <c r="K75" s="66"/>
      <c r="L75" s="66"/>
    </row>
    <row r="76" spans="1:12" ht="15.75" x14ac:dyDescent="0.25">
      <c r="A76" s="99">
        <v>60</v>
      </c>
      <c r="B76" s="100" t="s">
        <v>255</v>
      </c>
      <c r="C76" s="69" t="s">
        <v>128</v>
      </c>
      <c r="D76" s="109">
        <v>1</v>
      </c>
      <c r="E76" s="67"/>
      <c r="F76" s="74">
        <f>ROUND((($E$76*$D$76)/60),2)</f>
        <v>0</v>
      </c>
      <c r="G76" s="76"/>
      <c r="H76" s="76"/>
      <c r="I76" s="76"/>
      <c r="J76" s="76"/>
      <c r="K76" s="76"/>
      <c r="L76" s="76"/>
    </row>
    <row r="77" spans="1:12" ht="15.75" x14ac:dyDescent="0.25">
      <c r="A77" s="99">
        <v>61</v>
      </c>
      <c r="B77" s="82" t="s">
        <v>256</v>
      </c>
      <c r="C77" s="69" t="s">
        <v>128</v>
      </c>
      <c r="D77" s="109">
        <v>0</v>
      </c>
      <c r="E77" s="67"/>
      <c r="F77" s="74">
        <f>ROUND((($E$77*$D$77)/60),2)</f>
        <v>0</v>
      </c>
      <c r="G77" s="76"/>
      <c r="H77" s="76"/>
      <c r="I77" s="76"/>
      <c r="J77" s="76"/>
      <c r="K77" s="76"/>
      <c r="L77" s="76"/>
    </row>
    <row r="78" spans="1:12" ht="255" x14ac:dyDescent="0.25">
      <c r="A78" s="99">
        <v>62</v>
      </c>
      <c r="B78" s="82" t="s">
        <v>257</v>
      </c>
      <c r="C78" s="69" t="s">
        <v>109</v>
      </c>
      <c r="D78" s="109">
        <v>1</v>
      </c>
      <c r="E78" s="67"/>
      <c r="F78" s="74">
        <f>ROUND((($E$78*$D$78)/60),2)</f>
        <v>0</v>
      </c>
      <c r="G78" s="77"/>
      <c r="H78" s="77"/>
      <c r="I78" s="77"/>
      <c r="J78" s="77"/>
      <c r="K78" s="77"/>
      <c r="L78" s="77"/>
    </row>
    <row r="79" spans="1:12" ht="15.75" x14ac:dyDescent="0.25">
      <c r="A79" s="99">
        <v>63</v>
      </c>
      <c r="B79" s="82" t="s">
        <v>258</v>
      </c>
      <c r="C79" s="69" t="s">
        <v>259</v>
      </c>
      <c r="D79" s="109">
        <v>0</v>
      </c>
      <c r="E79" s="67"/>
      <c r="F79" s="74">
        <f>ROUND((($E$79*$D$79)/60),2)</f>
        <v>0</v>
      </c>
      <c r="G79" s="77"/>
      <c r="H79" s="77"/>
      <c r="I79" s="77"/>
      <c r="J79" s="77"/>
      <c r="K79" s="77"/>
      <c r="L79" s="77"/>
    </row>
    <row r="80" spans="1:12" ht="30" x14ac:dyDescent="0.25">
      <c r="A80" s="99">
        <v>64</v>
      </c>
      <c r="B80" s="82" t="s">
        <v>260</v>
      </c>
      <c r="C80" s="69" t="s">
        <v>128</v>
      </c>
      <c r="D80" s="109">
        <v>0</v>
      </c>
      <c r="E80" s="67"/>
      <c r="F80" s="74">
        <f>ROUND((($E$80*$D$80)/60),2)</f>
        <v>0</v>
      </c>
      <c r="G80" s="77"/>
      <c r="H80" s="77"/>
      <c r="I80" s="77"/>
      <c r="J80" s="77"/>
      <c r="K80" s="77"/>
      <c r="L80" s="77"/>
    </row>
    <row r="81" spans="1:12" ht="30" x14ac:dyDescent="0.25">
      <c r="A81" s="99">
        <v>65</v>
      </c>
      <c r="B81" s="82" t="s">
        <v>261</v>
      </c>
      <c r="C81" s="69" t="s">
        <v>109</v>
      </c>
      <c r="D81" s="109">
        <v>0</v>
      </c>
      <c r="E81" s="67"/>
      <c r="F81" s="74">
        <f>ROUND((($E$81*$D$81)/60),2)</f>
        <v>0</v>
      </c>
      <c r="G81" s="77"/>
      <c r="H81" s="77"/>
      <c r="I81" s="77"/>
      <c r="J81" s="77"/>
      <c r="K81" s="77"/>
      <c r="L81" s="77"/>
    </row>
    <row r="82" spans="1:12" ht="15.75" x14ac:dyDescent="0.25">
      <c r="A82" s="99">
        <v>66</v>
      </c>
      <c r="B82" s="82" t="s">
        <v>262</v>
      </c>
      <c r="C82" s="69" t="s">
        <v>109</v>
      </c>
      <c r="D82" s="109">
        <v>1</v>
      </c>
      <c r="E82" s="67"/>
      <c r="F82" s="74">
        <f>ROUND((($E$82*$D$82)/60),2)</f>
        <v>0</v>
      </c>
      <c r="G82" s="77"/>
      <c r="H82" s="77"/>
      <c r="I82" s="77"/>
      <c r="J82" s="77"/>
      <c r="K82" s="77"/>
      <c r="L82" s="77"/>
    </row>
    <row r="83" spans="1:12" ht="15.75" x14ac:dyDescent="0.25">
      <c r="A83" s="99">
        <v>67</v>
      </c>
      <c r="B83" s="82" t="s">
        <v>263</v>
      </c>
      <c r="C83" s="69" t="s">
        <v>109</v>
      </c>
      <c r="D83" s="109">
        <v>1</v>
      </c>
      <c r="E83" s="67"/>
      <c r="F83" s="74">
        <f>ROUND((($E$83*$D$83)/60),2)</f>
        <v>0</v>
      </c>
      <c r="G83" s="77"/>
      <c r="H83" s="77"/>
      <c r="I83" s="77"/>
      <c r="J83" s="77"/>
      <c r="K83" s="77"/>
      <c r="L83" s="77"/>
    </row>
    <row r="84" spans="1:12" ht="15.75" x14ac:dyDescent="0.25">
      <c r="A84" s="99">
        <v>68</v>
      </c>
      <c r="B84" s="82" t="s">
        <v>141</v>
      </c>
      <c r="C84" s="69" t="s">
        <v>128</v>
      </c>
      <c r="D84" s="109">
        <v>1</v>
      </c>
      <c r="E84" s="67"/>
      <c r="F84" s="74">
        <f>ROUND((($E$84*$D$84)/60),2)</f>
        <v>0</v>
      </c>
      <c r="G84" s="77"/>
      <c r="H84" s="77"/>
      <c r="I84" s="77"/>
      <c r="J84" s="77"/>
      <c r="K84" s="77"/>
      <c r="L84" s="77"/>
    </row>
    <row r="85" spans="1:12" ht="15.75" x14ac:dyDescent="0.25">
      <c r="A85" s="99">
        <v>69</v>
      </c>
      <c r="B85" s="82" t="s">
        <v>264</v>
      </c>
      <c r="C85" s="69" t="s">
        <v>128</v>
      </c>
      <c r="D85" s="109">
        <v>1</v>
      </c>
      <c r="E85" s="67"/>
      <c r="F85" s="74">
        <f>ROUND((($E$85*$D$85)/60),2)</f>
        <v>0</v>
      </c>
      <c r="G85" s="77"/>
      <c r="H85" s="77"/>
      <c r="I85" s="77"/>
      <c r="J85" s="77"/>
      <c r="K85" s="77"/>
      <c r="L85" s="77"/>
    </row>
    <row r="86" spans="1:12" ht="15.75" x14ac:dyDescent="0.25">
      <c r="A86" s="99">
        <v>70</v>
      </c>
      <c r="B86" s="82" t="s">
        <v>265</v>
      </c>
      <c r="C86" s="69" t="s">
        <v>128</v>
      </c>
      <c r="D86" s="109">
        <v>2</v>
      </c>
      <c r="E86" s="67"/>
      <c r="F86" s="74">
        <f>ROUND((($E$86*$D$86)/60),2)</f>
        <v>0</v>
      </c>
      <c r="G86" s="77"/>
      <c r="H86" s="77"/>
      <c r="I86" s="77"/>
      <c r="J86" s="77"/>
      <c r="K86" s="77"/>
      <c r="L86" s="77"/>
    </row>
    <row r="87" spans="1:12" ht="15.75" x14ac:dyDescent="0.25">
      <c r="A87" s="99">
        <v>71</v>
      </c>
      <c r="B87" s="82" t="s">
        <v>266</v>
      </c>
      <c r="C87" s="69" t="s">
        <v>109</v>
      </c>
      <c r="D87" s="109">
        <v>2</v>
      </c>
      <c r="E87" s="67"/>
      <c r="F87" s="74">
        <f>ROUND((($E$87*$D$87)/60),2)</f>
        <v>0</v>
      </c>
      <c r="G87" s="77"/>
      <c r="H87" s="77"/>
      <c r="I87" s="77"/>
      <c r="J87" s="77"/>
      <c r="K87" s="77"/>
      <c r="L87" s="77"/>
    </row>
    <row r="88" spans="1:12" ht="15.75" x14ac:dyDescent="0.25">
      <c r="A88" s="99">
        <v>72</v>
      </c>
      <c r="B88" s="82" t="s">
        <v>267</v>
      </c>
      <c r="C88" s="69" t="s">
        <v>128</v>
      </c>
      <c r="D88" s="109">
        <v>4</v>
      </c>
      <c r="E88" s="67"/>
      <c r="F88" s="74">
        <f>ROUND((($E$88*$D$88)/60),2)</f>
        <v>0</v>
      </c>
      <c r="G88" s="77"/>
      <c r="H88" s="77"/>
      <c r="I88" s="77"/>
      <c r="J88" s="77"/>
      <c r="K88" s="77"/>
      <c r="L88" s="77"/>
    </row>
    <row r="89" spans="1:12" ht="15.75" x14ac:dyDescent="0.25">
      <c r="A89" s="99">
        <v>73</v>
      </c>
      <c r="B89" s="82" t="s">
        <v>268</v>
      </c>
      <c r="C89" s="69" t="s">
        <v>128</v>
      </c>
      <c r="D89" s="109">
        <v>0</v>
      </c>
      <c r="E89" s="67"/>
      <c r="F89" s="74">
        <f>ROUND((($E$89*$D$89)/60),2)</f>
        <v>0</v>
      </c>
      <c r="G89" s="77"/>
      <c r="H89" s="77"/>
      <c r="I89" s="77"/>
      <c r="J89" s="77"/>
      <c r="K89" s="77"/>
      <c r="L89" s="77"/>
    </row>
    <row r="90" spans="1:12" ht="30" x14ac:dyDescent="0.25">
      <c r="A90" s="99">
        <v>74</v>
      </c>
      <c r="B90" s="82" t="s">
        <v>269</v>
      </c>
      <c r="C90" s="69" t="s">
        <v>128</v>
      </c>
      <c r="D90" s="109">
        <v>0</v>
      </c>
      <c r="E90" s="67"/>
      <c r="F90" s="74">
        <f>ROUND((($E$90*$D$90)/60),2)</f>
        <v>0</v>
      </c>
      <c r="G90" s="77"/>
      <c r="H90" s="77"/>
      <c r="I90" s="77"/>
      <c r="J90" s="77"/>
      <c r="K90" s="77"/>
      <c r="L90" s="77"/>
    </row>
    <row r="91" spans="1:12" ht="15.75" x14ac:dyDescent="0.25">
      <c r="A91" s="99">
        <v>75</v>
      </c>
      <c r="B91" s="82" t="s">
        <v>270</v>
      </c>
      <c r="C91" s="69" t="s">
        <v>128</v>
      </c>
      <c r="D91" s="109">
        <v>0</v>
      </c>
      <c r="E91" s="67"/>
      <c r="F91" s="74">
        <f>ROUND((($E$91*$D$91)/60),2)</f>
        <v>0</v>
      </c>
      <c r="G91" s="77"/>
      <c r="H91" s="77"/>
      <c r="I91" s="77"/>
      <c r="J91" s="77"/>
      <c r="K91" s="77"/>
      <c r="L91" s="77"/>
    </row>
    <row r="92" spans="1:12" ht="15.75" x14ac:dyDescent="0.25">
      <c r="A92" s="99">
        <v>76</v>
      </c>
      <c r="B92" s="82" t="s">
        <v>271</v>
      </c>
      <c r="C92" s="69" t="s">
        <v>128</v>
      </c>
      <c r="D92" s="109">
        <v>0</v>
      </c>
      <c r="E92" s="67"/>
      <c r="F92" s="74">
        <f>ROUND((($E$92*$D$92)/60),2)</f>
        <v>0</v>
      </c>
      <c r="G92" s="77"/>
      <c r="H92" s="77"/>
      <c r="I92" s="77"/>
      <c r="J92" s="77"/>
      <c r="K92" s="77"/>
      <c r="L92" s="77"/>
    </row>
    <row r="93" spans="1:12" ht="30" x14ac:dyDescent="0.25">
      <c r="A93" s="99">
        <v>77</v>
      </c>
      <c r="B93" s="82" t="s">
        <v>272</v>
      </c>
      <c r="C93" s="69" t="s">
        <v>109</v>
      </c>
      <c r="D93" s="109">
        <v>0</v>
      </c>
      <c r="E93" s="67"/>
      <c r="F93" s="74">
        <f>ROUND((($E$93*$D$93)/60),2)</f>
        <v>0</v>
      </c>
      <c r="G93" s="77"/>
      <c r="H93" s="77"/>
      <c r="I93" s="77"/>
      <c r="J93" s="77"/>
      <c r="K93" s="77"/>
      <c r="L93" s="77"/>
    </row>
    <row r="94" spans="1:12" ht="15.75" x14ac:dyDescent="0.25">
      <c r="A94" s="99">
        <v>78</v>
      </c>
      <c r="B94" s="82" t="s">
        <v>273</v>
      </c>
      <c r="C94" s="69" t="s">
        <v>128</v>
      </c>
      <c r="D94" s="109">
        <v>0</v>
      </c>
      <c r="E94" s="67"/>
      <c r="F94" s="74">
        <f>ROUND((($E$94*$D$94)/60),2)</f>
        <v>0</v>
      </c>
      <c r="G94" s="77"/>
      <c r="H94" s="77"/>
      <c r="I94" s="77"/>
      <c r="J94" s="77"/>
      <c r="K94" s="77"/>
      <c r="L94" s="77"/>
    </row>
    <row r="95" spans="1:12" ht="15.75" x14ac:dyDescent="0.25">
      <c r="A95" s="99">
        <v>79</v>
      </c>
      <c r="B95" s="82" t="s">
        <v>274</v>
      </c>
      <c r="C95" s="69" t="s">
        <v>128</v>
      </c>
      <c r="D95" s="109">
        <v>0</v>
      </c>
      <c r="E95" s="67"/>
      <c r="F95" s="74">
        <f>ROUND((($E$95*$D$95)/60),2)</f>
        <v>0</v>
      </c>
      <c r="G95" s="77"/>
      <c r="H95" s="77"/>
      <c r="I95" s="77"/>
      <c r="J95" s="77"/>
      <c r="K95" s="77"/>
      <c r="L95" s="77"/>
    </row>
    <row r="96" spans="1:12" ht="270" x14ac:dyDescent="0.25">
      <c r="A96" s="99">
        <v>80</v>
      </c>
      <c r="B96" s="101" t="s">
        <v>275</v>
      </c>
      <c r="C96" s="69" t="s">
        <v>109</v>
      </c>
      <c r="D96" s="99">
        <v>0</v>
      </c>
      <c r="E96" s="67"/>
      <c r="F96" s="74">
        <f>ROUND((($E$96*$D$96)/60),2)</f>
        <v>0</v>
      </c>
      <c r="G96" s="77"/>
      <c r="H96" s="77"/>
      <c r="I96" s="77"/>
      <c r="J96" s="77"/>
      <c r="K96" s="77"/>
      <c r="L96" s="77"/>
    </row>
    <row r="97" spans="1:12" ht="30" x14ac:dyDescent="0.25">
      <c r="A97" s="99">
        <v>81</v>
      </c>
      <c r="B97" s="101" t="s">
        <v>276</v>
      </c>
      <c r="C97" s="69" t="s">
        <v>109</v>
      </c>
      <c r="D97" s="99">
        <v>0</v>
      </c>
      <c r="E97" s="67"/>
      <c r="F97" s="74">
        <f>ROUND((($E$97*$D$97)/60),2)</f>
        <v>0</v>
      </c>
      <c r="G97" s="77"/>
      <c r="H97" s="77"/>
      <c r="I97" s="77"/>
      <c r="J97" s="77"/>
      <c r="K97" s="77"/>
      <c r="L97" s="77"/>
    </row>
    <row r="98" spans="1:12" ht="45" x14ac:dyDescent="0.25">
      <c r="A98" s="99">
        <v>82</v>
      </c>
      <c r="B98" s="82" t="s">
        <v>277</v>
      </c>
      <c r="C98" s="69" t="s">
        <v>109</v>
      </c>
      <c r="D98" s="99">
        <v>0</v>
      </c>
      <c r="E98" s="67"/>
      <c r="F98" s="74">
        <f>ROUND((($E$98*$D$98)/60),2)</f>
        <v>0</v>
      </c>
      <c r="G98" s="77"/>
      <c r="H98" s="77"/>
      <c r="I98" s="77"/>
      <c r="J98" s="77"/>
      <c r="K98" s="77"/>
      <c r="L98" s="77"/>
    </row>
    <row r="99" spans="1:12" x14ac:dyDescent="0.25">
      <c r="A99" s="77"/>
      <c r="B99" s="95"/>
      <c r="C99" s="91"/>
      <c r="D99" s="178" t="s">
        <v>237</v>
      </c>
      <c r="E99" s="178"/>
      <c r="F99" s="89">
        <f>SUM($F$76:$F$98)</f>
        <v>0</v>
      </c>
      <c r="G99" s="77"/>
      <c r="H99" s="77"/>
      <c r="I99" s="77"/>
      <c r="J99" s="77"/>
      <c r="K99" s="77"/>
      <c r="L99" s="77"/>
    </row>
    <row r="100" spans="1:12" x14ac:dyDescent="0.25">
      <c r="A100" s="77"/>
      <c r="B100" s="95"/>
      <c r="C100" s="91"/>
      <c r="D100" s="175" t="s">
        <v>238</v>
      </c>
      <c r="E100" s="175"/>
      <c r="F100" s="97">
        <v>1</v>
      </c>
      <c r="G100" s="77"/>
      <c r="H100" s="77"/>
      <c r="I100" s="77"/>
      <c r="J100" s="77"/>
      <c r="K100" s="77"/>
      <c r="L100" s="77"/>
    </row>
    <row r="101" spans="1:12" x14ac:dyDescent="0.25">
      <c r="A101" s="79"/>
      <c r="B101" s="95"/>
      <c r="C101" s="91"/>
      <c r="D101" s="176" t="s">
        <v>239</v>
      </c>
      <c r="E101" s="176"/>
      <c r="F101" s="98">
        <f>$F$99/$F$100</f>
        <v>0</v>
      </c>
      <c r="G101" s="77"/>
      <c r="H101" s="77"/>
      <c r="I101" s="77"/>
      <c r="J101" s="77"/>
      <c r="K101" s="77"/>
      <c r="L101" s="77"/>
    </row>
    <row r="102" spans="1:12" x14ac:dyDescent="0.25">
      <c r="A102" s="77"/>
      <c r="B102" s="95"/>
      <c r="C102" s="91"/>
      <c r="D102" s="77"/>
      <c r="E102" s="77"/>
      <c r="F102" s="77"/>
      <c r="G102" s="77"/>
      <c r="H102" s="77"/>
      <c r="I102" s="77"/>
      <c r="J102" s="77"/>
      <c r="K102" s="77"/>
      <c r="L102" s="77"/>
    </row>
    <row r="103" spans="1:12" ht="15.75" customHeight="1" x14ac:dyDescent="0.25">
      <c r="A103" s="179" t="s">
        <v>292</v>
      </c>
      <c r="B103" s="179"/>
      <c r="C103" s="179"/>
      <c r="D103" s="179"/>
      <c r="E103" s="179"/>
      <c r="F103" s="179"/>
      <c r="G103" s="66"/>
      <c r="H103" s="66"/>
      <c r="I103" s="66"/>
      <c r="J103" s="66"/>
      <c r="K103" s="66"/>
      <c r="L103" s="66"/>
    </row>
    <row r="104" spans="1:12" x14ac:dyDescent="0.25">
      <c r="A104" s="99">
        <v>83</v>
      </c>
      <c r="B104" s="82" t="s">
        <v>142</v>
      </c>
      <c r="C104" s="69" t="s">
        <v>128</v>
      </c>
      <c r="D104" s="99">
        <v>2</v>
      </c>
      <c r="E104" s="67"/>
      <c r="F104" s="74">
        <f>ROUND((($E$104*$D$104)/12),2)</f>
        <v>0</v>
      </c>
      <c r="G104" s="77"/>
      <c r="H104" s="77"/>
      <c r="I104" s="77"/>
      <c r="J104" s="77"/>
      <c r="K104" s="78"/>
      <c r="L104" s="77"/>
    </row>
    <row r="105" spans="1:12" x14ac:dyDescent="0.25">
      <c r="A105" s="99">
        <v>84</v>
      </c>
      <c r="B105" s="82" t="s">
        <v>144</v>
      </c>
      <c r="C105" s="90" t="s">
        <v>130</v>
      </c>
      <c r="D105" s="99">
        <v>2</v>
      </c>
      <c r="E105" s="94"/>
      <c r="F105" s="74">
        <f>ROUND((($E$105*$D$105)/12),2)</f>
        <v>0</v>
      </c>
      <c r="G105" s="77"/>
      <c r="H105" s="77"/>
      <c r="I105" s="77"/>
      <c r="J105" s="77"/>
      <c r="K105" s="78"/>
      <c r="L105" s="77"/>
    </row>
    <row r="106" spans="1:12" x14ac:dyDescent="0.25">
      <c r="A106" s="99">
        <v>85</v>
      </c>
      <c r="B106" s="82" t="s">
        <v>143</v>
      </c>
      <c r="C106" s="90" t="s">
        <v>109</v>
      </c>
      <c r="D106" s="99">
        <v>2</v>
      </c>
      <c r="E106" s="94"/>
      <c r="F106" s="74">
        <f>ROUND((($E$106*$D$106)/12),2)</f>
        <v>0</v>
      </c>
      <c r="G106" s="77"/>
      <c r="H106" s="77"/>
      <c r="I106" s="77"/>
      <c r="J106" s="77"/>
      <c r="K106" s="78"/>
      <c r="L106" s="77"/>
    </row>
    <row r="107" spans="1:12" ht="60" x14ac:dyDescent="0.25">
      <c r="A107" s="99">
        <v>86</v>
      </c>
      <c r="B107" s="82" t="s">
        <v>278</v>
      </c>
      <c r="C107" s="90" t="s">
        <v>130</v>
      </c>
      <c r="D107" s="99">
        <v>2</v>
      </c>
      <c r="E107" s="103"/>
      <c r="F107" s="74">
        <f>ROUND((($E$107*$D$107)/12),2)</f>
        <v>0</v>
      </c>
      <c r="G107" s="77"/>
      <c r="H107" s="77"/>
      <c r="I107" s="77"/>
      <c r="J107" s="77"/>
      <c r="K107" s="77"/>
      <c r="L107" s="77"/>
    </row>
    <row r="108" spans="1:12" x14ac:dyDescent="0.25">
      <c r="A108" s="77"/>
      <c r="B108" s="95"/>
      <c r="C108" s="73"/>
      <c r="D108" s="178" t="s">
        <v>237</v>
      </c>
      <c r="E108" s="178"/>
      <c r="F108" s="89">
        <f>SUM($F$104:$F$107)</f>
        <v>0</v>
      </c>
      <c r="G108" s="77"/>
      <c r="H108" s="77"/>
      <c r="I108" s="77"/>
      <c r="J108" s="77"/>
      <c r="K108" s="77"/>
      <c r="L108" s="77"/>
    </row>
    <row r="109" spans="1:12" x14ac:dyDescent="0.25">
      <c r="A109" s="77"/>
      <c r="B109" s="95"/>
      <c r="C109" s="73"/>
      <c r="D109" s="175" t="s">
        <v>238</v>
      </c>
      <c r="E109" s="175"/>
      <c r="F109" s="97">
        <v>1</v>
      </c>
      <c r="G109" s="77"/>
      <c r="H109" s="77"/>
      <c r="I109" s="77"/>
      <c r="J109" s="77"/>
      <c r="K109" s="77"/>
      <c r="L109" s="77"/>
    </row>
    <row r="110" spans="1:12" x14ac:dyDescent="0.25">
      <c r="A110" s="79"/>
      <c r="B110" s="95"/>
      <c r="C110" s="73"/>
      <c r="D110" s="176" t="s">
        <v>239</v>
      </c>
      <c r="E110" s="176"/>
      <c r="F110" s="98">
        <f>$F$108/$F$109</f>
        <v>0</v>
      </c>
      <c r="G110" s="77"/>
      <c r="H110" s="77"/>
      <c r="I110" s="77"/>
      <c r="J110" s="77"/>
      <c r="K110" s="77"/>
      <c r="L110" s="77"/>
    </row>
    <row r="111" spans="1:12" x14ac:dyDescent="0.25">
      <c r="A111" s="77"/>
      <c r="B111" s="95"/>
      <c r="C111" s="73"/>
      <c r="D111" s="77"/>
      <c r="E111" s="77"/>
      <c r="F111" s="77"/>
      <c r="G111" s="77"/>
      <c r="H111" s="77"/>
      <c r="I111" s="77"/>
      <c r="J111" s="77"/>
      <c r="K111" s="77"/>
      <c r="L111" s="77"/>
    </row>
    <row r="112" spans="1:12" ht="15.75" customHeight="1" x14ac:dyDescent="0.25">
      <c r="A112" s="179" t="s">
        <v>291</v>
      </c>
      <c r="B112" s="179"/>
      <c r="C112" s="179"/>
      <c r="D112" s="179"/>
      <c r="E112" s="179"/>
      <c r="F112" s="179"/>
      <c r="G112" s="66"/>
      <c r="H112" s="66"/>
      <c r="I112" s="66"/>
      <c r="J112" s="66"/>
      <c r="K112" s="66"/>
      <c r="L112" s="66"/>
    </row>
    <row r="113" spans="1:12" ht="90" x14ac:dyDescent="0.25">
      <c r="A113" s="99">
        <v>87</v>
      </c>
      <c r="B113" s="101" t="s">
        <v>285</v>
      </c>
      <c r="C113" s="69" t="s">
        <v>128</v>
      </c>
      <c r="D113" s="99">
        <v>0</v>
      </c>
      <c r="E113" s="74"/>
      <c r="F113" s="74">
        <f>ROUND((($E$113*$D$113)/12),2)</f>
        <v>0</v>
      </c>
      <c r="G113" s="77"/>
      <c r="H113" s="77"/>
      <c r="I113" s="77"/>
      <c r="J113" s="77"/>
      <c r="K113" s="77"/>
      <c r="L113" s="77"/>
    </row>
    <row r="114" spans="1:12" ht="120" x14ac:dyDescent="0.25">
      <c r="A114" s="99">
        <v>88</v>
      </c>
      <c r="B114" s="72" t="s">
        <v>279</v>
      </c>
      <c r="C114" s="90" t="s">
        <v>130</v>
      </c>
      <c r="D114" s="99">
        <v>0</v>
      </c>
      <c r="E114" s="74"/>
      <c r="F114" s="74">
        <f>ROUND((($E$114*$D$114)/12),2)</f>
        <v>0</v>
      </c>
      <c r="G114" s="77"/>
      <c r="H114" s="77"/>
      <c r="I114" s="77"/>
      <c r="J114" s="77"/>
      <c r="K114" s="77"/>
      <c r="L114" s="77"/>
    </row>
    <row r="115" spans="1:12" x14ac:dyDescent="0.25">
      <c r="A115" s="99">
        <v>89</v>
      </c>
      <c r="B115" s="82" t="s">
        <v>280</v>
      </c>
      <c r="C115" s="69" t="s">
        <v>130</v>
      </c>
      <c r="D115" s="99">
        <v>0</v>
      </c>
      <c r="E115" s="74"/>
      <c r="F115" s="74">
        <f>ROUND((($E$115*$D$115)/12),2)</f>
        <v>0</v>
      </c>
      <c r="G115" s="77"/>
      <c r="H115" s="77"/>
      <c r="I115" s="77"/>
      <c r="J115" s="77"/>
      <c r="K115" s="78"/>
      <c r="L115" s="77"/>
    </row>
    <row r="116" spans="1:12" ht="135" x14ac:dyDescent="0.25">
      <c r="A116" s="99">
        <v>90</v>
      </c>
      <c r="B116" s="82" t="s">
        <v>281</v>
      </c>
      <c r="C116" s="105" t="s">
        <v>130</v>
      </c>
      <c r="D116" s="99">
        <v>0</v>
      </c>
      <c r="E116" s="74"/>
      <c r="F116" s="74">
        <f>ROUND((($E$116*$D$116)/12),2)</f>
        <v>0</v>
      </c>
      <c r="G116" s="77"/>
      <c r="H116" s="77"/>
      <c r="I116" s="77"/>
      <c r="J116" s="77"/>
      <c r="K116" s="77"/>
      <c r="L116" s="77"/>
    </row>
    <row r="117" spans="1:12" x14ac:dyDescent="0.25">
      <c r="A117" s="99">
        <v>91</v>
      </c>
      <c r="B117" s="80" t="s">
        <v>282</v>
      </c>
      <c r="C117" s="90" t="s">
        <v>130</v>
      </c>
      <c r="D117" s="99">
        <v>0</v>
      </c>
      <c r="E117" s="74"/>
      <c r="F117" s="74">
        <f>ROUND((($E$117*$D$117)/12),2)</f>
        <v>0</v>
      </c>
      <c r="G117" s="77"/>
      <c r="H117" s="77"/>
      <c r="I117" s="77"/>
      <c r="J117" s="77"/>
      <c r="K117" s="77"/>
      <c r="L117" s="77"/>
    </row>
    <row r="118" spans="1:12" x14ac:dyDescent="0.25">
      <c r="A118" s="99">
        <v>92</v>
      </c>
      <c r="B118" s="80" t="s">
        <v>283</v>
      </c>
      <c r="C118" s="90" t="s">
        <v>109</v>
      </c>
      <c r="D118" s="99">
        <v>0</v>
      </c>
      <c r="E118" s="74"/>
      <c r="F118" s="74">
        <f>ROUND((($E$118*$D$118)/12),2)</f>
        <v>0</v>
      </c>
      <c r="G118" s="77"/>
      <c r="H118" s="77"/>
      <c r="I118" s="77"/>
      <c r="J118" s="77"/>
      <c r="K118" s="77"/>
      <c r="L118" s="77"/>
    </row>
    <row r="119" spans="1:12" x14ac:dyDescent="0.25">
      <c r="A119" s="104"/>
      <c r="B119" s="86"/>
      <c r="C119" s="85"/>
      <c r="D119" s="178" t="s">
        <v>237</v>
      </c>
      <c r="E119" s="178"/>
      <c r="F119" s="89">
        <f>SUM($F$113:$F$118)</f>
        <v>0</v>
      </c>
      <c r="G119" s="77"/>
      <c r="H119" s="77"/>
      <c r="I119" s="77"/>
      <c r="J119" s="77"/>
      <c r="K119" s="77"/>
      <c r="L119" s="77"/>
    </row>
    <row r="120" spans="1:12" x14ac:dyDescent="0.25">
      <c r="A120" s="104"/>
      <c r="B120" s="86"/>
      <c r="C120" s="85"/>
      <c r="D120" s="175" t="s">
        <v>238</v>
      </c>
      <c r="E120" s="175"/>
      <c r="F120" s="97">
        <v>1</v>
      </c>
      <c r="G120" s="77"/>
      <c r="H120" s="77"/>
      <c r="I120" s="77"/>
      <c r="J120" s="77"/>
      <c r="K120" s="77"/>
      <c r="L120" s="77"/>
    </row>
    <row r="121" spans="1:12" x14ac:dyDescent="0.25">
      <c r="A121" s="104"/>
      <c r="B121" s="86"/>
      <c r="C121" s="85"/>
      <c r="D121" s="176" t="s">
        <v>239</v>
      </c>
      <c r="E121" s="176"/>
      <c r="F121" s="98">
        <f>$F$119/$F$120</f>
        <v>0</v>
      </c>
      <c r="G121" s="77"/>
      <c r="H121" s="77"/>
      <c r="I121" s="77"/>
      <c r="J121" s="77"/>
      <c r="K121" s="77"/>
      <c r="L121" s="77"/>
    </row>
    <row r="122" spans="1:12" x14ac:dyDescent="0.25">
      <c r="A122" s="104"/>
      <c r="B122" s="86"/>
      <c r="C122" s="85"/>
      <c r="D122" s="84"/>
      <c r="E122" s="84"/>
      <c r="F122" s="84"/>
      <c r="G122" s="77"/>
      <c r="H122" s="77"/>
      <c r="I122" s="77"/>
      <c r="J122" s="77"/>
      <c r="K122" s="77"/>
      <c r="L122" s="77"/>
    </row>
    <row r="123" spans="1:12" ht="15.75" customHeight="1" x14ac:dyDescent="0.25">
      <c r="A123" s="179" t="s">
        <v>286</v>
      </c>
      <c r="B123" s="179"/>
      <c r="C123" s="179"/>
      <c r="D123" s="179"/>
      <c r="E123" s="179"/>
      <c r="F123" s="179"/>
      <c r="G123" s="66"/>
      <c r="H123" s="66"/>
      <c r="I123" s="66"/>
      <c r="J123" s="66"/>
      <c r="K123" s="66"/>
      <c r="L123" s="66"/>
    </row>
    <row r="124" spans="1:12" x14ac:dyDescent="0.25">
      <c r="A124" s="99">
        <v>93</v>
      </c>
      <c r="B124" s="82" t="s">
        <v>145</v>
      </c>
      <c r="C124" s="99" t="s">
        <v>128</v>
      </c>
      <c r="D124" s="99">
        <v>3</v>
      </c>
      <c r="E124" s="93"/>
      <c r="F124" s="74">
        <f>ROUND((($E$124*$D$124)/12),2)</f>
        <v>0</v>
      </c>
      <c r="G124" s="77"/>
      <c r="H124" s="77"/>
      <c r="I124" s="77"/>
      <c r="J124" s="77"/>
      <c r="K124" s="77"/>
      <c r="L124" s="77"/>
    </row>
    <row r="125" spans="1:12" x14ac:dyDescent="0.25">
      <c r="A125" s="102">
        <v>94</v>
      </c>
      <c r="B125" s="82" t="s">
        <v>146</v>
      </c>
      <c r="C125" s="99" t="s">
        <v>128</v>
      </c>
      <c r="D125" s="99">
        <v>3</v>
      </c>
      <c r="E125" s="93"/>
      <c r="F125" s="74">
        <f>ROUND((($E$125*$D$125)/12),2)</f>
        <v>0</v>
      </c>
      <c r="G125" s="77"/>
      <c r="H125" s="77"/>
      <c r="I125" s="77"/>
      <c r="J125" s="77"/>
      <c r="K125" s="77"/>
      <c r="L125" s="77"/>
    </row>
    <row r="126" spans="1:12" x14ac:dyDescent="0.25">
      <c r="A126" s="76"/>
      <c r="B126" s="95"/>
      <c r="C126" s="77"/>
      <c r="D126" s="178" t="s">
        <v>237</v>
      </c>
      <c r="E126" s="178"/>
      <c r="F126" s="89">
        <f>SUM($F$124:$F$125)</f>
        <v>0</v>
      </c>
      <c r="G126" s="77"/>
      <c r="H126" s="77"/>
      <c r="I126" s="77"/>
      <c r="J126" s="77"/>
      <c r="K126" s="77"/>
      <c r="L126" s="77"/>
    </row>
    <row r="127" spans="1:12" x14ac:dyDescent="0.25">
      <c r="A127" s="76"/>
      <c r="B127" s="95"/>
      <c r="C127" s="77"/>
      <c r="D127" s="175" t="s">
        <v>238</v>
      </c>
      <c r="E127" s="175"/>
      <c r="F127" s="97">
        <v>1</v>
      </c>
      <c r="G127" s="77"/>
      <c r="H127" s="77"/>
      <c r="I127" s="77"/>
      <c r="J127" s="77"/>
      <c r="K127" s="77"/>
      <c r="L127" s="77"/>
    </row>
    <row r="128" spans="1:12" x14ac:dyDescent="0.25">
      <c r="A128" s="76"/>
      <c r="B128" s="95"/>
      <c r="C128" s="77"/>
      <c r="D128" s="176" t="s">
        <v>239</v>
      </c>
      <c r="E128" s="176"/>
      <c r="F128" s="98">
        <f>$F$126/$F$127</f>
        <v>0</v>
      </c>
      <c r="G128" s="77"/>
      <c r="H128" s="77"/>
      <c r="I128" s="77"/>
      <c r="J128" s="77"/>
      <c r="K128" s="77"/>
      <c r="L128" s="77"/>
    </row>
    <row r="129" spans="1:12" x14ac:dyDescent="0.25">
      <c r="A129" s="76"/>
      <c r="B129" s="95"/>
      <c r="C129" s="77"/>
      <c r="D129" s="77"/>
      <c r="E129" s="77"/>
      <c r="F129" s="77"/>
      <c r="G129" s="77"/>
      <c r="H129" s="77"/>
      <c r="I129" s="77"/>
      <c r="J129" s="77"/>
      <c r="K129" s="77"/>
      <c r="L129" s="77"/>
    </row>
    <row r="130" spans="1:12" ht="15.75" customHeight="1" x14ac:dyDescent="0.25">
      <c r="A130" s="179" t="s">
        <v>287</v>
      </c>
      <c r="B130" s="179"/>
      <c r="C130" s="179"/>
      <c r="D130" s="179"/>
      <c r="E130" s="179"/>
      <c r="F130" s="179"/>
      <c r="G130" s="66"/>
      <c r="H130" s="66"/>
      <c r="I130" s="66"/>
      <c r="J130" s="66"/>
      <c r="K130" s="66"/>
      <c r="L130" s="66"/>
    </row>
    <row r="131" spans="1:12" x14ac:dyDescent="0.25">
      <c r="A131" s="102">
        <v>95</v>
      </c>
      <c r="B131" s="82" t="s">
        <v>145</v>
      </c>
      <c r="C131" s="99" t="s">
        <v>128</v>
      </c>
      <c r="D131" s="99">
        <v>0</v>
      </c>
      <c r="E131" s="93"/>
      <c r="F131" s="74">
        <f>ROUND((($E$131*$D$131)/12),2)</f>
        <v>0</v>
      </c>
      <c r="G131" s="77"/>
      <c r="H131" s="77"/>
      <c r="I131" s="77"/>
      <c r="J131" s="77"/>
      <c r="K131" s="77"/>
      <c r="L131" s="77"/>
    </row>
    <row r="132" spans="1:12" x14ac:dyDescent="0.25">
      <c r="A132" s="102">
        <v>96</v>
      </c>
      <c r="B132" s="82" t="s">
        <v>146</v>
      </c>
      <c r="C132" s="99" t="s">
        <v>128</v>
      </c>
      <c r="D132" s="99">
        <v>0</v>
      </c>
      <c r="E132" s="93"/>
      <c r="F132" s="74">
        <f>ROUND((($E$132*$D$132)/12),2)</f>
        <v>0</v>
      </c>
      <c r="G132" s="77"/>
      <c r="H132" s="77"/>
      <c r="I132" s="77"/>
      <c r="J132" s="77"/>
      <c r="K132" s="77"/>
      <c r="L132" s="77"/>
    </row>
    <row r="133" spans="1:12" x14ac:dyDescent="0.25">
      <c r="A133" s="102">
        <v>97</v>
      </c>
      <c r="B133" s="100" t="s">
        <v>284</v>
      </c>
      <c r="C133" s="99" t="s">
        <v>128</v>
      </c>
      <c r="D133" s="99">
        <v>0</v>
      </c>
      <c r="E133" s="103"/>
      <c r="F133" s="74">
        <f>ROUND((($E$133*$D$133)/12),2)</f>
        <v>0</v>
      </c>
      <c r="G133" s="77"/>
      <c r="H133" s="77"/>
      <c r="I133" s="77"/>
      <c r="J133" s="77"/>
      <c r="K133" s="77"/>
      <c r="L133" s="77"/>
    </row>
    <row r="134" spans="1:12" x14ac:dyDescent="0.25">
      <c r="D134" s="178" t="s">
        <v>237</v>
      </c>
      <c r="E134" s="178"/>
      <c r="F134" s="89">
        <f>SUM($F$131:$F$133)</f>
        <v>0</v>
      </c>
    </row>
    <row r="135" spans="1:12" x14ac:dyDescent="0.25">
      <c r="D135" s="175" t="s">
        <v>238</v>
      </c>
      <c r="E135" s="175"/>
      <c r="F135" s="97">
        <v>1</v>
      </c>
    </row>
    <row r="136" spans="1:12" x14ac:dyDescent="0.25">
      <c r="D136" s="176" t="s">
        <v>239</v>
      </c>
      <c r="E136" s="176"/>
      <c r="F136" s="98">
        <f>$F$134/$F$135</f>
        <v>0</v>
      </c>
    </row>
    <row r="138" spans="1:12" x14ac:dyDescent="0.25">
      <c r="D138" s="177" t="s">
        <v>293</v>
      </c>
      <c r="E138" s="177"/>
      <c r="F138" s="71">
        <f>F45+F73+F101+F110+F121+F128+F136</f>
        <v>0</v>
      </c>
    </row>
  </sheetData>
  <mergeCells count="37">
    <mergeCell ref="A1:F1"/>
    <mergeCell ref="A2:F2"/>
    <mergeCell ref="A3:A5"/>
    <mergeCell ref="B3:B5"/>
    <mergeCell ref="C3:C5"/>
    <mergeCell ref="D3:D5"/>
    <mergeCell ref="E3:E5"/>
    <mergeCell ref="F3:F5"/>
    <mergeCell ref="D101:E101"/>
    <mergeCell ref="A6:F6"/>
    <mergeCell ref="D43:E43"/>
    <mergeCell ref="D44:E44"/>
    <mergeCell ref="D45:E45"/>
    <mergeCell ref="A47:F47"/>
    <mergeCell ref="D71:E71"/>
    <mergeCell ref="D72:E72"/>
    <mergeCell ref="D73:E73"/>
    <mergeCell ref="A75:F75"/>
    <mergeCell ref="D99:E99"/>
    <mergeCell ref="D100:E100"/>
    <mergeCell ref="D128:E128"/>
    <mergeCell ref="A103:F103"/>
    <mergeCell ref="D108:E108"/>
    <mergeCell ref="D109:E109"/>
    <mergeCell ref="D110:E110"/>
    <mergeCell ref="A112:F112"/>
    <mergeCell ref="D119:E119"/>
    <mergeCell ref="D120:E120"/>
    <mergeCell ref="D121:E121"/>
    <mergeCell ref="A123:F123"/>
    <mergeCell ref="D126:E126"/>
    <mergeCell ref="D127:E127"/>
    <mergeCell ref="A130:F130"/>
    <mergeCell ref="D134:E134"/>
    <mergeCell ref="D135:E135"/>
    <mergeCell ref="D136:E136"/>
    <mergeCell ref="D138:E13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GridLines="0" workbookViewId="0">
      <selection activeCell="C12" sqref="C12"/>
    </sheetView>
  </sheetViews>
  <sheetFormatPr defaultRowHeight="15" x14ac:dyDescent="0.25"/>
  <cols>
    <col min="2" max="2" width="19.5703125" customWidth="1"/>
    <col min="3" max="3" width="44.42578125" customWidth="1"/>
    <col min="4" max="4" width="15.140625" customWidth="1"/>
    <col min="5" max="5" width="16.5703125" customWidth="1"/>
    <col min="6" max="6" width="16" customWidth="1"/>
    <col min="9" max="9" width="14.7109375" customWidth="1"/>
    <col min="10" max="12" width="10.7109375" bestFit="1" customWidth="1"/>
  </cols>
  <sheetData>
    <row r="1" spans="1:12" x14ac:dyDescent="0.25">
      <c r="B1" s="131" t="s">
        <v>0</v>
      </c>
      <c r="C1" s="131"/>
      <c r="D1" s="131"/>
      <c r="E1" s="131"/>
      <c r="F1" s="131"/>
    </row>
    <row r="2" spans="1:12" x14ac:dyDescent="0.25">
      <c r="B2" s="131"/>
      <c r="C2" s="131"/>
      <c r="D2" s="131"/>
      <c r="E2" s="131"/>
      <c r="F2" s="131"/>
    </row>
    <row r="3" spans="1:12" x14ac:dyDescent="0.25">
      <c r="I3" s="39"/>
      <c r="J3" s="39"/>
      <c r="K3" s="1"/>
    </row>
    <row r="4" spans="1:12" x14ac:dyDescent="0.25">
      <c r="B4" s="135" t="s">
        <v>187</v>
      </c>
      <c r="C4" s="135"/>
      <c r="D4" s="135"/>
      <c r="E4" s="135"/>
      <c r="F4" s="135"/>
      <c r="G4" s="1"/>
      <c r="H4" s="1"/>
    </row>
    <row r="5" spans="1:12" ht="45" x14ac:dyDescent="0.25">
      <c r="B5" s="136" t="s">
        <v>109</v>
      </c>
      <c r="C5" s="136"/>
      <c r="D5" s="41" t="s">
        <v>112</v>
      </c>
      <c r="E5" s="41" t="s">
        <v>110</v>
      </c>
      <c r="F5" s="41" t="s">
        <v>111</v>
      </c>
      <c r="G5" s="1"/>
      <c r="I5" s="1"/>
      <c r="J5" s="1"/>
    </row>
    <row r="6" spans="1:12" ht="15" customHeight="1" x14ac:dyDescent="0.25">
      <c r="B6" s="137" t="s">
        <v>164</v>
      </c>
      <c r="C6" s="57" t="s">
        <v>174</v>
      </c>
      <c r="D6" s="7">
        <v>3</v>
      </c>
      <c r="E6" s="55">
        <v>5</v>
      </c>
      <c r="F6" s="58">
        <f>($E$6*2)*$D$6</f>
        <v>30</v>
      </c>
      <c r="I6" s="1"/>
    </row>
    <row r="7" spans="1:12" x14ac:dyDescent="0.25">
      <c r="B7" s="137"/>
      <c r="C7" s="57" t="s">
        <v>173</v>
      </c>
      <c r="D7" s="6">
        <v>2</v>
      </c>
      <c r="E7" s="55">
        <v>8</v>
      </c>
      <c r="F7" s="58">
        <f>($E$7*2)*$D$7</f>
        <v>32</v>
      </c>
      <c r="J7" s="1"/>
    </row>
    <row r="8" spans="1:12" x14ac:dyDescent="0.25">
      <c r="B8" s="137"/>
      <c r="C8" s="57" t="s">
        <v>172</v>
      </c>
      <c r="D8" s="7">
        <v>2</v>
      </c>
      <c r="E8" s="55">
        <v>5</v>
      </c>
      <c r="F8" s="58">
        <f>($E$8*2)*$D$8</f>
        <v>20</v>
      </c>
      <c r="I8" s="1"/>
      <c r="J8" s="1"/>
      <c r="K8" s="1"/>
      <c r="L8" s="1"/>
    </row>
    <row r="9" spans="1:12" ht="27.75" customHeight="1" x14ac:dyDescent="0.25">
      <c r="B9" s="59" t="s">
        <v>165</v>
      </c>
      <c r="C9" s="56" t="s">
        <v>171</v>
      </c>
      <c r="D9" s="7">
        <v>1</v>
      </c>
      <c r="E9" s="62">
        <v>5</v>
      </c>
      <c r="F9" s="58">
        <f>($E$9*2)*$D$9</f>
        <v>10</v>
      </c>
      <c r="I9" s="1"/>
      <c r="J9" s="1"/>
      <c r="K9" s="1"/>
      <c r="L9" s="1"/>
    </row>
    <row r="10" spans="1:12" ht="15" customHeight="1" x14ac:dyDescent="0.25">
      <c r="A10" s="40"/>
      <c r="B10" s="134" t="s">
        <v>166</v>
      </c>
      <c r="C10" s="57" t="s">
        <v>170</v>
      </c>
      <c r="D10" s="7">
        <v>3</v>
      </c>
      <c r="E10" s="55">
        <v>4.95</v>
      </c>
      <c r="F10" s="58">
        <f>($E$10*2)*$D$10</f>
        <v>29.700000000000003</v>
      </c>
    </row>
    <row r="11" spans="1:12" x14ac:dyDescent="0.25">
      <c r="B11" s="134"/>
      <c r="C11" s="57" t="s">
        <v>167</v>
      </c>
      <c r="D11" s="7">
        <v>1</v>
      </c>
      <c r="E11" s="55">
        <v>4.5</v>
      </c>
      <c r="F11" s="58">
        <f>($E$11*2)*$D$11</f>
        <v>9</v>
      </c>
    </row>
    <row r="12" spans="1:12" x14ac:dyDescent="0.25">
      <c r="B12" s="134"/>
      <c r="C12" s="57" t="s">
        <v>168</v>
      </c>
      <c r="D12" s="7">
        <v>1</v>
      </c>
      <c r="E12" s="55">
        <v>7</v>
      </c>
      <c r="F12" s="58">
        <f>($E$12*2)*$D$12</f>
        <v>14</v>
      </c>
    </row>
    <row r="13" spans="1:12" x14ac:dyDescent="0.25">
      <c r="B13" s="134"/>
      <c r="C13" s="57" t="s">
        <v>169</v>
      </c>
      <c r="D13" s="7">
        <v>1</v>
      </c>
      <c r="E13" s="55">
        <v>5</v>
      </c>
      <c r="F13" s="58">
        <f>($E$13*2)*$D$13</f>
        <v>10</v>
      </c>
    </row>
    <row r="14" spans="1:12" x14ac:dyDescent="0.25">
      <c r="B14" s="138" t="s">
        <v>100</v>
      </c>
      <c r="C14" s="138"/>
      <c r="D14" s="48">
        <f>SUM(D6:D13)</f>
        <v>14</v>
      </c>
      <c r="E14" s="139"/>
      <c r="F14" s="140"/>
    </row>
    <row r="15" spans="1:12" x14ac:dyDescent="0.25">
      <c r="B15" s="141" t="s">
        <v>188</v>
      </c>
      <c r="C15" s="142"/>
      <c r="D15" s="142"/>
      <c r="E15" s="143"/>
      <c r="F15" s="63">
        <f>SUM($F$6:$F$13)/$D$14</f>
        <v>11.049999999999999</v>
      </c>
    </row>
    <row r="16" spans="1:12" x14ac:dyDescent="0.25">
      <c r="B16" s="141" t="s">
        <v>189</v>
      </c>
      <c r="C16" s="142"/>
      <c r="D16" s="142"/>
      <c r="E16" s="143" t="s">
        <v>189</v>
      </c>
      <c r="F16" s="63">
        <f>$F$15/2</f>
        <v>5.5249999999999995</v>
      </c>
    </row>
    <row r="17" spans="2:6" x14ac:dyDescent="0.25">
      <c r="B17" s="61"/>
      <c r="C17" s="49"/>
      <c r="D17" s="17"/>
      <c r="E17" s="51"/>
      <c r="F17" s="50"/>
    </row>
    <row r="19" spans="2:6" x14ac:dyDescent="0.25">
      <c r="B19" s="135" t="s">
        <v>161</v>
      </c>
      <c r="C19" s="135"/>
      <c r="D19" s="135"/>
      <c r="E19" s="135"/>
      <c r="F19" s="135"/>
    </row>
    <row r="20" spans="2:6" ht="45" x14ac:dyDescent="0.25">
      <c r="B20" s="136" t="s">
        <v>109</v>
      </c>
      <c r="C20" s="136"/>
      <c r="D20" s="41" t="s">
        <v>112</v>
      </c>
      <c r="E20" s="41" t="s">
        <v>110</v>
      </c>
      <c r="F20" s="41" t="s">
        <v>111</v>
      </c>
    </row>
    <row r="21" spans="2:6" x14ac:dyDescent="0.25">
      <c r="B21" s="60" t="s">
        <v>175</v>
      </c>
      <c r="C21" s="54" t="s">
        <v>176</v>
      </c>
      <c r="D21" s="7">
        <v>2</v>
      </c>
      <c r="E21" s="62">
        <v>4.5</v>
      </c>
      <c r="F21" s="58">
        <f>($E$21*2)*$D$21</f>
        <v>18</v>
      </c>
    </row>
    <row r="22" spans="2:6" ht="15" customHeight="1" x14ac:dyDescent="0.25">
      <c r="B22" s="144" t="s">
        <v>166</v>
      </c>
      <c r="C22" s="57" t="s">
        <v>177</v>
      </c>
      <c r="D22" s="7">
        <v>4</v>
      </c>
      <c r="E22" s="55">
        <v>5</v>
      </c>
      <c r="F22" s="58">
        <f>($E$22*2)*$D$22</f>
        <v>40</v>
      </c>
    </row>
    <row r="23" spans="2:6" x14ac:dyDescent="0.25">
      <c r="B23" s="145"/>
      <c r="C23" s="57" t="s">
        <v>178</v>
      </c>
      <c r="D23" s="7">
        <v>1</v>
      </c>
      <c r="E23" s="55">
        <v>5</v>
      </c>
      <c r="F23" s="58">
        <f>($E$23*2)*$D$23</f>
        <v>10</v>
      </c>
    </row>
    <row r="24" spans="2:6" x14ac:dyDescent="0.25">
      <c r="B24" s="138" t="s">
        <v>100</v>
      </c>
      <c r="C24" s="138"/>
      <c r="D24" s="48">
        <f>SUM(D21:D23)</f>
        <v>7</v>
      </c>
      <c r="E24" s="139"/>
      <c r="F24" s="140"/>
    </row>
    <row r="25" spans="2:6" x14ac:dyDescent="0.25">
      <c r="B25" s="141" t="s">
        <v>188</v>
      </c>
      <c r="C25" s="142"/>
      <c r="D25" s="142"/>
      <c r="E25" s="143"/>
      <c r="F25" s="63">
        <f>SUM($F$21:$F$23)/$D$24</f>
        <v>9.7142857142857135</v>
      </c>
    </row>
    <row r="26" spans="2:6" x14ac:dyDescent="0.25">
      <c r="B26" s="141" t="s">
        <v>189</v>
      </c>
      <c r="C26" s="142"/>
      <c r="D26" s="142"/>
      <c r="E26" s="143" t="s">
        <v>189</v>
      </c>
      <c r="F26" s="63">
        <f>$F$25/2</f>
        <v>4.8571428571428568</v>
      </c>
    </row>
    <row r="27" spans="2:6" x14ac:dyDescent="0.25">
      <c r="B27" s="65"/>
      <c r="C27" s="65"/>
      <c r="D27" s="65"/>
      <c r="E27" s="65"/>
      <c r="F27" s="64"/>
    </row>
    <row r="29" spans="2:6" x14ac:dyDescent="0.25">
      <c r="B29" s="135" t="s">
        <v>162</v>
      </c>
      <c r="C29" s="135"/>
      <c r="D29" s="135"/>
      <c r="E29" s="135"/>
      <c r="F29" s="135"/>
    </row>
    <row r="30" spans="2:6" ht="45" x14ac:dyDescent="0.25">
      <c r="B30" s="136" t="s">
        <v>109</v>
      </c>
      <c r="C30" s="136"/>
      <c r="D30" s="41" t="s">
        <v>112</v>
      </c>
      <c r="E30" s="41" t="s">
        <v>110</v>
      </c>
      <c r="F30" s="41" t="s">
        <v>111</v>
      </c>
    </row>
    <row r="31" spans="2:6" x14ac:dyDescent="0.25">
      <c r="B31" s="134" t="s">
        <v>166</v>
      </c>
      <c r="C31" s="54" t="s">
        <v>179</v>
      </c>
      <c r="D31" s="7">
        <v>3</v>
      </c>
      <c r="E31" s="52">
        <v>3</v>
      </c>
      <c r="F31" s="58">
        <f>($E$31*2)*$D$31</f>
        <v>18</v>
      </c>
    </row>
    <row r="32" spans="2:6" ht="15" customHeight="1" x14ac:dyDescent="0.25">
      <c r="B32" s="134"/>
      <c r="C32" s="57" t="s">
        <v>180</v>
      </c>
      <c r="D32" s="7">
        <v>2</v>
      </c>
      <c r="E32" s="53">
        <v>3.8</v>
      </c>
      <c r="F32" s="58">
        <f>($E$32*2)*$D$32</f>
        <v>15.2</v>
      </c>
    </row>
    <row r="33" spans="2:6" x14ac:dyDescent="0.25">
      <c r="B33" s="134"/>
      <c r="C33" s="57" t="s">
        <v>181</v>
      </c>
      <c r="D33" s="7">
        <v>1</v>
      </c>
      <c r="E33" s="53">
        <v>5</v>
      </c>
      <c r="F33" s="58">
        <f>($E$33*2)*$D$33</f>
        <v>10</v>
      </c>
    </row>
    <row r="34" spans="2:6" x14ac:dyDescent="0.25">
      <c r="B34" s="134"/>
      <c r="C34" s="57" t="s">
        <v>182</v>
      </c>
      <c r="D34" s="7">
        <v>1</v>
      </c>
      <c r="E34" s="53">
        <v>5</v>
      </c>
      <c r="F34" s="58">
        <f>($E$34*2)*$D$34</f>
        <v>10</v>
      </c>
    </row>
    <row r="35" spans="2:6" x14ac:dyDescent="0.25">
      <c r="B35" s="134"/>
      <c r="C35" s="57" t="s">
        <v>183</v>
      </c>
      <c r="D35" s="7">
        <v>2</v>
      </c>
      <c r="E35" s="53">
        <v>5</v>
      </c>
      <c r="F35" s="58">
        <f>($E$35*2)*$D$35</f>
        <v>20</v>
      </c>
    </row>
    <row r="36" spans="2:6" x14ac:dyDescent="0.25">
      <c r="B36" s="134"/>
      <c r="C36" s="57" t="s">
        <v>184</v>
      </c>
      <c r="D36" s="7">
        <v>2</v>
      </c>
      <c r="E36" s="53">
        <v>5</v>
      </c>
      <c r="F36" s="58">
        <f>($E$36*2)*$D$36</f>
        <v>20</v>
      </c>
    </row>
    <row r="37" spans="2:6" x14ac:dyDescent="0.25">
      <c r="B37" s="134"/>
      <c r="C37" s="57" t="s">
        <v>185</v>
      </c>
      <c r="D37" s="7">
        <v>2</v>
      </c>
      <c r="E37" s="53">
        <v>5</v>
      </c>
      <c r="F37" s="58">
        <f>($E$37*2)*$D$37</f>
        <v>20</v>
      </c>
    </row>
    <row r="38" spans="2:6" x14ac:dyDescent="0.25">
      <c r="B38" s="138" t="s">
        <v>100</v>
      </c>
      <c r="C38" s="138"/>
      <c r="D38" s="48">
        <f>SUM(D31:D37)</f>
        <v>13</v>
      </c>
      <c r="E38" s="139"/>
      <c r="F38" s="140"/>
    </row>
    <row r="39" spans="2:6" x14ac:dyDescent="0.25">
      <c r="B39" s="141" t="s">
        <v>188</v>
      </c>
      <c r="C39" s="142"/>
      <c r="D39" s="142"/>
      <c r="E39" s="143"/>
      <c r="F39" s="63">
        <f>SUM($F$31:$F$37)/$D$38</f>
        <v>8.7076923076923087</v>
      </c>
    </row>
    <row r="40" spans="2:6" x14ac:dyDescent="0.25">
      <c r="B40" s="141" t="s">
        <v>189</v>
      </c>
      <c r="C40" s="142"/>
      <c r="D40" s="142"/>
      <c r="E40" s="143" t="s">
        <v>189</v>
      </c>
      <c r="F40" s="63">
        <f>$F$39/2</f>
        <v>4.3538461538461544</v>
      </c>
    </row>
    <row r="41" spans="2:6" x14ac:dyDescent="0.25">
      <c r="B41" s="65"/>
      <c r="C41" s="65"/>
      <c r="D41" s="65"/>
      <c r="E41" s="65"/>
      <c r="F41" s="64"/>
    </row>
    <row r="43" spans="2:6" x14ac:dyDescent="0.25">
      <c r="B43" s="135" t="s">
        <v>163</v>
      </c>
      <c r="C43" s="135"/>
      <c r="D43" s="135"/>
      <c r="E43" s="135"/>
      <c r="F43" s="135"/>
    </row>
    <row r="44" spans="2:6" ht="45" x14ac:dyDescent="0.25">
      <c r="B44" s="136" t="s">
        <v>109</v>
      </c>
      <c r="C44" s="136"/>
      <c r="D44" s="41" t="s">
        <v>112</v>
      </c>
      <c r="E44" s="41" t="s">
        <v>110</v>
      </c>
      <c r="F44" s="41" t="s">
        <v>111</v>
      </c>
    </row>
    <row r="45" spans="2:6" ht="30" x14ac:dyDescent="0.25">
      <c r="B45" s="56" t="s">
        <v>166</v>
      </c>
      <c r="C45" s="54" t="s">
        <v>186</v>
      </c>
      <c r="D45" s="7">
        <v>1</v>
      </c>
      <c r="E45" s="62">
        <v>5.99</v>
      </c>
      <c r="F45" s="58">
        <f>($E$45*2)*$D$45</f>
        <v>11.98</v>
      </c>
    </row>
    <row r="46" spans="2:6" x14ac:dyDescent="0.25">
      <c r="B46" s="138" t="s">
        <v>100</v>
      </c>
      <c r="C46" s="138"/>
      <c r="D46" s="48">
        <f>SUM(D39:D45)</f>
        <v>1</v>
      </c>
      <c r="E46" s="139"/>
      <c r="F46" s="140"/>
    </row>
    <row r="47" spans="2:6" x14ac:dyDescent="0.25">
      <c r="B47" s="141" t="s">
        <v>188</v>
      </c>
      <c r="C47" s="142"/>
      <c r="D47" s="142"/>
      <c r="E47" s="143"/>
      <c r="F47" s="63">
        <f>SUM($F$45:$F$45)/$D$46</f>
        <v>11.98</v>
      </c>
    </row>
    <row r="48" spans="2:6" x14ac:dyDescent="0.25">
      <c r="B48" s="141" t="s">
        <v>189</v>
      </c>
      <c r="C48" s="142"/>
      <c r="D48" s="142"/>
      <c r="E48" s="143" t="s">
        <v>189</v>
      </c>
      <c r="F48" s="63">
        <f>$F$47/2</f>
        <v>5.99</v>
      </c>
    </row>
  </sheetData>
  <mergeCells count="30">
    <mergeCell ref="B47:E47"/>
    <mergeCell ref="B48:E48"/>
    <mergeCell ref="E38:F38"/>
    <mergeCell ref="B39:E39"/>
    <mergeCell ref="B40:E40"/>
    <mergeCell ref="B46:C46"/>
    <mergeCell ref="E46:F46"/>
    <mergeCell ref="B43:F43"/>
    <mergeCell ref="B44:C44"/>
    <mergeCell ref="B25:E25"/>
    <mergeCell ref="B26:E26"/>
    <mergeCell ref="B38:C38"/>
    <mergeCell ref="B22:B23"/>
    <mergeCell ref="B29:F29"/>
    <mergeCell ref="B30:C30"/>
    <mergeCell ref="B31:B37"/>
    <mergeCell ref="B24:C24"/>
    <mergeCell ref="E24:F24"/>
    <mergeCell ref="B10:B13"/>
    <mergeCell ref="B19:F19"/>
    <mergeCell ref="B20:C20"/>
    <mergeCell ref="B1:F1"/>
    <mergeCell ref="B2:F2"/>
    <mergeCell ref="B4:F4"/>
    <mergeCell ref="B5:C5"/>
    <mergeCell ref="B6:B8"/>
    <mergeCell ref="B14:C14"/>
    <mergeCell ref="E14:F14"/>
    <mergeCell ref="B15:E15"/>
    <mergeCell ref="B16:E16"/>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9"/>
  <sheetViews>
    <sheetView showGridLines="0" workbookViewId="0">
      <selection activeCell="D120" sqref="D120"/>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 min="6" max="6" width="10.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190</v>
      </c>
    </row>
    <row r="7" spans="1:4" x14ac:dyDescent="0.25">
      <c r="A7" s="6" t="s">
        <v>6</v>
      </c>
      <c r="B7" s="168" t="s">
        <v>7</v>
      </c>
      <c r="C7" s="168"/>
      <c r="D7" s="6">
        <v>2024</v>
      </c>
    </row>
    <row r="8" spans="1:4" x14ac:dyDescent="0.25">
      <c r="A8" s="6" t="s">
        <v>8</v>
      </c>
      <c r="B8" s="168" t="s">
        <v>156</v>
      </c>
      <c r="C8" s="168"/>
      <c r="D8" s="44" t="s">
        <v>192</v>
      </c>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6">
        <v>9</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114</v>
      </c>
    </row>
    <row r="16" spans="1:4" x14ac:dyDescent="0.25">
      <c r="A16" s="6">
        <v>2</v>
      </c>
      <c r="B16" s="168" t="s">
        <v>17</v>
      </c>
      <c r="C16" s="168"/>
      <c r="D16" s="43" t="s">
        <v>116</v>
      </c>
    </row>
    <row r="17" spans="1:6" x14ac:dyDescent="0.25">
      <c r="A17" s="6">
        <v>3</v>
      </c>
      <c r="B17" s="171" t="s">
        <v>99</v>
      </c>
      <c r="C17" s="171"/>
      <c r="D17" s="113">
        <v>1429.24</v>
      </c>
    </row>
    <row r="18" spans="1:6" x14ac:dyDescent="0.25">
      <c r="A18" s="6">
        <v>4</v>
      </c>
      <c r="B18" s="171" t="s">
        <v>18</v>
      </c>
      <c r="C18" s="171"/>
      <c r="D18" s="10" t="s">
        <v>115</v>
      </c>
    </row>
    <row r="19" spans="1:6" x14ac:dyDescent="0.25">
      <c r="A19" s="6">
        <v>5</v>
      </c>
      <c r="B19" s="168" t="s">
        <v>19</v>
      </c>
      <c r="C19" s="168"/>
      <c r="D19" s="9">
        <v>45292</v>
      </c>
    </row>
    <row r="20" spans="1:6" x14ac:dyDescent="0.25">
      <c r="A20" s="162"/>
      <c r="B20" s="162"/>
      <c r="C20" s="162"/>
      <c r="D20" s="162"/>
    </row>
    <row r="21" spans="1:6" x14ac:dyDescent="0.25">
      <c r="A21" s="149" t="s">
        <v>20</v>
      </c>
      <c r="B21" s="149"/>
      <c r="C21" s="149"/>
      <c r="D21" s="149"/>
    </row>
    <row r="22" spans="1:6" x14ac:dyDescent="0.25">
      <c r="A22" s="7">
        <v>1</v>
      </c>
      <c r="B22" s="156" t="s">
        <v>21</v>
      </c>
      <c r="C22" s="156"/>
      <c r="D22" s="10" t="s">
        <v>22</v>
      </c>
      <c r="E22" s="40"/>
      <c r="F22" s="40"/>
    </row>
    <row r="23" spans="1:6" x14ac:dyDescent="0.25">
      <c r="A23" s="10" t="s">
        <v>2</v>
      </c>
      <c r="B23" s="156" t="s">
        <v>23</v>
      </c>
      <c r="C23" s="156"/>
      <c r="D23" s="11">
        <v>0</v>
      </c>
      <c r="E23" s="40"/>
      <c r="F23" s="40"/>
    </row>
    <row r="24" spans="1:6" x14ac:dyDescent="0.25">
      <c r="A24" s="7" t="s">
        <v>4</v>
      </c>
      <c r="B24" s="156" t="s">
        <v>24</v>
      </c>
      <c r="C24" s="156"/>
      <c r="D24" s="11">
        <v>0</v>
      </c>
      <c r="E24" s="40"/>
      <c r="F24" s="40"/>
    </row>
    <row r="25" spans="1:6" ht="15" customHeight="1" x14ac:dyDescent="0.25">
      <c r="A25" s="7" t="s">
        <v>6</v>
      </c>
      <c r="B25" s="165" t="s">
        <v>28</v>
      </c>
      <c r="C25" s="166"/>
      <c r="D25" s="8">
        <f>C25*8</f>
        <v>0</v>
      </c>
    </row>
    <row r="26" spans="1:6" x14ac:dyDescent="0.25">
      <c r="A26" s="157" t="s">
        <v>100</v>
      </c>
      <c r="B26" s="167"/>
      <c r="C26" s="158"/>
      <c r="D26" s="14">
        <f>ROUND(SUM(D23:D25),2)</f>
        <v>0</v>
      </c>
      <c r="E26" s="1"/>
    </row>
    <row r="27" spans="1:6" x14ac:dyDescent="0.25">
      <c r="A27" s="162"/>
      <c r="B27" s="162"/>
      <c r="C27" s="162"/>
      <c r="D27" s="162"/>
    </row>
    <row r="28" spans="1:6" x14ac:dyDescent="0.25">
      <c r="A28" s="149" t="s">
        <v>29</v>
      </c>
      <c r="B28" s="149"/>
      <c r="C28" s="149"/>
      <c r="D28" s="149"/>
    </row>
    <row r="29" spans="1:6" x14ac:dyDescent="0.25">
      <c r="A29" s="149" t="s">
        <v>30</v>
      </c>
      <c r="B29" s="149"/>
      <c r="C29" s="149"/>
      <c r="D29" s="149"/>
    </row>
    <row r="30" spans="1:6" x14ac:dyDescent="0.25">
      <c r="A30" s="7" t="s">
        <v>31</v>
      </c>
      <c r="B30" s="15" t="s">
        <v>32</v>
      </c>
      <c r="C30" s="7" t="s">
        <v>33</v>
      </c>
      <c r="D30" s="7" t="s">
        <v>22</v>
      </c>
    </row>
    <row r="31" spans="1:6" x14ac:dyDescent="0.25">
      <c r="A31" s="7" t="s">
        <v>2</v>
      </c>
      <c r="B31" s="13" t="s">
        <v>34</v>
      </c>
      <c r="C31" s="16">
        <v>8.3299999999999999E-2</v>
      </c>
      <c r="D31" s="8">
        <f>ROUND(($D$26*$C$31),2)</f>
        <v>0</v>
      </c>
    </row>
    <row r="32" spans="1:6"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ROUND(($D$26*$C$40),2)</f>
        <v>0</v>
      </c>
      <c r="E40" s="1"/>
    </row>
    <row r="41" spans="1:6" x14ac:dyDescent="0.25">
      <c r="A41" s="7" t="s">
        <v>4</v>
      </c>
      <c r="B41" s="13" t="s">
        <v>43</v>
      </c>
      <c r="C41" s="16">
        <v>2.5000000000000001E-2</v>
      </c>
      <c r="D41" s="8">
        <f>ROUND(($D$26*$C$41),2)</f>
        <v>0</v>
      </c>
      <c r="E41" s="1"/>
    </row>
    <row r="42" spans="1:6" x14ac:dyDescent="0.25">
      <c r="A42" s="7" t="s">
        <v>6</v>
      </c>
      <c r="B42" s="13" t="s">
        <v>44</v>
      </c>
      <c r="C42" s="16">
        <v>0.03</v>
      </c>
      <c r="D42" s="8">
        <f>ROUND(($D$26*$C$42),2)</f>
        <v>0</v>
      </c>
      <c r="E42" s="1"/>
    </row>
    <row r="43" spans="1:6" x14ac:dyDescent="0.25">
      <c r="A43" s="7" t="s">
        <v>8</v>
      </c>
      <c r="B43" s="13" t="s">
        <v>45</v>
      </c>
      <c r="C43" s="16">
        <v>1.4999999999999999E-2</v>
      </c>
      <c r="D43" s="8">
        <f t="shared" ref="D43:D47" si="0">ROUND(($D$26*C43),2)</f>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6" x14ac:dyDescent="0.25">
      <c r="A49" s="29"/>
      <c r="B49" s="17"/>
      <c r="C49" s="18"/>
      <c r="D49" s="19"/>
    </row>
    <row r="50" spans="1:6" x14ac:dyDescent="0.25">
      <c r="A50" s="149" t="s">
        <v>51</v>
      </c>
      <c r="B50" s="149"/>
      <c r="C50" s="149"/>
      <c r="D50" s="149"/>
    </row>
    <row r="51" spans="1:6" x14ac:dyDescent="0.25">
      <c r="A51" s="7" t="s">
        <v>52</v>
      </c>
      <c r="B51" s="13" t="s">
        <v>53</v>
      </c>
      <c r="C51" s="7" t="s">
        <v>54</v>
      </c>
      <c r="D51" s="7" t="s">
        <v>22</v>
      </c>
    </row>
    <row r="52" spans="1:6" x14ac:dyDescent="0.25">
      <c r="A52" s="10" t="s">
        <v>2</v>
      </c>
      <c r="B52" s="23" t="s">
        <v>104</v>
      </c>
      <c r="C52" s="47"/>
      <c r="D52" s="11">
        <f>ROUND(IF($C$52*2*21-6%*$D$23&lt;0,0,$C$52*2*21-6%*$D$23),2)</f>
        <v>0</v>
      </c>
      <c r="E52" s="111" t="s">
        <v>295</v>
      </c>
      <c r="F52" s="47">
        <v>5.53</v>
      </c>
    </row>
    <row r="53" spans="1:6" ht="14.25" customHeight="1" x14ac:dyDescent="0.25">
      <c r="A53" s="10" t="s">
        <v>4</v>
      </c>
      <c r="B53" s="20" t="s">
        <v>103</v>
      </c>
      <c r="C53" s="47"/>
      <c r="D53" s="11">
        <f>(C53*21)*99%</f>
        <v>0</v>
      </c>
      <c r="E53" s="111" t="s">
        <v>296</v>
      </c>
      <c r="F53" s="47">
        <v>26</v>
      </c>
    </row>
    <row r="54" spans="1:6" x14ac:dyDescent="0.25">
      <c r="A54" s="10" t="s">
        <v>6</v>
      </c>
      <c r="B54" s="20" t="s">
        <v>196</v>
      </c>
      <c r="C54" s="20"/>
      <c r="D54" s="11">
        <v>0</v>
      </c>
      <c r="E54" s="111" t="s">
        <v>296</v>
      </c>
      <c r="F54" s="116">
        <v>100</v>
      </c>
    </row>
    <row r="55" spans="1:6" x14ac:dyDescent="0.25">
      <c r="A55" s="10" t="s">
        <v>8</v>
      </c>
      <c r="B55" s="20" t="s">
        <v>55</v>
      </c>
      <c r="C55" s="20"/>
      <c r="D55" s="11">
        <v>0</v>
      </c>
      <c r="E55" s="40"/>
      <c r="F55" s="112"/>
    </row>
    <row r="56" spans="1:6" x14ac:dyDescent="0.25">
      <c r="A56" s="10" t="s">
        <v>25</v>
      </c>
      <c r="B56" s="20" t="s">
        <v>158</v>
      </c>
      <c r="C56" s="20"/>
      <c r="D56" s="11">
        <v>0</v>
      </c>
      <c r="E56" s="40"/>
      <c r="F56" s="40"/>
    </row>
    <row r="57" spans="1:6" x14ac:dyDescent="0.25">
      <c r="A57" s="10" t="s">
        <v>26</v>
      </c>
      <c r="B57" s="23" t="s">
        <v>28</v>
      </c>
      <c r="C57" s="23"/>
      <c r="D57" s="11">
        <v>0</v>
      </c>
      <c r="E57" s="40"/>
      <c r="F57" s="40"/>
    </row>
    <row r="58" spans="1:6" x14ac:dyDescent="0.25">
      <c r="A58" s="151" t="s">
        <v>100</v>
      </c>
      <c r="B58" s="151"/>
      <c r="C58" s="151"/>
      <c r="D58" s="14">
        <f>ROUND(SUM(D52:D57),2)</f>
        <v>0</v>
      </c>
    </row>
    <row r="59" spans="1:6" x14ac:dyDescent="0.25">
      <c r="A59" s="17"/>
      <c r="B59" s="17"/>
      <c r="C59" s="17"/>
      <c r="D59" s="19"/>
    </row>
    <row r="60" spans="1:6" ht="15" customHeight="1" x14ac:dyDescent="0.25">
      <c r="A60" s="149" t="s">
        <v>56</v>
      </c>
      <c r="B60" s="149"/>
      <c r="C60" s="149"/>
      <c r="D60" s="149"/>
    </row>
    <row r="61" spans="1:6" x14ac:dyDescent="0.25">
      <c r="A61" s="7">
        <v>2</v>
      </c>
      <c r="B61" s="150" t="s">
        <v>57</v>
      </c>
      <c r="C61" s="150"/>
      <c r="D61" s="7" t="s">
        <v>22</v>
      </c>
    </row>
    <row r="62" spans="1:6" x14ac:dyDescent="0.25">
      <c r="A62" s="7" t="s">
        <v>31</v>
      </c>
      <c r="B62" s="150" t="s">
        <v>32</v>
      </c>
      <c r="C62" s="150"/>
      <c r="D62" s="8">
        <f>D36</f>
        <v>0</v>
      </c>
    </row>
    <row r="63" spans="1:6" x14ac:dyDescent="0.25">
      <c r="A63" s="7" t="s">
        <v>40</v>
      </c>
      <c r="B63" s="150" t="s">
        <v>41</v>
      </c>
      <c r="C63" s="150"/>
      <c r="D63" s="8">
        <f>D48</f>
        <v>0</v>
      </c>
    </row>
    <row r="64" spans="1:6"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6" x14ac:dyDescent="0.25">
      <c r="A97" s="152"/>
      <c r="B97" s="152"/>
      <c r="C97" s="152"/>
      <c r="D97" s="152"/>
    </row>
    <row r="98" spans="1:6" x14ac:dyDescent="0.25">
      <c r="A98" s="153" t="s">
        <v>82</v>
      </c>
      <c r="B98" s="154"/>
      <c r="C98" s="154"/>
      <c r="D98" s="155"/>
    </row>
    <row r="99" spans="1:6" x14ac:dyDescent="0.25">
      <c r="A99" s="7">
        <v>5</v>
      </c>
      <c r="B99" s="150" t="s">
        <v>83</v>
      </c>
      <c r="C99" s="150"/>
      <c r="D99" s="7" t="s">
        <v>22</v>
      </c>
    </row>
    <row r="100" spans="1:6" ht="15" customHeight="1" x14ac:dyDescent="0.25">
      <c r="A100" s="10" t="s">
        <v>2</v>
      </c>
      <c r="B100" s="156" t="s">
        <v>84</v>
      </c>
      <c r="C100" s="156"/>
      <c r="D100" s="11">
        <f>'Mat.Equip e Unif. CEARÁ'!F128+'Mat.Equip e Unif. CEARÁ'!F136</f>
        <v>0</v>
      </c>
    </row>
    <row r="101" spans="1:6" x14ac:dyDescent="0.25">
      <c r="A101" s="10" t="s">
        <v>4</v>
      </c>
      <c r="B101" s="156" t="s">
        <v>288</v>
      </c>
      <c r="C101" s="156"/>
      <c r="D101" s="11">
        <f>'Mat.Equip e Unif. CEARÁ'!F45+'Mat.Equip e Unif. CEARÁ'!F73</f>
        <v>0</v>
      </c>
      <c r="E101" s="45"/>
      <c r="F101" s="1"/>
    </row>
    <row r="102" spans="1:6" x14ac:dyDescent="0.25">
      <c r="A102" s="10" t="s">
        <v>6</v>
      </c>
      <c r="B102" s="156" t="s">
        <v>290</v>
      </c>
      <c r="C102" s="156"/>
      <c r="D102" s="11">
        <f>'Mat.Equip e Unif. CEARÁ'!F101</f>
        <v>0</v>
      </c>
      <c r="E102" s="1"/>
    </row>
    <row r="103" spans="1:6" x14ac:dyDescent="0.25">
      <c r="A103" s="10" t="s">
        <v>8</v>
      </c>
      <c r="B103" s="156" t="s">
        <v>289</v>
      </c>
      <c r="C103" s="156"/>
      <c r="D103" s="11">
        <f>'Mat.Equip e Unif. CEARÁ'!F110+'Mat.Equip e Unif. CEARÁ'!F121</f>
        <v>0</v>
      </c>
      <c r="E103" s="1"/>
    </row>
    <row r="104" spans="1:6" x14ac:dyDescent="0.25">
      <c r="A104" s="151" t="s">
        <v>100</v>
      </c>
      <c r="B104" s="151"/>
      <c r="C104" s="151"/>
      <c r="D104" s="14">
        <f>SUM(D100:D103)</f>
        <v>0</v>
      </c>
    </row>
    <row r="105" spans="1:6" x14ac:dyDescent="0.25">
      <c r="A105" s="152"/>
      <c r="B105" s="152"/>
      <c r="C105" s="152"/>
      <c r="D105" s="152"/>
    </row>
    <row r="106" spans="1:6" x14ac:dyDescent="0.25">
      <c r="A106" s="149" t="s">
        <v>85</v>
      </c>
      <c r="B106" s="149"/>
      <c r="C106" s="149"/>
      <c r="D106" s="149"/>
    </row>
    <row r="107" spans="1:6" x14ac:dyDescent="0.25">
      <c r="A107" s="7">
        <v>6</v>
      </c>
      <c r="B107" s="12" t="s">
        <v>86</v>
      </c>
      <c r="C107" s="7" t="s">
        <v>33</v>
      </c>
      <c r="D107" s="7" t="s">
        <v>22</v>
      </c>
    </row>
    <row r="108" spans="1:6" x14ac:dyDescent="0.25">
      <c r="A108" s="7" t="s">
        <v>2</v>
      </c>
      <c r="B108" s="12" t="s">
        <v>87</v>
      </c>
      <c r="C108" s="24">
        <v>0</v>
      </c>
      <c r="D108" s="8">
        <f>ROUND(($D$124*C108),2)</f>
        <v>0</v>
      </c>
    </row>
    <row r="109" spans="1:6" x14ac:dyDescent="0.25">
      <c r="A109" s="7" t="s">
        <v>4</v>
      </c>
      <c r="B109" s="12" t="s">
        <v>88</v>
      </c>
      <c r="C109" s="24">
        <v>0</v>
      </c>
      <c r="D109" s="8">
        <f>ROUND((($D$108+$D$124)*C109),2)</f>
        <v>0</v>
      </c>
    </row>
    <row r="110" spans="1:6" x14ac:dyDescent="0.25">
      <c r="A110" s="7" t="s">
        <v>6</v>
      </c>
      <c r="B110" s="28" t="s">
        <v>89</v>
      </c>
      <c r="C110" s="27">
        <v>0</v>
      </c>
      <c r="D110" s="14"/>
    </row>
    <row r="111" spans="1:6" ht="15" customHeight="1" x14ac:dyDescent="0.25">
      <c r="A111" s="7"/>
      <c r="B111" s="12" t="s">
        <v>90</v>
      </c>
      <c r="C111" s="24">
        <v>0</v>
      </c>
      <c r="D111" s="36">
        <f>ROUND((($D$124+$D$108+$D$109)/(1-$C$110)*C111),2)</f>
        <v>0</v>
      </c>
    </row>
    <row r="112" spans="1:6"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B7:C7"/>
    <mergeCell ref="A1:D1"/>
    <mergeCell ref="A2:D2"/>
    <mergeCell ref="A4:D4"/>
    <mergeCell ref="B5:C5"/>
    <mergeCell ref="B6:C6"/>
    <mergeCell ref="B19:C19"/>
    <mergeCell ref="B8:C8"/>
    <mergeCell ref="A9:D9"/>
    <mergeCell ref="A10:B10"/>
    <mergeCell ref="A11:B11"/>
    <mergeCell ref="A12:D12"/>
    <mergeCell ref="A13:D13"/>
    <mergeCell ref="A14:D14"/>
    <mergeCell ref="B15:C15"/>
    <mergeCell ref="B16:C16"/>
    <mergeCell ref="B17:C17"/>
    <mergeCell ref="B18:C18"/>
    <mergeCell ref="A36:B36"/>
    <mergeCell ref="A20:D20"/>
    <mergeCell ref="A21:D21"/>
    <mergeCell ref="B22:C22"/>
    <mergeCell ref="B23:C23"/>
    <mergeCell ref="B24:C24"/>
    <mergeCell ref="B25:C25"/>
    <mergeCell ref="A26:C26"/>
    <mergeCell ref="A27:D27"/>
    <mergeCell ref="A28:D28"/>
    <mergeCell ref="A29:D29"/>
    <mergeCell ref="A34:B34"/>
    <mergeCell ref="B95:C95"/>
    <mergeCell ref="A67:D67"/>
    <mergeCell ref="A38:D38"/>
    <mergeCell ref="A48:B48"/>
    <mergeCell ref="A50:D50"/>
    <mergeCell ref="A58:C58"/>
    <mergeCell ref="A60:D60"/>
    <mergeCell ref="B61:C61"/>
    <mergeCell ref="B62:C62"/>
    <mergeCell ref="B63:C63"/>
    <mergeCell ref="B64:C64"/>
    <mergeCell ref="A65:C65"/>
    <mergeCell ref="A66:D66"/>
    <mergeCell ref="A87:D87"/>
    <mergeCell ref="A90:B90"/>
    <mergeCell ref="A92:D92"/>
    <mergeCell ref="B93:C93"/>
    <mergeCell ref="B94:C94"/>
    <mergeCell ref="A74:B74"/>
    <mergeCell ref="A75:D75"/>
    <mergeCell ref="A76:D76"/>
    <mergeCell ref="A77:D77"/>
    <mergeCell ref="A85:B85"/>
    <mergeCell ref="A104:C104"/>
    <mergeCell ref="A105:D105"/>
    <mergeCell ref="A106:D106"/>
    <mergeCell ref="A115:B115"/>
    <mergeCell ref="A96:C96"/>
    <mergeCell ref="B99:C99"/>
    <mergeCell ref="B100:C100"/>
    <mergeCell ref="B101:C101"/>
    <mergeCell ref="B102:C102"/>
    <mergeCell ref="B103:C103"/>
    <mergeCell ref="E79:I79"/>
    <mergeCell ref="A128:C128"/>
    <mergeCell ref="A117:D117"/>
    <mergeCell ref="B118:C118"/>
    <mergeCell ref="B119:C119"/>
    <mergeCell ref="B120:C120"/>
    <mergeCell ref="B121:C121"/>
    <mergeCell ref="B122:C122"/>
    <mergeCell ref="B123:C123"/>
    <mergeCell ref="A124:C124"/>
    <mergeCell ref="B125:C125"/>
    <mergeCell ref="A126:C126"/>
    <mergeCell ref="A127:C127"/>
    <mergeCell ref="A116:D116"/>
    <mergeCell ref="A97:D97"/>
    <mergeCell ref="A98:D9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E062-5C4D-4213-8486-BF707D5B09B0}">
  <dimension ref="A1:I129"/>
  <sheetViews>
    <sheetView showGridLines="0" workbookViewId="0">
      <selection activeCell="D119" sqref="D119"/>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190</v>
      </c>
    </row>
    <row r="7" spans="1:4" x14ac:dyDescent="0.25">
      <c r="A7" s="6" t="s">
        <v>6</v>
      </c>
      <c r="B7" s="168" t="s">
        <v>7</v>
      </c>
      <c r="C7" s="168"/>
      <c r="D7" s="6">
        <v>2024</v>
      </c>
    </row>
    <row r="8" spans="1:4" x14ac:dyDescent="0.25">
      <c r="A8" s="6" t="s">
        <v>8</v>
      </c>
      <c r="B8" s="168" t="s">
        <v>156</v>
      </c>
      <c r="C8" s="168"/>
      <c r="D8" s="44" t="s">
        <v>192</v>
      </c>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5</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194</v>
      </c>
    </row>
    <row r="16" spans="1:4" x14ac:dyDescent="0.25">
      <c r="A16" s="6">
        <v>2</v>
      </c>
      <c r="B16" s="168" t="s">
        <v>17</v>
      </c>
      <c r="C16" s="168"/>
      <c r="D16" s="43" t="s">
        <v>116</v>
      </c>
    </row>
    <row r="17" spans="1:5" x14ac:dyDescent="0.25">
      <c r="A17" s="118">
        <v>3</v>
      </c>
      <c r="B17" s="171" t="s">
        <v>99</v>
      </c>
      <c r="C17" s="171"/>
      <c r="D17" s="113">
        <v>1459.55</v>
      </c>
    </row>
    <row r="18" spans="1:5" x14ac:dyDescent="0.25">
      <c r="A18" s="118">
        <v>4</v>
      </c>
      <c r="B18" s="171" t="s">
        <v>18</v>
      </c>
      <c r="C18" s="171"/>
      <c r="D18" s="10" t="s">
        <v>195</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6" x14ac:dyDescent="0.25">
      <c r="A49" s="29"/>
      <c r="B49" s="17"/>
      <c r="C49" s="18"/>
      <c r="D49" s="19"/>
    </row>
    <row r="50" spans="1:6" x14ac:dyDescent="0.25">
      <c r="A50" s="149" t="s">
        <v>51</v>
      </c>
      <c r="B50" s="149"/>
      <c r="C50" s="149"/>
      <c r="D50" s="149"/>
    </row>
    <row r="51" spans="1:6" x14ac:dyDescent="0.25">
      <c r="A51" s="7" t="s">
        <v>52</v>
      </c>
      <c r="B51" s="13" t="s">
        <v>53</v>
      </c>
      <c r="C51" s="7" t="s">
        <v>54</v>
      </c>
      <c r="D51" s="7" t="s">
        <v>22</v>
      </c>
    </row>
    <row r="52" spans="1:6" x14ac:dyDescent="0.25">
      <c r="A52" s="7" t="s">
        <v>2</v>
      </c>
      <c r="B52" s="23" t="s">
        <v>104</v>
      </c>
      <c r="C52" s="47"/>
      <c r="D52" s="11">
        <f>ROUND(IF($C$52*2*21-6%*$D$23&lt;0,0,$C$52*2*21-6%*$D$23),2)</f>
        <v>0</v>
      </c>
      <c r="E52" s="111" t="s">
        <v>295</v>
      </c>
      <c r="F52" s="47">
        <v>5.53</v>
      </c>
    </row>
    <row r="53" spans="1:6" ht="14.25" customHeight="1" x14ac:dyDescent="0.25">
      <c r="A53" s="10" t="s">
        <v>4</v>
      </c>
      <c r="B53" s="20" t="s">
        <v>103</v>
      </c>
      <c r="C53" s="47"/>
      <c r="D53" s="11">
        <f>(C53*21)*99%</f>
        <v>0</v>
      </c>
      <c r="E53" s="111" t="s">
        <v>296</v>
      </c>
      <c r="F53" s="47">
        <v>26</v>
      </c>
    </row>
    <row r="54" spans="1:6" x14ac:dyDescent="0.25">
      <c r="A54" s="10" t="s">
        <v>6</v>
      </c>
      <c r="B54" s="20" t="s">
        <v>196</v>
      </c>
      <c r="C54" s="20"/>
      <c r="D54" s="11">
        <v>0</v>
      </c>
      <c r="E54" s="111" t="s">
        <v>296</v>
      </c>
      <c r="F54" s="115">
        <v>100</v>
      </c>
    </row>
    <row r="55" spans="1:6" x14ac:dyDescent="0.25">
      <c r="A55" s="10" t="s">
        <v>8</v>
      </c>
      <c r="B55" s="20" t="s">
        <v>55</v>
      </c>
      <c r="C55" s="20"/>
      <c r="D55" s="11">
        <v>0</v>
      </c>
      <c r="F55" s="1"/>
    </row>
    <row r="56" spans="1:6" x14ac:dyDescent="0.25">
      <c r="A56" s="10" t="s">
        <v>25</v>
      </c>
      <c r="B56" s="20" t="s">
        <v>158</v>
      </c>
      <c r="C56" s="20"/>
      <c r="D56" s="11">
        <v>0</v>
      </c>
    </row>
    <row r="57" spans="1:6" x14ac:dyDescent="0.25">
      <c r="A57" s="7" t="s">
        <v>26</v>
      </c>
      <c r="B57" s="13" t="s">
        <v>28</v>
      </c>
      <c r="C57" s="13"/>
      <c r="D57" s="8">
        <v>0</v>
      </c>
    </row>
    <row r="58" spans="1:6" x14ac:dyDescent="0.25">
      <c r="A58" s="151" t="s">
        <v>100</v>
      </c>
      <c r="B58" s="151"/>
      <c r="C58" s="151"/>
      <c r="D58" s="14">
        <f>ROUND(SUM(D52:D57),2)</f>
        <v>0</v>
      </c>
    </row>
    <row r="59" spans="1:6" x14ac:dyDescent="0.25">
      <c r="A59" s="17"/>
      <c r="B59" s="17"/>
      <c r="C59" s="17"/>
      <c r="D59" s="19"/>
    </row>
    <row r="60" spans="1:6" ht="15" customHeight="1" x14ac:dyDescent="0.25">
      <c r="A60" s="149" t="s">
        <v>56</v>
      </c>
      <c r="B60" s="149"/>
      <c r="C60" s="149"/>
      <c r="D60" s="149"/>
    </row>
    <row r="61" spans="1:6" x14ac:dyDescent="0.25">
      <c r="A61" s="7">
        <v>2</v>
      </c>
      <c r="B61" s="150" t="s">
        <v>57</v>
      </c>
      <c r="C61" s="150"/>
      <c r="D61" s="7" t="s">
        <v>22</v>
      </c>
    </row>
    <row r="62" spans="1:6" x14ac:dyDescent="0.25">
      <c r="A62" s="7" t="s">
        <v>31</v>
      </c>
      <c r="B62" s="150" t="s">
        <v>32</v>
      </c>
      <c r="C62" s="150"/>
      <c r="D62" s="8">
        <f>D36</f>
        <v>0</v>
      </c>
    </row>
    <row r="63" spans="1:6" x14ac:dyDescent="0.25">
      <c r="A63" s="7" t="s">
        <v>40</v>
      </c>
      <c r="B63" s="150" t="s">
        <v>41</v>
      </c>
      <c r="C63" s="150"/>
      <c r="D63" s="8">
        <f>D48</f>
        <v>0</v>
      </c>
    </row>
    <row r="64" spans="1:6"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5" x14ac:dyDescent="0.25">
      <c r="A97" s="152"/>
      <c r="B97" s="152"/>
      <c r="C97" s="152"/>
      <c r="D97" s="152"/>
    </row>
    <row r="98" spans="1:5" x14ac:dyDescent="0.25">
      <c r="A98" s="153" t="s">
        <v>82</v>
      </c>
      <c r="B98" s="154"/>
      <c r="C98" s="154"/>
      <c r="D98" s="155"/>
    </row>
    <row r="99" spans="1:5" x14ac:dyDescent="0.25">
      <c r="A99" s="7">
        <v>5</v>
      </c>
      <c r="B99" s="150" t="s">
        <v>83</v>
      </c>
      <c r="C99" s="150"/>
      <c r="D99" s="7" t="s">
        <v>22</v>
      </c>
    </row>
    <row r="100" spans="1:5" ht="15" customHeight="1" x14ac:dyDescent="0.25">
      <c r="A100" s="10" t="s">
        <v>2</v>
      </c>
      <c r="B100" s="156" t="s">
        <v>84</v>
      </c>
      <c r="C100" s="156"/>
      <c r="D100" s="11">
        <f>'Mat.Equip e Unif. CEARÁ'!F128+'Mat.Equip e Unif. CEARÁ'!F136</f>
        <v>0</v>
      </c>
      <c r="E100" s="40"/>
    </row>
    <row r="101" spans="1:5" x14ac:dyDescent="0.25">
      <c r="A101" s="10" t="s">
        <v>4</v>
      </c>
      <c r="B101" s="156" t="s">
        <v>288</v>
      </c>
      <c r="C101" s="156"/>
      <c r="D101" s="11">
        <f>'Mat.Equip e Unif. CEARÁ'!F45+'Mat.Equip e Unif. CEARÁ'!F73</f>
        <v>0</v>
      </c>
      <c r="E101" s="114"/>
    </row>
    <row r="102" spans="1:5" x14ac:dyDescent="0.25">
      <c r="A102" s="10" t="s">
        <v>6</v>
      </c>
      <c r="B102" s="156" t="s">
        <v>290</v>
      </c>
      <c r="C102" s="156"/>
      <c r="D102" s="11">
        <f>'Mat.Equip e Unif. CEARÁ'!F101</f>
        <v>0</v>
      </c>
      <c r="E102" s="112"/>
    </row>
    <row r="103" spans="1:5" x14ac:dyDescent="0.25">
      <c r="A103" s="10" t="s">
        <v>8</v>
      </c>
      <c r="B103" s="156" t="s">
        <v>289</v>
      </c>
      <c r="C103" s="156"/>
      <c r="D103" s="11">
        <f>'Mat.Equip e Unif. CEARÁ'!F110+'Mat.Equip e Unif. CEARÁ'!F121</f>
        <v>0</v>
      </c>
      <c r="E103" s="112"/>
    </row>
    <row r="104" spans="1:5" x14ac:dyDescent="0.25">
      <c r="A104" s="151" t="s">
        <v>100</v>
      </c>
      <c r="B104" s="151"/>
      <c r="C104" s="151"/>
      <c r="D104" s="14">
        <f>SUM(D100:D103)</f>
        <v>0</v>
      </c>
    </row>
    <row r="105" spans="1:5" x14ac:dyDescent="0.25">
      <c r="A105" s="152"/>
      <c r="B105" s="152"/>
      <c r="C105" s="152"/>
      <c r="D105" s="152"/>
    </row>
    <row r="106" spans="1:5" x14ac:dyDescent="0.25">
      <c r="A106" s="149" t="s">
        <v>85</v>
      </c>
      <c r="B106" s="149"/>
      <c r="C106" s="149"/>
      <c r="D106" s="149"/>
    </row>
    <row r="107" spans="1:5" x14ac:dyDescent="0.25">
      <c r="A107" s="7">
        <v>6</v>
      </c>
      <c r="B107" s="12" t="s">
        <v>86</v>
      </c>
      <c r="C107" s="7" t="s">
        <v>33</v>
      </c>
      <c r="D107" s="7" t="s">
        <v>22</v>
      </c>
    </row>
    <row r="108" spans="1:5" x14ac:dyDescent="0.25">
      <c r="A108" s="7" t="s">
        <v>2</v>
      </c>
      <c r="B108" s="12" t="s">
        <v>87</v>
      </c>
      <c r="C108" s="24">
        <v>0</v>
      </c>
      <c r="D108" s="8">
        <f>ROUND(($D$124*C108),2)</f>
        <v>0</v>
      </c>
    </row>
    <row r="109" spans="1:5" x14ac:dyDescent="0.25">
      <c r="A109" s="7" t="s">
        <v>4</v>
      </c>
      <c r="B109" s="12" t="s">
        <v>88</v>
      </c>
      <c r="C109" s="24">
        <v>0</v>
      </c>
      <c r="D109" s="8">
        <f>ROUND((($D$108+$D$124)*C109),2)</f>
        <v>0</v>
      </c>
    </row>
    <row r="110" spans="1:5" x14ac:dyDescent="0.25">
      <c r="A110" s="7" t="s">
        <v>6</v>
      </c>
      <c r="B110" s="28" t="s">
        <v>89</v>
      </c>
      <c r="C110" s="27">
        <v>0</v>
      </c>
      <c r="D110" s="14"/>
    </row>
    <row r="111" spans="1:5" ht="15" customHeight="1" x14ac:dyDescent="0.25">
      <c r="A111" s="7"/>
      <c r="B111" s="12" t="s">
        <v>90</v>
      </c>
      <c r="C111" s="24">
        <v>0</v>
      </c>
      <c r="D111" s="36">
        <f>ROUND((($D$124+$D$108+$D$109)/(1-$C$110)*C111),2)</f>
        <v>0</v>
      </c>
    </row>
    <row r="112" spans="1:5"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518A-7902-4857-8884-6754D149C51A}">
  <dimension ref="A1:L138"/>
  <sheetViews>
    <sheetView showGridLines="0" zoomScaleNormal="100" workbookViewId="0">
      <selection activeCell="F142" sqref="F142"/>
    </sheetView>
  </sheetViews>
  <sheetFormatPr defaultRowHeight="15" x14ac:dyDescent="0.25"/>
  <cols>
    <col min="2" max="2" width="48" customWidth="1"/>
    <col min="3" max="3" width="14.7109375" customWidth="1"/>
    <col min="4" max="4" width="19" customWidth="1"/>
    <col min="5" max="5" width="20.85546875" customWidth="1"/>
    <col min="6" max="6" width="25" customWidth="1"/>
    <col min="9" max="9" width="12.140625" bestFit="1" customWidth="1"/>
  </cols>
  <sheetData>
    <row r="1" spans="1:11" x14ac:dyDescent="0.25">
      <c r="A1" s="182" t="s">
        <v>159</v>
      </c>
      <c r="B1" s="182"/>
      <c r="C1" s="182"/>
      <c r="D1" s="182"/>
      <c r="E1" s="182"/>
      <c r="F1" s="182"/>
    </row>
    <row r="2" spans="1:11" x14ac:dyDescent="0.25">
      <c r="A2" s="183" t="s">
        <v>205</v>
      </c>
      <c r="B2" s="183"/>
      <c r="C2" s="183"/>
      <c r="D2" s="183"/>
      <c r="E2" s="183"/>
      <c r="F2" s="183"/>
      <c r="G2" s="75"/>
      <c r="H2" s="75"/>
      <c r="I2" s="75"/>
      <c r="J2" s="75"/>
      <c r="K2" s="75"/>
    </row>
    <row r="3" spans="1:11" ht="15" customHeight="1" x14ac:dyDescent="0.25">
      <c r="A3" s="187" t="s">
        <v>202</v>
      </c>
      <c r="B3" s="187" t="s">
        <v>147</v>
      </c>
      <c r="C3" s="184" t="s">
        <v>203</v>
      </c>
      <c r="D3" s="184" t="s">
        <v>204</v>
      </c>
      <c r="E3" s="190" t="s">
        <v>236</v>
      </c>
      <c r="F3" s="184" t="s">
        <v>237</v>
      </c>
    </row>
    <row r="4" spans="1:11" ht="15" customHeight="1" x14ac:dyDescent="0.25">
      <c r="A4" s="188"/>
      <c r="B4" s="188"/>
      <c r="C4" s="185"/>
      <c r="D4" s="185"/>
      <c r="E4" s="191"/>
      <c r="F4" s="185"/>
    </row>
    <row r="5" spans="1:11" ht="15" customHeight="1" x14ac:dyDescent="0.25">
      <c r="A5" s="189"/>
      <c r="B5" s="189"/>
      <c r="C5" s="186"/>
      <c r="D5" s="186"/>
      <c r="E5" s="192"/>
      <c r="F5" s="186"/>
    </row>
    <row r="6" spans="1:11" ht="15.75" customHeight="1" x14ac:dyDescent="0.25">
      <c r="A6" s="179" t="s">
        <v>235</v>
      </c>
      <c r="B6" s="179"/>
      <c r="C6" s="179"/>
      <c r="D6" s="179"/>
      <c r="E6" s="179"/>
      <c r="F6" s="179"/>
      <c r="G6" s="66"/>
      <c r="H6" s="66"/>
      <c r="I6" s="66"/>
      <c r="J6" s="66"/>
      <c r="K6" s="66"/>
    </row>
    <row r="7" spans="1:11" x14ac:dyDescent="0.25">
      <c r="A7" s="99">
        <v>1</v>
      </c>
      <c r="B7" s="70" t="s">
        <v>117</v>
      </c>
      <c r="C7" s="69" t="s">
        <v>118</v>
      </c>
      <c r="D7" s="96">
        <v>87</v>
      </c>
      <c r="E7" s="67"/>
      <c r="F7" s="92">
        <f>ROUND(($E$7*$D$7),2)</f>
        <v>0</v>
      </c>
    </row>
    <row r="8" spans="1:11" ht="30" x14ac:dyDescent="0.25">
      <c r="A8" s="99">
        <v>2</v>
      </c>
      <c r="B8" s="70" t="s">
        <v>206</v>
      </c>
      <c r="C8" s="69" t="s">
        <v>118</v>
      </c>
      <c r="D8" s="96">
        <v>9</v>
      </c>
      <c r="E8" s="67"/>
      <c r="F8" s="92">
        <f>ROUND(($E$8*$D$8),2)</f>
        <v>0</v>
      </c>
    </row>
    <row r="9" spans="1:11" x14ac:dyDescent="0.25">
      <c r="A9" s="99">
        <v>3</v>
      </c>
      <c r="B9" s="70" t="s">
        <v>207</v>
      </c>
      <c r="C9" s="69" t="s">
        <v>118</v>
      </c>
      <c r="D9" s="96">
        <v>31</v>
      </c>
      <c r="E9" s="67"/>
      <c r="F9" s="92">
        <f>ROUND(($E$9*$D$9),2)</f>
        <v>0</v>
      </c>
    </row>
    <row r="10" spans="1:11" x14ac:dyDescent="0.25">
      <c r="A10" s="99">
        <v>4</v>
      </c>
      <c r="B10" s="101" t="s">
        <v>208</v>
      </c>
      <c r="C10" s="69" t="s">
        <v>109</v>
      </c>
      <c r="D10" s="96">
        <v>11</v>
      </c>
      <c r="E10" s="67"/>
      <c r="F10" s="92">
        <f>ROUND(($E$10*$D$10),2)</f>
        <v>0</v>
      </c>
    </row>
    <row r="11" spans="1:11" x14ac:dyDescent="0.25">
      <c r="A11" s="99">
        <v>5</v>
      </c>
      <c r="B11" s="70" t="s">
        <v>209</v>
      </c>
      <c r="C11" s="69" t="s">
        <v>118</v>
      </c>
      <c r="D11" s="96">
        <v>14</v>
      </c>
      <c r="E11" s="67"/>
      <c r="F11" s="92">
        <f>ROUND(($E$11*$D$11),2)</f>
        <v>0</v>
      </c>
    </row>
    <row r="12" spans="1:11" x14ac:dyDescent="0.25">
      <c r="A12" s="99">
        <v>6</v>
      </c>
      <c r="B12" s="70" t="s">
        <v>210</v>
      </c>
      <c r="C12" s="69" t="s">
        <v>119</v>
      </c>
      <c r="D12" s="96">
        <v>31</v>
      </c>
      <c r="E12" s="67"/>
      <c r="F12" s="92">
        <f>ROUND(($E$12*$D$12),2)</f>
        <v>0</v>
      </c>
    </row>
    <row r="13" spans="1:11" ht="30" x14ac:dyDescent="0.25">
      <c r="A13" s="99">
        <v>7</v>
      </c>
      <c r="B13" s="70" t="s">
        <v>120</v>
      </c>
      <c r="C13" s="69" t="s">
        <v>109</v>
      </c>
      <c r="D13" s="96">
        <v>34</v>
      </c>
      <c r="E13" s="67"/>
      <c r="F13" s="92">
        <f>ROUND(($E$13*$D$13),2)</f>
        <v>0</v>
      </c>
    </row>
    <row r="14" spans="1:11" x14ac:dyDescent="0.25">
      <c r="A14" s="99">
        <v>8</v>
      </c>
      <c r="B14" s="70" t="s">
        <v>211</v>
      </c>
      <c r="C14" s="69" t="s">
        <v>119</v>
      </c>
      <c r="D14" s="96">
        <v>30</v>
      </c>
      <c r="E14" s="67"/>
      <c r="F14" s="92">
        <f>ROUND(($E$14*$D$14),2)</f>
        <v>0</v>
      </c>
    </row>
    <row r="15" spans="1:11" x14ac:dyDescent="0.25">
      <c r="A15" s="99">
        <v>9</v>
      </c>
      <c r="B15" s="70" t="s">
        <v>212</v>
      </c>
      <c r="C15" s="69" t="s">
        <v>121</v>
      </c>
      <c r="D15" s="96">
        <v>24</v>
      </c>
      <c r="E15" s="67"/>
      <c r="F15" s="92">
        <f>ROUND(($E$15*$D$15),2)</f>
        <v>0</v>
      </c>
    </row>
    <row r="16" spans="1:11" ht="30" x14ac:dyDescent="0.25">
      <c r="A16" s="99">
        <v>10</v>
      </c>
      <c r="B16" s="70" t="s">
        <v>213</v>
      </c>
      <c r="C16" s="69" t="s">
        <v>148</v>
      </c>
      <c r="D16" s="96">
        <v>54</v>
      </c>
      <c r="E16" s="67"/>
      <c r="F16" s="92">
        <f>ROUND(($E$16*$D$16),2)</f>
        <v>0</v>
      </c>
    </row>
    <row r="17" spans="1:6" ht="30" x14ac:dyDescent="0.25">
      <c r="A17" s="99">
        <v>11</v>
      </c>
      <c r="B17" s="70" t="s">
        <v>214</v>
      </c>
      <c r="C17" s="69" t="s">
        <v>109</v>
      </c>
      <c r="D17" s="96">
        <v>45</v>
      </c>
      <c r="E17" s="67"/>
      <c r="F17" s="92">
        <f>ROUND(($E$17*$D$17),2)</f>
        <v>0</v>
      </c>
    </row>
    <row r="18" spans="1:6" x14ac:dyDescent="0.25">
      <c r="A18" s="99">
        <v>12</v>
      </c>
      <c r="B18" s="100" t="s">
        <v>215</v>
      </c>
      <c r="C18" s="69" t="s">
        <v>118</v>
      </c>
      <c r="D18" s="96">
        <v>40</v>
      </c>
      <c r="E18" s="67"/>
      <c r="F18" s="92">
        <f>ROUND(($E$18*$D$18),2)</f>
        <v>0</v>
      </c>
    </row>
    <row r="19" spans="1:6" x14ac:dyDescent="0.25">
      <c r="A19" s="99">
        <v>13</v>
      </c>
      <c r="B19" s="70" t="s">
        <v>122</v>
      </c>
      <c r="C19" s="69" t="s">
        <v>109</v>
      </c>
      <c r="D19" s="96">
        <v>41</v>
      </c>
      <c r="E19" s="67"/>
      <c r="F19" s="92">
        <f>ROUND(($E$19*$D$19),2)</f>
        <v>0</v>
      </c>
    </row>
    <row r="20" spans="1:6" x14ac:dyDescent="0.25">
      <c r="A20" s="99">
        <v>14</v>
      </c>
      <c r="B20" s="70" t="s">
        <v>217</v>
      </c>
      <c r="C20" s="69" t="s">
        <v>109</v>
      </c>
      <c r="D20" s="96">
        <v>24</v>
      </c>
      <c r="E20" s="67"/>
      <c r="F20" s="92">
        <f>ROUND(($E$20*$D$20),2)</f>
        <v>0</v>
      </c>
    </row>
    <row r="21" spans="1:6" x14ac:dyDescent="0.25">
      <c r="A21" s="99">
        <v>15</v>
      </c>
      <c r="B21" s="70" t="s">
        <v>218</v>
      </c>
      <c r="C21" s="69" t="s">
        <v>109</v>
      </c>
      <c r="D21" s="96">
        <v>26</v>
      </c>
      <c r="E21" s="67"/>
      <c r="F21" s="92">
        <f>ROUND(($E$21*$D$21),2)</f>
        <v>0</v>
      </c>
    </row>
    <row r="22" spans="1:6" x14ac:dyDescent="0.25">
      <c r="A22" s="99">
        <v>16</v>
      </c>
      <c r="B22" s="70" t="s">
        <v>219</v>
      </c>
      <c r="C22" s="69" t="s">
        <v>109</v>
      </c>
      <c r="D22" s="96">
        <v>24</v>
      </c>
      <c r="E22" s="67"/>
      <c r="F22" s="92">
        <f>ROUND(($E$22*$D$22),2)</f>
        <v>0</v>
      </c>
    </row>
    <row r="23" spans="1:6" x14ac:dyDescent="0.25">
      <c r="A23" s="99">
        <v>17</v>
      </c>
      <c r="B23" s="70" t="s">
        <v>220</v>
      </c>
      <c r="C23" s="69" t="s">
        <v>109</v>
      </c>
      <c r="D23" s="96">
        <v>43</v>
      </c>
      <c r="E23" s="67"/>
      <c r="F23" s="92">
        <f>ROUND(($E$23*$D$23),2)</f>
        <v>0</v>
      </c>
    </row>
    <row r="24" spans="1:6" x14ac:dyDescent="0.25">
      <c r="A24" s="99">
        <v>18</v>
      </c>
      <c r="B24" s="70" t="s">
        <v>123</v>
      </c>
      <c r="C24" s="69" t="s">
        <v>109</v>
      </c>
      <c r="D24" s="96">
        <v>40</v>
      </c>
      <c r="E24" s="67"/>
      <c r="F24" s="92">
        <f>ROUND(($E$24*$D$24),2)</f>
        <v>0</v>
      </c>
    </row>
    <row r="25" spans="1:6" x14ac:dyDescent="0.25">
      <c r="A25" s="99">
        <v>19</v>
      </c>
      <c r="B25" s="70" t="s">
        <v>221</v>
      </c>
      <c r="C25" s="69" t="s">
        <v>109</v>
      </c>
      <c r="D25" s="96">
        <v>16</v>
      </c>
      <c r="E25" s="67"/>
      <c r="F25" s="92">
        <f>ROUND(($E$25*$D$25),2)</f>
        <v>0</v>
      </c>
    </row>
    <row r="26" spans="1:6" ht="30" x14ac:dyDescent="0.25">
      <c r="A26" s="99">
        <v>20</v>
      </c>
      <c r="B26" s="70" t="s">
        <v>222</v>
      </c>
      <c r="C26" s="69" t="s">
        <v>109</v>
      </c>
      <c r="D26" s="96">
        <v>24</v>
      </c>
      <c r="E26" s="67"/>
      <c r="F26" s="92">
        <f>ROUND(($E$26*$D$26),2)</f>
        <v>0</v>
      </c>
    </row>
    <row r="27" spans="1:6" ht="30" x14ac:dyDescent="0.25">
      <c r="A27" s="99">
        <v>21</v>
      </c>
      <c r="B27" s="70" t="s">
        <v>223</v>
      </c>
      <c r="C27" s="69" t="s">
        <v>121</v>
      </c>
      <c r="D27" s="96">
        <v>48</v>
      </c>
      <c r="E27" s="67"/>
      <c r="F27" s="92">
        <f>ROUND(($E$27*$D$27),2)</f>
        <v>0</v>
      </c>
    </row>
    <row r="28" spans="1:6" ht="60" x14ac:dyDescent="0.25">
      <c r="A28" s="99">
        <v>22</v>
      </c>
      <c r="B28" s="70" t="s">
        <v>224</v>
      </c>
      <c r="C28" s="69" t="s">
        <v>121</v>
      </c>
      <c r="D28" s="96">
        <v>29</v>
      </c>
      <c r="E28" s="67"/>
      <c r="F28" s="92">
        <f>ROUND(($E$28*$D$28),2)</f>
        <v>0</v>
      </c>
    </row>
    <row r="29" spans="1:6" x14ac:dyDescent="0.25">
      <c r="A29" s="99">
        <v>23</v>
      </c>
      <c r="B29" s="70" t="s">
        <v>225</v>
      </c>
      <c r="C29" s="69" t="s">
        <v>109</v>
      </c>
      <c r="D29" s="96">
        <v>85</v>
      </c>
      <c r="E29" s="67"/>
      <c r="F29" s="92">
        <f>ROUND(($E$29*$D$29),2)</f>
        <v>0</v>
      </c>
    </row>
    <row r="30" spans="1:6" x14ac:dyDescent="0.25">
      <c r="A30" s="99">
        <v>24</v>
      </c>
      <c r="B30" s="70" t="s">
        <v>226</v>
      </c>
      <c r="C30" s="69" t="s">
        <v>121</v>
      </c>
      <c r="D30" s="96">
        <v>17</v>
      </c>
      <c r="E30" s="67"/>
      <c r="F30" s="92">
        <f>ROUND(($E$30*$D$30),2)</f>
        <v>0</v>
      </c>
    </row>
    <row r="31" spans="1:6" ht="30" x14ac:dyDescent="0.25">
      <c r="A31" s="99">
        <v>25</v>
      </c>
      <c r="B31" s="70" t="s">
        <v>227</v>
      </c>
      <c r="C31" s="69" t="s">
        <v>121</v>
      </c>
      <c r="D31" s="96">
        <v>19</v>
      </c>
      <c r="E31" s="67"/>
      <c r="F31" s="92">
        <f>ROUND(($E$31*$D$31),2)</f>
        <v>0</v>
      </c>
    </row>
    <row r="32" spans="1:6" x14ac:dyDescent="0.25">
      <c r="A32" s="99">
        <v>26</v>
      </c>
      <c r="B32" s="70" t="s">
        <v>228</v>
      </c>
      <c r="C32" s="69" t="s">
        <v>119</v>
      </c>
      <c r="D32" s="96">
        <v>16</v>
      </c>
      <c r="E32" s="67"/>
      <c r="F32" s="92">
        <f>ROUND(($E$32*$D$32),2)</f>
        <v>0</v>
      </c>
    </row>
    <row r="33" spans="1:12" ht="30" x14ac:dyDescent="0.25">
      <c r="A33" s="99">
        <v>27</v>
      </c>
      <c r="B33" s="70" t="s">
        <v>229</v>
      </c>
      <c r="C33" s="69" t="s">
        <v>121</v>
      </c>
      <c r="D33" s="96">
        <v>0</v>
      </c>
      <c r="E33" s="67"/>
      <c r="F33" s="92">
        <f>ROUND(($E$33*$D$33),2)</f>
        <v>0</v>
      </c>
    </row>
    <row r="34" spans="1:12" ht="30" x14ac:dyDescent="0.25">
      <c r="A34" s="99">
        <v>28</v>
      </c>
      <c r="B34" s="70" t="s">
        <v>230</v>
      </c>
      <c r="C34" s="69" t="s">
        <v>121</v>
      </c>
      <c r="D34" s="96">
        <v>15</v>
      </c>
      <c r="E34" s="67"/>
      <c r="F34" s="92">
        <f>ROUND(($E$34*$D$34),2)</f>
        <v>0</v>
      </c>
    </row>
    <row r="35" spans="1:12" ht="30" x14ac:dyDescent="0.25">
      <c r="A35" s="99">
        <v>29</v>
      </c>
      <c r="B35" s="70" t="s">
        <v>231</v>
      </c>
      <c r="C35" s="69" t="s">
        <v>121</v>
      </c>
      <c r="D35" s="96">
        <v>12</v>
      </c>
      <c r="E35" s="67"/>
      <c r="F35" s="92">
        <f>ROUND(($E$35*$D$35),2)</f>
        <v>0</v>
      </c>
    </row>
    <row r="36" spans="1:12" ht="30" x14ac:dyDescent="0.25">
      <c r="A36" s="99">
        <v>30</v>
      </c>
      <c r="B36" s="70" t="s">
        <v>232</v>
      </c>
      <c r="C36" s="69" t="s">
        <v>121</v>
      </c>
      <c r="D36" s="96">
        <v>8</v>
      </c>
      <c r="E36" s="67"/>
      <c r="F36" s="92">
        <f>ROUND(($E$36*$D$36),2)</f>
        <v>0</v>
      </c>
    </row>
    <row r="37" spans="1:12" ht="30" x14ac:dyDescent="0.25">
      <c r="A37" s="99">
        <v>31</v>
      </c>
      <c r="B37" s="70" t="s">
        <v>125</v>
      </c>
      <c r="C37" s="69" t="s">
        <v>121</v>
      </c>
      <c r="D37" s="96">
        <v>8</v>
      </c>
      <c r="E37" s="67"/>
      <c r="F37" s="92">
        <f>ROUND(($E$37*$D$37),2)</f>
        <v>0</v>
      </c>
    </row>
    <row r="38" spans="1:12" ht="30" x14ac:dyDescent="0.25">
      <c r="A38" s="99">
        <v>32</v>
      </c>
      <c r="B38" s="70" t="s">
        <v>124</v>
      </c>
      <c r="C38" s="69" t="s">
        <v>121</v>
      </c>
      <c r="D38" s="96">
        <v>2</v>
      </c>
      <c r="E38" s="67"/>
      <c r="F38" s="92">
        <f>ROUND(($E$38*$D$38),2)</f>
        <v>0</v>
      </c>
    </row>
    <row r="39" spans="1:12" ht="30" x14ac:dyDescent="0.25">
      <c r="A39" s="99">
        <v>33</v>
      </c>
      <c r="B39" s="70" t="s">
        <v>126</v>
      </c>
      <c r="C39" s="69" t="s">
        <v>121</v>
      </c>
      <c r="D39" s="96">
        <v>15</v>
      </c>
      <c r="E39" s="67"/>
      <c r="F39" s="92">
        <f>ROUND(($E$39*$D$39),2)</f>
        <v>0</v>
      </c>
    </row>
    <row r="40" spans="1:12" ht="30" x14ac:dyDescent="0.25">
      <c r="A40" s="99">
        <v>34</v>
      </c>
      <c r="B40" s="70" t="s">
        <v>127</v>
      </c>
      <c r="C40" s="69" t="s">
        <v>121</v>
      </c>
      <c r="D40" s="96">
        <v>7</v>
      </c>
      <c r="E40" s="67"/>
      <c r="F40" s="92">
        <f>ROUND(($E$40*$D$40),2)</f>
        <v>0</v>
      </c>
    </row>
    <row r="41" spans="1:12" x14ac:dyDescent="0.25">
      <c r="A41" s="99">
        <v>35</v>
      </c>
      <c r="B41" s="70" t="s">
        <v>233</v>
      </c>
      <c r="C41" s="69" t="s">
        <v>109</v>
      </c>
      <c r="D41" s="96">
        <v>14</v>
      </c>
      <c r="E41" s="67"/>
      <c r="F41" s="92">
        <f>ROUND(($E$41*$D$41),2)</f>
        <v>0</v>
      </c>
    </row>
    <row r="42" spans="1:12" x14ac:dyDescent="0.25">
      <c r="A42" s="99">
        <v>36</v>
      </c>
      <c r="B42" s="70" t="s">
        <v>234</v>
      </c>
      <c r="C42" s="69" t="s">
        <v>109</v>
      </c>
      <c r="D42" s="96">
        <v>3</v>
      </c>
      <c r="E42" s="67"/>
      <c r="F42" s="92">
        <f>ROUND(($E$42*$D$42),2)</f>
        <v>0</v>
      </c>
    </row>
    <row r="43" spans="1:12" x14ac:dyDescent="0.25">
      <c r="A43" s="83"/>
      <c r="B43" s="83"/>
      <c r="C43" s="83"/>
      <c r="D43" s="178" t="s">
        <v>237</v>
      </c>
      <c r="E43" s="178"/>
      <c r="F43" s="89">
        <f>SUM($F$7:$F$42)</f>
        <v>0</v>
      </c>
    </row>
    <row r="44" spans="1:12" x14ac:dyDescent="0.25">
      <c r="A44" s="83"/>
      <c r="B44" s="83"/>
      <c r="C44" s="83"/>
      <c r="D44" s="175" t="s">
        <v>238</v>
      </c>
      <c r="E44" s="175"/>
      <c r="F44" s="97">
        <v>14</v>
      </c>
    </row>
    <row r="45" spans="1:12" x14ac:dyDescent="0.25">
      <c r="A45" s="83"/>
      <c r="B45" s="83"/>
      <c r="C45" s="83"/>
      <c r="D45" s="176" t="s">
        <v>239</v>
      </c>
      <c r="E45" s="176"/>
      <c r="F45" s="98">
        <f>$F$43/$F$44</f>
        <v>0</v>
      </c>
    </row>
    <row r="46" spans="1:12" x14ac:dyDescent="0.25">
      <c r="A46" s="83"/>
      <c r="B46" s="83"/>
      <c r="C46" s="83"/>
      <c r="D46" s="83"/>
      <c r="E46" s="83"/>
      <c r="F46" s="83"/>
    </row>
    <row r="47" spans="1:12" ht="15.75" customHeight="1" x14ac:dyDescent="0.25">
      <c r="A47" s="179" t="s">
        <v>240</v>
      </c>
      <c r="B47" s="179"/>
      <c r="C47" s="179"/>
      <c r="D47" s="179"/>
      <c r="E47" s="179"/>
      <c r="F47" s="179"/>
      <c r="G47" s="66"/>
      <c r="H47" s="66"/>
      <c r="I47" s="66"/>
      <c r="J47" s="66"/>
      <c r="K47" s="66"/>
      <c r="L47" s="66"/>
    </row>
    <row r="48" spans="1:12" x14ac:dyDescent="0.25">
      <c r="A48" s="99">
        <v>37</v>
      </c>
      <c r="B48" s="70" t="s">
        <v>129</v>
      </c>
      <c r="C48" s="69" t="s">
        <v>128</v>
      </c>
      <c r="D48" s="99">
        <v>25</v>
      </c>
      <c r="E48" s="67"/>
      <c r="F48" s="68">
        <f>ROUND((($E$48*$D$48)/6),2)</f>
        <v>0</v>
      </c>
      <c r="G48" s="77"/>
      <c r="H48" s="78"/>
      <c r="I48" s="77"/>
      <c r="J48" s="77"/>
      <c r="K48" s="78"/>
      <c r="L48" s="77"/>
    </row>
    <row r="49" spans="1:12" x14ac:dyDescent="0.25">
      <c r="A49" s="99">
        <v>38</v>
      </c>
      <c r="B49" s="70" t="s">
        <v>241</v>
      </c>
      <c r="C49" s="69" t="s">
        <v>109</v>
      </c>
      <c r="D49" s="99">
        <v>7</v>
      </c>
      <c r="E49" s="67"/>
      <c r="F49" s="68">
        <f>ROUND((($E$49*$D$49)/6),2)</f>
        <v>0</v>
      </c>
      <c r="G49" s="77"/>
      <c r="H49" s="78"/>
      <c r="I49" s="77"/>
      <c r="J49" s="77"/>
      <c r="K49" s="78"/>
      <c r="L49" s="77"/>
    </row>
    <row r="50" spans="1:12" x14ac:dyDescent="0.25">
      <c r="A50" s="99">
        <v>39</v>
      </c>
      <c r="B50" s="70" t="s">
        <v>242</v>
      </c>
      <c r="C50" s="69" t="s">
        <v>109</v>
      </c>
      <c r="D50" s="99">
        <v>12</v>
      </c>
      <c r="E50" s="67"/>
      <c r="F50" s="68">
        <f>ROUND((($E$50*$D$50)/6),2)</f>
        <v>0</v>
      </c>
      <c r="G50" s="77"/>
      <c r="H50" s="78"/>
      <c r="I50" s="77"/>
      <c r="J50" s="77"/>
      <c r="K50" s="78"/>
      <c r="L50" s="77"/>
    </row>
    <row r="51" spans="1:12" x14ac:dyDescent="0.25">
      <c r="A51" s="99">
        <v>40</v>
      </c>
      <c r="B51" s="70" t="s">
        <v>243</v>
      </c>
      <c r="C51" s="69" t="s">
        <v>128</v>
      </c>
      <c r="D51" s="99">
        <v>21</v>
      </c>
      <c r="E51" s="67"/>
      <c r="F51" s="68">
        <f>ROUND((($E$51*$D$51)/6),2)</f>
        <v>0</v>
      </c>
      <c r="G51" s="77"/>
      <c r="H51" s="78"/>
      <c r="I51" s="77"/>
      <c r="J51" s="77"/>
      <c r="K51" s="78"/>
      <c r="L51" s="77"/>
    </row>
    <row r="52" spans="1:12" ht="30" x14ac:dyDescent="0.25">
      <c r="A52" s="99">
        <v>41</v>
      </c>
      <c r="B52" s="70" t="s">
        <v>244</v>
      </c>
      <c r="C52" s="69" t="s">
        <v>109</v>
      </c>
      <c r="D52" s="99">
        <v>18</v>
      </c>
      <c r="E52" s="67"/>
      <c r="F52" s="68">
        <f>ROUND((($E$52*$D$52)/6),2)</f>
        <v>0</v>
      </c>
      <c r="G52" s="77"/>
      <c r="H52" s="78"/>
      <c r="I52" s="77"/>
      <c r="J52" s="77"/>
      <c r="K52" s="78"/>
      <c r="L52" s="77"/>
    </row>
    <row r="53" spans="1:12" ht="30" x14ac:dyDescent="0.25">
      <c r="A53" s="99">
        <v>42</v>
      </c>
      <c r="B53" s="70" t="s">
        <v>245</v>
      </c>
      <c r="C53" s="69" t="s">
        <v>109</v>
      </c>
      <c r="D53" s="99">
        <v>13</v>
      </c>
      <c r="E53" s="67"/>
      <c r="F53" s="68">
        <f>ROUND((($E$53*$D$53)/6),2)</f>
        <v>0</v>
      </c>
      <c r="G53" s="77"/>
      <c r="H53" s="78"/>
      <c r="I53" s="77"/>
      <c r="J53" s="77"/>
      <c r="K53" s="78"/>
      <c r="L53" s="77"/>
    </row>
    <row r="54" spans="1:12" x14ac:dyDescent="0.25">
      <c r="A54" s="99">
        <v>43</v>
      </c>
      <c r="B54" s="101" t="s">
        <v>246</v>
      </c>
      <c r="C54" s="88" t="s">
        <v>109</v>
      </c>
      <c r="D54" s="99">
        <v>10</v>
      </c>
      <c r="E54" s="94"/>
      <c r="F54" s="68">
        <f>ROUND((($E$54*$D$54)/6),2)</f>
        <v>0</v>
      </c>
      <c r="G54" s="77"/>
      <c r="H54" s="78"/>
      <c r="I54" s="77"/>
      <c r="J54" s="77"/>
      <c r="K54" s="78"/>
      <c r="L54" s="77"/>
    </row>
    <row r="55" spans="1:12" x14ac:dyDescent="0.25">
      <c r="A55" s="99">
        <v>44</v>
      </c>
      <c r="B55" s="70" t="s">
        <v>247</v>
      </c>
      <c r="C55" s="69" t="s">
        <v>130</v>
      </c>
      <c r="D55" s="99">
        <v>81</v>
      </c>
      <c r="E55" s="67"/>
      <c r="F55" s="68">
        <f>ROUND((($E$55*$D$55)/6),2)</f>
        <v>0</v>
      </c>
      <c r="G55" s="77"/>
      <c r="H55" s="78"/>
      <c r="I55" s="77"/>
      <c r="J55" s="77"/>
      <c r="K55" s="78"/>
      <c r="L55" s="77"/>
    </row>
    <row r="56" spans="1:12" ht="30" x14ac:dyDescent="0.25">
      <c r="A56" s="99">
        <v>45</v>
      </c>
      <c r="B56" s="70" t="s">
        <v>248</v>
      </c>
      <c r="C56" s="69" t="s">
        <v>131</v>
      </c>
      <c r="D56" s="99">
        <v>16</v>
      </c>
      <c r="E56" s="67"/>
      <c r="F56" s="68">
        <f>ROUND((($E$56*$D$56)/6),2)</f>
        <v>0</v>
      </c>
      <c r="G56" s="77"/>
      <c r="H56" s="78"/>
      <c r="I56" s="77"/>
      <c r="J56" s="77"/>
      <c r="K56" s="78"/>
      <c r="L56" s="77"/>
    </row>
    <row r="57" spans="1:12" x14ac:dyDescent="0.25">
      <c r="A57" s="99">
        <v>46</v>
      </c>
      <c r="B57" s="70" t="s">
        <v>132</v>
      </c>
      <c r="C57" s="69" t="s">
        <v>128</v>
      </c>
      <c r="D57" s="99">
        <v>21</v>
      </c>
      <c r="E57" s="67"/>
      <c r="F57" s="68">
        <f>ROUND((($E$57*$D$57)/6),2)</f>
        <v>0</v>
      </c>
      <c r="G57" s="77"/>
      <c r="H57" s="78"/>
      <c r="I57" s="77"/>
      <c r="J57" s="77"/>
      <c r="K57" s="78"/>
      <c r="L57" s="77"/>
    </row>
    <row r="58" spans="1:12" x14ac:dyDescent="0.25">
      <c r="A58" s="99">
        <v>47</v>
      </c>
      <c r="B58" s="70" t="s">
        <v>133</v>
      </c>
      <c r="C58" s="69" t="s">
        <v>128</v>
      </c>
      <c r="D58" s="99">
        <v>108</v>
      </c>
      <c r="E58" s="67"/>
      <c r="F58" s="68">
        <f>ROUND((($E$58*$D$58)/6),2)</f>
        <v>0</v>
      </c>
      <c r="G58" s="77"/>
      <c r="H58" s="78"/>
      <c r="I58" s="77"/>
      <c r="J58" s="77"/>
      <c r="K58" s="78"/>
      <c r="L58" s="77"/>
    </row>
    <row r="59" spans="1:12" x14ac:dyDescent="0.25">
      <c r="A59" s="99">
        <v>48</v>
      </c>
      <c r="B59" s="70" t="s">
        <v>249</v>
      </c>
      <c r="C59" s="69" t="s">
        <v>109</v>
      </c>
      <c r="D59" s="99">
        <v>82</v>
      </c>
      <c r="E59" s="67"/>
      <c r="F59" s="68">
        <f>ROUND((($E$59*$D$59)/6),2)</f>
        <v>0</v>
      </c>
      <c r="G59" s="77"/>
      <c r="H59" s="78"/>
      <c r="I59" s="77"/>
      <c r="J59" s="77"/>
      <c r="K59" s="78"/>
      <c r="L59" s="77"/>
    </row>
    <row r="60" spans="1:12" ht="30" x14ac:dyDescent="0.25">
      <c r="A60" s="99">
        <v>49</v>
      </c>
      <c r="B60" s="82" t="s">
        <v>250</v>
      </c>
      <c r="C60" s="69" t="s">
        <v>109</v>
      </c>
      <c r="D60" s="99">
        <v>16</v>
      </c>
      <c r="E60" s="67"/>
      <c r="F60" s="68">
        <f>ROUND((($E$60*$D$60)/6),2)</f>
        <v>0</v>
      </c>
      <c r="G60" s="77"/>
      <c r="H60" s="78"/>
      <c r="I60" s="77"/>
      <c r="J60" s="77"/>
      <c r="K60" s="78"/>
      <c r="L60" s="77"/>
    </row>
    <row r="61" spans="1:12" x14ac:dyDescent="0.25">
      <c r="A61" s="99">
        <v>50</v>
      </c>
      <c r="B61" s="70" t="s">
        <v>134</v>
      </c>
      <c r="C61" s="69" t="s">
        <v>128</v>
      </c>
      <c r="D61" s="99">
        <v>25</v>
      </c>
      <c r="E61" s="67"/>
      <c r="F61" s="68">
        <f>ROUND((($E$61*$D$61)/6),2)</f>
        <v>0</v>
      </c>
      <c r="G61" s="77"/>
      <c r="H61" s="78"/>
      <c r="I61" s="77"/>
      <c r="J61" s="77"/>
      <c r="K61" s="78"/>
      <c r="L61" s="77"/>
    </row>
    <row r="62" spans="1:12" x14ac:dyDescent="0.25">
      <c r="A62" s="99">
        <v>51</v>
      </c>
      <c r="B62" s="70" t="s">
        <v>135</v>
      </c>
      <c r="C62" s="69" t="s">
        <v>128</v>
      </c>
      <c r="D62" s="99">
        <v>12</v>
      </c>
      <c r="E62" s="67"/>
      <c r="F62" s="68">
        <f>ROUND((($E$62*$D$62)/6),2)</f>
        <v>0</v>
      </c>
      <c r="G62" s="77"/>
      <c r="H62" s="78"/>
      <c r="I62" s="77"/>
      <c r="J62" s="77"/>
      <c r="K62" s="78"/>
      <c r="L62" s="77"/>
    </row>
    <row r="63" spans="1:12" x14ac:dyDescent="0.25">
      <c r="A63" s="99">
        <v>52</v>
      </c>
      <c r="B63" s="70" t="s">
        <v>251</v>
      </c>
      <c r="C63" s="69" t="s">
        <v>128</v>
      </c>
      <c r="D63" s="99">
        <v>2</v>
      </c>
      <c r="E63" s="67"/>
      <c r="F63" s="68">
        <f>ROUND((($E$63*$D$63)/6),2)</f>
        <v>0</v>
      </c>
      <c r="G63" s="77"/>
      <c r="H63" s="78"/>
      <c r="I63" s="77"/>
      <c r="J63" s="77"/>
      <c r="K63" s="78"/>
      <c r="L63" s="77"/>
    </row>
    <row r="64" spans="1:12" x14ac:dyDescent="0.25">
      <c r="A64" s="99">
        <v>53</v>
      </c>
      <c r="B64" s="70" t="s">
        <v>252</v>
      </c>
      <c r="C64" s="69" t="s">
        <v>109</v>
      </c>
      <c r="D64" s="99">
        <v>40</v>
      </c>
      <c r="E64" s="67"/>
      <c r="F64" s="68">
        <f>ROUND((($E$64*$D$64)/6),2)</f>
        <v>0</v>
      </c>
      <c r="G64" s="77"/>
      <c r="H64" s="78"/>
      <c r="I64" s="77"/>
      <c r="J64" s="77"/>
      <c r="K64" s="78"/>
      <c r="L64" s="77"/>
    </row>
    <row r="65" spans="1:12" x14ac:dyDescent="0.25">
      <c r="A65" s="99">
        <v>54</v>
      </c>
      <c r="B65" s="70" t="s">
        <v>136</v>
      </c>
      <c r="C65" s="69" t="s">
        <v>128</v>
      </c>
      <c r="D65" s="99">
        <v>34</v>
      </c>
      <c r="E65" s="67"/>
      <c r="F65" s="68">
        <f>ROUND((($E$65*$D$65)/6),2)</f>
        <v>0</v>
      </c>
      <c r="G65" s="77"/>
      <c r="H65" s="78"/>
      <c r="I65" s="77"/>
      <c r="J65" s="77"/>
      <c r="K65" s="78"/>
      <c r="L65" s="77"/>
    </row>
    <row r="66" spans="1:12" x14ac:dyDescent="0.25">
      <c r="A66" s="99">
        <v>55</v>
      </c>
      <c r="B66" s="70" t="s">
        <v>139</v>
      </c>
      <c r="C66" s="69" t="s">
        <v>128</v>
      </c>
      <c r="D66" s="99">
        <v>13</v>
      </c>
      <c r="E66" s="67"/>
      <c r="F66" s="68">
        <f>ROUND((($E$66*$D$66)/6),2)</f>
        <v>0</v>
      </c>
      <c r="G66" s="77"/>
      <c r="H66" s="78"/>
      <c r="I66" s="77"/>
      <c r="J66" s="77"/>
      <c r="K66" s="78"/>
      <c r="L66" s="77"/>
    </row>
    <row r="67" spans="1:12" x14ac:dyDescent="0.25">
      <c r="A67" s="99">
        <v>56</v>
      </c>
      <c r="B67" s="70" t="s">
        <v>138</v>
      </c>
      <c r="C67" s="69" t="s">
        <v>128</v>
      </c>
      <c r="D67" s="99">
        <v>22</v>
      </c>
      <c r="E67" s="67"/>
      <c r="F67" s="68">
        <f>ROUND((($E$67*$D$67)/6),2)</f>
        <v>0</v>
      </c>
      <c r="G67" s="77"/>
      <c r="H67" s="78"/>
      <c r="I67" s="77"/>
      <c r="J67" s="77"/>
      <c r="K67" s="78"/>
      <c r="L67" s="77"/>
    </row>
    <row r="68" spans="1:12" x14ac:dyDescent="0.25">
      <c r="A68" s="99">
        <v>57</v>
      </c>
      <c r="B68" s="70" t="s">
        <v>140</v>
      </c>
      <c r="C68" s="69" t="s">
        <v>128</v>
      </c>
      <c r="D68" s="99">
        <v>16</v>
      </c>
      <c r="E68" s="67"/>
      <c r="F68" s="68">
        <f>ROUND((($E$68*$D$68)/6),2)</f>
        <v>0</v>
      </c>
      <c r="G68" s="77"/>
      <c r="H68" s="78"/>
      <c r="I68" s="77"/>
      <c r="J68" s="77"/>
      <c r="K68" s="78"/>
      <c r="L68" s="77"/>
    </row>
    <row r="69" spans="1:12" x14ac:dyDescent="0.25">
      <c r="A69" s="99">
        <v>58</v>
      </c>
      <c r="B69" s="70" t="s">
        <v>137</v>
      </c>
      <c r="C69" s="69" t="s">
        <v>128</v>
      </c>
      <c r="D69" s="99">
        <v>34</v>
      </c>
      <c r="E69" s="67"/>
      <c r="F69" s="68">
        <f>ROUND((($E$69*$D$69)/6),2)</f>
        <v>0</v>
      </c>
      <c r="G69" s="77"/>
      <c r="H69" s="78"/>
      <c r="I69" s="77"/>
      <c r="J69" s="77"/>
      <c r="K69" s="78"/>
      <c r="L69" s="77"/>
    </row>
    <row r="70" spans="1:12" x14ac:dyDescent="0.25">
      <c r="A70" s="99">
        <v>59</v>
      </c>
      <c r="B70" s="70" t="s">
        <v>253</v>
      </c>
      <c r="C70" s="69" t="s">
        <v>109</v>
      </c>
      <c r="D70" s="99">
        <v>18</v>
      </c>
      <c r="E70" s="67"/>
      <c r="F70" s="68">
        <f>ROUND((($E$70*$D$70)/6),2)</f>
        <v>0</v>
      </c>
      <c r="G70" s="77"/>
      <c r="H70" s="78"/>
      <c r="I70" s="77"/>
      <c r="J70" s="77"/>
      <c r="K70" s="78"/>
      <c r="L70" s="77"/>
    </row>
    <row r="71" spans="1:12" x14ac:dyDescent="0.25">
      <c r="A71" s="83"/>
      <c r="B71" s="83"/>
      <c r="C71" s="83"/>
      <c r="D71" s="178" t="s">
        <v>237</v>
      </c>
      <c r="E71" s="178"/>
      <c r="F71" s="89">
        <f>SUM(F48:F70)</f>
        <v>0</v>
      </c>
    </row>
    <row r="72" spans="1:12" x14ac:dyDescent="0.25">
      <c r="A72" s="83"/>
      <c r="B72" s="83"/>
      <c r="C72" s="83"/>
      <c r="D72" s="175" t="s">
        <v>238</v>
      </c>
      <c r="E72" s="175"/>
      <c r="F72" s="97">
        <v>14</v>
      </c>
    </row>
    <row r="73" spans="1:12" x14ac:dyDescent="0.25">
      <c r="A73" s="83"/>
      <c r="B73" s="83"/>
      <c r="C73" s="83"/>
      <c r="D73" s="176" t="s">
        <v>239</v>
      </c>
      <c r="E73" s="176"/>
      <c r="F73" s="98">
        <f>F71/F72</f>
        <v>0</v>
      </c>
    </row>
    <row r="74" spans="1:12" x14ac:dyDescent="0.25">
      <c r="A74" s="83"/>
      <c r="B74" s="83"/>
      <c r="C74" s="83"/>
      <c r="D74" s="83"/>
      <c r="E74" s="83"/>
      <c r="F74" s="83"/>
    </row>
    <row r="75" spans="1:12" ht="15.75" customHeight="1" x14ac:dyDescent="0.25">
      <c r="A75" s="180" t="s">
        <v>254</v>
      </c>
      <c r="B75" s="181"/>
      <c r="C75" s="181"/>
      <c r="D75" s="181"/>
      <c r="E75" s="181"/>
      <c r="F75" s="181"/>
      <c r="G75" s="66"/>
      <c r="H75" s="66"/>
      <c r="I75" s="66"/>
      <c r="J75" s="66"/>
      <c r="K75" s="66"/>
      <c r="L75" s="66"/>
    </row>
    <row r="76" spans="1:12" x14ac:dyDescent="0.25">
      <c r="A76" s="99">
        <v>60</v>
      </c>
      <c r="B76" s="100" t="s">
        <v>255</v>
      </c>
      <c r="C76" s="69" t="s">
        <v>128</v>
      </c>
      <c r="D76" s="99">
        <v>8</v>
      </c>
      <c r="E76" s="67"/>
      <c r="F76" s="74">
        <f>ROUND((($E$76*$D$76)/60),2)</f>
        <v>0</v>
      </c>
      <c r="G76" s="76"/>
      <c r="H76" s="76"/>
      <c r="I76" s="76"/>
      <c r="J76" s="76"/>
      <c r="K76" s="76"/>
      <c r="L76" s="76"/>
    </row>
    <row r="77" spans="1:12" x14ac:dyDescent="0.25">
      <c r="A77" s="99">
        <v>61</v>
      </c>
      <c r="B77" s="82" t="s">
        <v>256</v>
      </c>
      <c r="C77" s="69" t="s">
        <v>128</v>
      </c>
      <c r="D77" s="99">
        <v>49</v>
      </c>
      <c r="E77" s="67"/>
      <c r="F77" s="74">
        <f>ROUND((($E$77*$D$77)/60),2)</f>
        <v>0</v>
      </c>
      <c r="G77" s="76"/>
      <c r="H77" s="76"/>
      <c r="I77" s="76"/>
      <c r="J77" s="76"/>
      <c r="K77" s="76"/>
      <c r="L77" s="76"/>
    </row>
    <row r="78" spans="1:12" ht="255" x14ac:dyDescent="0.25">
      <c r="A78" s="99">
        <v>62</v>
      </c>
      <c r="B78" s="82" t="s">
        <v>257</v>
      </c>
      <c r="C78" s="69" t="s">
        <v>109</v>
      </c>
      <c r="D78" s="99">
        <v>13</v>
      </c>
      <c r="E78" s="67"/>
      <c r="F78" s="74">
        <f>ROUND((($E$78*$D$78)/60),2)</f>
        <v>0</v>
      </c>
      <c r="G78" s="77"/>
      <c r="H78" s="77"/>
      <c r="I78" s="77"/>
      <c r="J78" s="77"/>
      <c r="K78" s="77"/>
      <c r="L78" s="77"/>
    </row>
    <row r="79" spans="1:12" x14ac:dyDescent="0.25">
      <c r="A79" s="99">
        <v>63</v>
      </c>
      <c r="B79" s="82" t="s">
        <v>258</v>
      </c>
      <c r="C79" s="69" t="s">
        <v>259</v>
      </c>
      <c r="D79" s="99">
        <v>3</v>
      </c>
      <c r="E79" s="67"/>
      <c r="F79" s="74">
        <f>ROUND((($E$79*$D$79)/60),2)</f>
        <v>0</v>
      </c>
      <c r="G79" s="77"/>
      <c r="H79" s="77"/>
      <c r="I79" s="77"/>
      <c r="J79" s="77"/>
      <c r="K79" s="77"/>
      <c r="L79" s="77"/>
    </row>
    <row r="80" spans="1:12" ht="30" x14ac:dyDescent="0.25">
      <c r="A80" s="99">
        <v>64</v>
      </c>
      <c r="B80" s="82" t="s">
        <v>260</v>
      </c>
      <c r="C80" s="69" t="s">
        <v>128</v>
      </c>
      <c r="D80" s="99">
        <v>21</v>
      </c>
      <c r="E80" s="67"/>
      <c r="F80" s="74">
        <f>ROUND((($E$80*$D$80)/60),2)</f>
        <v>0</v>
      </c>
      <c r="G80" s="77"/>
      <c r="H80" s="77"/>
      <c r="I80" s="77"/>
      <c r="J80" s="77"/>
      <c r="K80" s="77"/>
      <c r="L80" s="77"/>
    </row>
    <row r="81" spans="1:12" ht="30" x14ac:dyDescent="0.25">
      <c r="A81" s="99">
        <v>65</v>
      </c>
      <c r="B81" s="82" t="s">
        <v>261</v>
      </c>
      <c r="C81" s="69" t="s">
        <v>109</v>
      </c>
      <c r="D81" s="99">
        <v>28</v>
      </c>
      <c r="E81" s="67"/>
      <c r="F81" s="74">
        <f>ROUND((($E$81*$D$81)/60),2)</f>
        <v>0</v>
      </c>
      <c r="G81" s="77"/>
      <c r="H81" s="77"/>
      <c r="I81" s="77"/>
      <c r="J81" s="77"/>
      <c r="K81" s="77"/>
      <c r="L81" s="77"/>
    </row>
    <row r="82" spans="1:12" x14ac:dyDescent="0.25">
      <c r="A82" s="99">
        <v>66</v>
      </c>
      <c r="B82" s="82" t="s">
        <v>262</v>
      </c>
      <c r="C82" s="69" t="s">
        <v>109</v>
      </c>
      <c r="D82" s="99">
        <v>29</v>
      </c>
      <c r="E82" s="67"/>
      <c r="F82" s="74">
        <f>ROUND((($E$82*$D$82)/60),2)</f>
        <v>0</v>
      </c>
      <c r="G82" s="77"/>
      <c r="H82" s="77"/>
      <c r="I82" s="77"/>
      <c r="J82" s="77"/>
      <c r="K82" s="77"/>
      <c r="L82" s="77"/>
    </row>
    <row r="83" spans="1:12" x14ac:dyDescent="0.25">
      <c r="A83" s="99">
        <v>67</v>
      </c>
      <c r="B83" s="82" t="s">
        <v>263</v>
      </c>
      <c r="C83" s="69" t="s">
        <v>109</v>
      </c>
      <c r="D83" s="99">
        <v>29</v>
      </c>
      <c r="E83" s="67"/>
      <c r="F83" s="74">
        <f>ROUND((($E$83*$D$83)/60),2)</f>
        <v>0</v>
      </c>
      <c r="G83" s="77"/>
      <c r="H83" s="77"/>
      <c r="I83" s="77"/>
      <c r="J83" s="77"/>
      <c r="K83" s="77"/>
      <c r="L83" s="77"/>
    </row>
    <row r="84" spans="1:12" x14ac:dyDescent="0.25">
      <c r="A84" s="99">
        <v>68</v>
      </c>
      <c r="B84" s="82" t="s">
        <v>141</v>
      </c>
      <c r="C84" s="69" t="s">
        <v>128</v>
      </c>
      <c r="D84" s="99">
        <v>14</v>
      </c>
      <c r="E84" s="67"/>
      <c r="F84" s="74">
        <f>ROUND((($E$84*$D$84)/60),2)</f>
        <v>0</v>
      </c>
      <c r="G84" s="77"/>
      <c r="H84" s="77"/>
      <c r="I84" s="77"/>
      <c r="J84" s="77"/>
      <c r="K84" s="77"/>
      <c r="L84" s="77"/>
    </row>
    <row r="85" spans="1:12" x14ac:dyDescent="0.25">
      <c r="A85" s="99">
        <v>69</v>
      </c>
      <c r="B85" s="82" t="s">
        <v>264</v>
      </c>
      <c r="C85" s="69" t="s">
        <v>128</v>
      </c>
      <c r="D85" s="99">
        <v>12</v>
      </c>
      <c r="E85" s="67"/>
      <c r="F85" s="74">
        <f>ROUND((($E$85*$D$85)/60),2)</f>
        <v>0</v>
      </c>
      <c r="G85" s="77"/>
      <c r="H85" s="77"/>
      <c r="I85" s="77"/>
      <c r="J85" s="77"/>
      <c r="K85" s="77"/>
      <c r="L85" s="77"/>
    </row>
    <row r="86" spans="1:12" x14ac:dyDescent="0.25">
      <c r="A86" s="99">
        <v>70</v>
      </c>
      <c r="B86" s="82" t="s">
        <v>265</v>
      </c>
      <c r="C86" s="69" t="s">
        <v>128</v>
      </c>
      <c r="D86" s="99">
        <v>16</v>
      </c>
      <c r="E86" s="67"/>
      <c r="F86" s="74">
        <f>ROUND((($E$86*$D$86)/60),2)</f>
        <v>0</v>
      </c>
      <c r="G86" s="77"/>
      <c r="H86" s="77"/>
      <c r="I86" s="77"/>
      <c r="J86" s="77"/>
      <c r="K86" s="77"/>
      <c r="L86" s="77"/>
    </row>
    <row r="87" spans="1:12" x14ac:dyDescent="0.25">
      <c r="A87" s="99">
        <v>71</v>
      </c>
      <c r="B87" s="82" t="s">
        <v>266</v>
      </c>
      <c r="C87" s="69" t="s">
        <v>109</v>
      </c>
      <c r="D87" s="99">
        <v>14</v>
      </c>
      <c r="E87" s="67"/>
      <c r="F87" s="74">
        <f>ROUND((($E$87*$D$87)/60),2)</f>
        <v>0</v>
      </c>
      <c r="G87" s="77"/>
      <c r="H87" s="77"/>
      <c r="I87" s="77"/>
      <c r="J87" s="77"/>
      <c r="K87" s="77"/>
      <c r="L87" s="77"/>
    </row>
    <row r="88" spans="1:12" x14ac:dyDescent="0.25">
      <c r="A88" s="99">
        <v>72</v>
      </c>
      <c r="B88" s="82" t="s">
        <v>267</v>
      </c>
      <c r="C88" s="69" t="s">
        <v>128</v>
      </c>
      <c r="D88" s="99">
        <v>10</v>
      </c>
      <c r="E88" s="67"/>
      <c r="F88" s="74">
        <f>ROUND((($E$88*$D$88)/60),2)</f>
        <v>0</v>
      </c>
      <c r="G88" s="77"/>
      <c r="H88" s="77"/>
      <c r="I88" s="77"/>
      <c r="J88" s="77"/>
      <c r="K88" s="77"/>
      <c r="L88" s="77"/>
    </row>
    <row r="89" spans="1:12" x14ac:dyDescent="0.25">
      <c r="A89" s="99">
        <v>73</v>
      </c>
      <c r="B89" s="82" t="s">
        <v>268</v>
      </c>
      <c r="C89" s="69" t="s">
        <v>128</v>
      </c>
      <c r="D89" s="99">
        <v>15</v>
      </c>
      <c r="E89" s="67"/>
      <c r="F89" s="74">
        <f>ROUND((($E$89*$D$89)/60),2)</f>
        <v>0</v>
      </c>
      <c r="G89" s="77"/>
      <c r="H89" s="77"/>
      <c r="I89" s="77"/>
      <c r="J89" s="77"/>
      <c r="K89" s="77"/>
      <c r="L89" s="77"/>
    </row>
    <row r="90" spans="1:12" ht="30" x14ac:dyDescent="0.25">
      <c r="A90" s="99">
        <v>74</v>
      </c>
      <c r="B90" s="82" t="s">
        <v>269</v>
      </c>
      <c r="C90" s="69" t="s">
        <v>128</v>
      </c>
      <c r="D90" s="99">
        <v>10</v>
      </c>
      <c r="E90" s="67"/>
      <c r="F90" s="74">
        <f>ROUND((($E$90*$D$90)/60),2)</f>
        <v>0</v>
      </c>
      <c r="G90" s="77"/>
      <c r="H90" s="77"/>
      <c r="I90" s="77"/>
      <c r="J90" s="77"/>
      <c r="K90" s="77"/>
      <c r="L90" s="77"/>
    </row>
    <row r="91" spans="1:12" x14ac:dyDescent="0.25">
      <c r="A91" s="99">
        <v>75</v>
      </c>
      <c r="B91" s="82" t="s">
        <v>270</v>
      </c>
      <c r="C91" s="69" t="s">
        <v>128</v>
      </c>
      <c r="D91" s="99">
        <v>6</v>
      </c>
      <c r="E91" s="67"/>
      <c r="F91" s="74">
        <f>ROUND((($E$91*$D$91)/60),2)</f>
        <v>0</v>
      </c>
      <c r="G91" s="77"/>
      <c r="H91" s="77"/>
      <c r="I91" s="77"/>
      <c r="J91" s="77"/>
      <c r="K91" s="77"/>
      <c r="L91" s="77"/>
    </row>
    <row r="92" spans="1:12" x14ac:dyDescent="0.25">
      <c r="A92" s="99">
        <v>76</v>
      </c>
      <c r="B92" s="82" t="s">
        <v>271</v>
      </c>
      <c r="C92" s="69" t="s">
        <v>128</v>
      </c>
      <c r="D92" s="99">
        <v>33</v>
      </c>
      <c r="E92" s="67"/>
      <c r="F92" s="74">
        <f>ROUND((($E$92*$D$92)/60),2)</f>
        <v>0</v>
      </c>
      <c r="G92" s="77"/>
      <c r="H92" s="77"/>
      <c r="I92" s="77"/>
      <c r="J92" s="77"/>
      <c r="K92" s="77"/>
      <c r="L92" s="77"/>
    </row>
    <row r="93" spans="1:12" ht="30" x14ac:dyDescent="0.25">
      <c r="A93" s="99">
        <v>77</v>
      </c>
      <c r="B93" s="82" t="s">
        <v>272</v>
      </c>
      <c r="C93" s="69" t="s">
        <v>109</v>
      </c>
      <c r="D93" s="99">
        <v>11</v>
      </c>
      <c r="E93" s="67"/>
      <c r="F93" s="74">
        <f>ROUND((($E$93*$D$93)/60),2)</f>
        <v>0</v>
      </c>
      <c r="G93" s="77"/>
      <c r="H93" s="77"/>
      <c r="I93" s="77"/>
      <c r="J93" s="77"/>
      <c r="K93" s="77"/>
      <c r="L93" s="77"/>
    </row>
    <row r="94" spans="1:12" x14ac:dyDescent="0.25">
      <c r="A94" s="99">
        <v>78</v>
      </c>
      <c r="B94" s="82" t="s">
        <v>273</v>
      </c>
      <c r="C94" s="69" t="s">
        <v>128</v>
      </c>
      <c r="D94" s="99">
        <v>17</v>
      </c>
      <c r="E94" s="67"/>
      <c r="F94" s="74">
        <f>ROUND((($E$94*$D$94)/60),2)</f>
        <v>0</v>
      </c>
      <c r="G94" s="77"/>
      <c r="H94" s="77"/>
      <c r="I94" s="77"/>
      <c r="J94" s="77"/>
      <c r="K94" s="77"/>
      <c r="L94" s="77"/>
    </row>
    <row r="95" spans="1:12" x14ac:dyDescent="0.25">
      <c r="A95" s="99">
        <v>79</v>
      </c>
      <c r="B95" s="82" t="s">
        <v>274</v>
      </c>
      <c r="C95" s="69" t="s">
        <v>128</v>
      </c>
      <c r="D95" s="99">
        <v>16</v>
      </c>
      <c r="E95" s="67"/>
      <c r="F95" s="74">
        <f>ROUND((($E$95*$D$95)/60),2)</f>
        <v>0</v>
      </c>
      <c r="G95" s="77"/>
      <c r="H95" s="77"/>
      <c r="I95" s="77"/>
      <c r="J95" s="77"/>
      <c r="K95" s="77"/>
      <c r="L95" s="77"/>
    </row>
    <row r="96" spans="1:12" ht="270" x14ac:dyDescent="0.25">
      <c r="A96" s="99">
        <v>80</v>
      </c>
      <c r="B96" s="101" t="s">
        <v>275</v>
      </c>
      <c r="C96" s="69" t="s">
        <v>109</v>
      </c>
      <c r="D96" s="99">
        <v>6</v>
      </c>
      <c r="E96" s="67"/>
      <c r="F96" s="74">
        <f>ROUND((($E$96*$D$96)/60),2)</f>
        <v>0</v>
      </c>
      <c r="G96" s="77"/>
      <c r="H96" s="77"/>
      <c r="I96" s="77"/>
      <c r="J96" s="77"/>
      <c r="K96" s="77"/>
      <c r="L96" s="77"/>
    </row>
    <row r="97" spans="1:12" ht="30" x14ac:dyDescent="0.25">
      <c r="A97" s="99">
        <v>81</v>
      </c>
      <c r="B97" s="101" t="s">
        <v>276</v>
      </c>
      <c r="C97" s="69" t="s">
        <v>109</v>
      </c>
      <c r="D97" s="99">
        <v>4</v>
      </c>
      <c r="E97" s="67"/>
      <c r="F97" s="74">
        <f>ROUND((($E$97*$D$97)/60),2)</f>
        <v>0</v>
      </c>
      <c r="G97" s="77"/>
      <c r="H97" s="77"/>
      <c r="I97" s="77"/>
      <c r="J97" s="77"/>
      <c r="K97" s="77"/>
      <c r="L97" s="77"/>
    </row>
    <row r="98" spans="1:12" ht="45" x14ac:dyDescent="0.25">
      <c r="A98" s="99">
        <v>82</v>
      </c>
      <c r="B98" s="82" t="s">
        <v>277</v>
      </c>
      <c r="C98" s="69" t="s">
        <v>109</v>
      </c>
      <c r="D98" s="99">
        <v>7</v>
      </c>
      <c r="E98" s="67"/>
      <c r="F98" s="74">
        <f>ROUND((($E$98*$D$98)/60),2)</f>
        <v>0</v>
      </c>
      <c r="G98" s="77"/>
      <c r="H98" s="77"/>
      <c r="I98" s="77"/>
      <c r="J98" s="77"/>
      <c r="K98" s="77"/>
      <c r="L98" s="77"/>
    </row>
    <row r="99" spans="1:12" x14ac:dyDescent="0.25">
      <c r="A99" s="77"/>
      <c r="B99" s="95"/>
      <c r="C99" s="91"/>
      <c r="D99" s="178" t="s">
        <v>237</v>
      </c>
      <c r="E99" s="178"/>
      <c r="F99" s="89">
        <f>SUM($F$76:$F$98)</f>
        <v>0</v>
      </c>
      <c r="G99" s="77"/>
      <c r="H99" s="77"/>
      <c r="I99" s="77"/>
      <c r="J99" s="77"/>
      <c r="K99" s="77"/>
      <c r="L99" s="77"/>
    </row>
    <row r="100" spans="1:12" x14ac:dyDescent="0.25">
      <c r="A100" s="77"/>
      <c r="B100" s="95"/>
      <c r="C100" s="91"/>
      <c r="D100" s="175" t="s">
        <v>238</v>
      </c>
      <c r="E100" s="175"/>
      <c r="F100" s="97">
        <v>14</v>
      </c>
      <c r="G100" s="77"/>
      <c r="H100" s="77"/>
      <c r="I100" s="77"/>
      <c r="J100" s="77"/>
      <c r="K100" s="77"/>
      <c r="L100" s="77"/>
    </row>
    <row r="101" spans="1:12" x14ac:dyDescent="0.25">
      <c r="A101" s="79"/>
      <c r="B101" s="95"/>
      <c r="C101" s="91"/>
      <c r="D101" s="176" t="s">
        <v>239</v>
      </c>
      <c r="E101" s="176"/>
      <c r="F101" s="98">
        <f>$F$99/$F$100</f>
        <v>0</v>
      </c>
      <c r="G101" s="77"/>
      <c r="H101" s="77"/>
      <c r="I101" s="77"/>
      <c r="J101" s="77"/>
      <c r="K101" s="77"/>
      <c r="L101" s="77"/>
    </row>
    <row r="102" spans="1:12" x14ac:dyDescent="0.25">
      <c r="A102" s="77"/>
      <c r="B102" s="95"/>
      <c r="C102" s="91"/>
      <c r="D102" s="77"/>
      <c r="E102" s="77"/>
      <c r="F102" s="77"/>
      <c r="G102" s="77"/>
      <c r="H102" s="77"/>
      <c r="I102" s="77"/>
      <c r="J102" s="77"/>
      <c r="K102" s="77"/>
      <c r="L102" s="77"/>
    </row>
    <row r="103" spans="1:12" ht="15.75" customHeight="1" x14ac:dyDescent="0.25">
      <c r="A103" s="179" t="s">
        <v>292</v>
      </c>
      <c r="B103" s="179"/>
      <c r="C103" s="179"/>
      <c r="D103" s="179"/>
      <c r="E103" s="179"/>
      <c r="F103" s="179"/>
      <c r="G103" s="66"/>
      <c r="H103" s="66"/>
      <c r="I103" s="66"/>
      <c r="J103" s="66"/>
      <c r="K103" s="66"/>
      <c r="L103" s="66"/>
    </row>
    <row r="104" spans="1:12" x14ac:dyDescent="0.25">
      <c r="A104" s="99">
        <v>83</v>
      </c>
      <c r="B104" s="82" t="s">
        <v>142</v>
      </c>
      <c r="C104" s="69" t="s">
        <v>128</v>
      </c>
      <c r="D104" s="99">
        <v>18</v>
      </c>
      <c r="E104" s="67"/>
      <c r="F104" s="74">
        <f>ROUND((($E$104*$D$104)/12),2)</f>
        <v>0</v>
      </c>
      <c r="G104" s="77"/>
      <c r="H104" s="77"/>
      <c r="I104" s="77"/>
      <c r="J104" s="77"/>
      <c r="K104" s="78"/>
      <c r="L104" s="77"/>
    </row>
    <row r="105" spans="1:12" x14ac:dyDescent="0.25">
      <c r="A105" s="99">
        <v>84</v>
      </c>
      <c r="B105" s="82" t="s">
        <v>144</v>
      </c>
      <c r="C105" s="90" t="s">
        <v>130</v>
      </c>
      <c r="D105" s="99">
        <v>18</v>
      </c>
      <c r="E105" s="94"/>
      <c r="F105" s="74">
        <f>ROUND((($E$105*$D$105)/12),2)</f>
        <v>0</v>
      </c>
      <c r="G105" s="77"/>
      <c r="H105" s="77"/>
      <c r="I105" s="77"/>
      <c r="J105" s="77"/>
      <c r="K105" s="78"/>
      <c r="L105" s="77"/>
    </row>
    <row r="106" spans="1:12" x14ac:dyDescent="0.25">
      <c r="A106" s="99">
        <v>85</v>
      </c>
      <c r="B106" s="82" t="s">
        <v>143</v>
      </c>
      <c r="C106" s="90" t="s">
        <v>109</v>
      </c>
      <c r="D106" s="99">
        <v>16</v>
      </c>
      <c r="E106" s="94"/>
      <c r="F106" s="74">
        <f>ROUND((($E$106*$D$106)/12),2)</f>
        <v>0</v>
      </c>
      <c r="G106" s="77"/>
      <c r="H106" s="77"/>
      <c r="I106" s="77"/>
      <c r="J106" s="77"/>
      <c r="K106" s="78"/>
      <c r="L106" s="77"/>
    </row>
    <row r="107" spans="1:12" ht="60" x14ac:dyDescent="0.25">
      <c r="A107" s="99">
        <v>86</v>
      </c>
      <c r="B107" s="82" t="s">
        <v>278</v>
      </c>
      <c r="C107" s="90" t="s">
        <v>130</v>
      </c>
      <c r="D107" s="99">
        <v>16</v>
      </c>
      <c r="E107" s="103"/>
      <c r="F107" s="74">
        <f>ROUND((($E$107*$D$107)/12),2)</f>
        <v>0</v>
      </c>
      <c r="G107" s="77"/>
      <c r="H107" s="77"/>
      <c r="I107" s="77"/>
      <c r="J107" s="77"/>
      <c r="K107" s="77"/>
      <c r="L107" s="77"/>
    </row>
    <row r="108" spans="1:12" x14ac:dyDescent="0.25">
      <c r="A108" s="77"/>
      <c r="B108" s="95"/>
      <c r="C108" s="73"/>
      <c r="D108" s="178" t="s">
        <v>237</v>
      </c>
      <c r="E108" s="178"/>
      <c r="F108" s="89">
        <f>SUM($F$104:$F$107)</f>
        <v>0</v>
      </c>
      <c r="G108" s="77"/>
      <c r="H108" s="77"/>
      <c r="I108" s="77"/>
      <c r="J108" s="77"/>
      <c r="K108" s="77"/>
      <c r="L108" s="77"/>
    </row>
    <row r="109" spans="1:12" x14ac:dyDescent="0.25">
      <c r="A109" s="77"/>
      <c r="B109" s="95"/>
      <c r="C109" s="73"/>
      <c r="D109" s="175" t="s">
        <v>238</v>
      </c>
      <c r="E109" s="175"/>
      <c r="F109" s="97">
        <v>14</v>
      </c>
      <c r="G109" s="77"/>
      <c r="H109" s="77"/>
      <c r="I109" s="77"/>
      <c r="J109" s="77"/>
      <c r="K109" s="77"/>
      <c r="L109" s="77"/>
    </row>
    <row r="110" spans="1:12" x14ac:dyDescent="0.25">
      <c r="A110" s="79"/>
      <c r="B110" s="95"/>
      <c r="C110" s="73"/>
      <c r="D110" s="176" t="s">
        <v>239</v>
      </c>
      <c r="E110" s="176"/>
      <c r="F110" s="98">
        <f>$F$108/$F$109</f>
        <v>0</v>
      </c>
      <c r="G110" s="77"/>
      <c r="H110" s="77"/>
      <c r="I110" s="77"/>
      <c r="J110" s="77"/>
      <c r="K110" s="77"/>
      <c r="L110" s="77"/>
    </row>
    <row r="111" spans="1:12" x14ac:dyDescent="0.25">
      <c r="A111" s="77"/>
      <c r="B111" s="95"/>
      <c r="C111" s="73"/>
      <c r="D111" s="77"/>
      <c r="E111" s="77"/>
      <c r="F111" s="77"/>
      <c r="G111" s="77"/>
      <c r="H111" s="77"/>
      <c r="I111" s="77"/>
      <c r="J111" s="77"/>
      <c r="K111" s="77"/>
      <c r="L111" s="77"/>
    </row>
    <row r="112" spans="1:12" ht="15.75" customHeight="1" x14ac:dyDescent="0.25">
      <c r="A112" s="179" t="s">
        <v>291</v>
      </c>
      <c r="B112" s="179"/>
      <c r="C112" s="179"/>
      <c r="D112" s="179"/>
      <c r="E112" s="179"/>
      <c r="F112" s="179"/>
      <c r="G112" s="66"/>
      <c r="H112" s="66"/>
      <c r="I112" s="66"/>
      <c r="J112" s="66"/>
      <c r="K112" s="66"/>
      <c r="L112" s="66"/>
    </row>
    <row r="113" spans="1:12" ht="90" x14ac:dyDescent="0.25">
      <c r="A113" s="99">
        <v>87</v>
      </c>
      <c r="B113" s="101" t="s">
        <v>285</v>
      </c>
      <c r="C113" s="69" t="s">
        <v>128</v>
      </c>
      <c r="D113" s="99">
        <v>10</v>
      </c>
      <c r="E113" s="74"/>
      <c r="F113" s="74">
        <f>ROUND((($E$113*$D$113)/12),2)</f>
        <v>0</v>
      </c>
      <c r="G113" s="77"/>
      <c r="H113" s="77"/>
      <c r="I113" s="77"/>
      <c r="J113" s="77"/>
      <c r="K113" s="77"/>
      <c r="L113" s="77"/>
    </row>
    <row r="114" spans="1:12" ht="120" x14ac:dyDescent="0.25">
      <c r="A114" s="99">
        <v>88</v>
      </c>
      <c r="B114" s="72" t="s">
        <v>279</v>
      </c>
      <c r="C114" s="90" t="s">
        <v>130</v>
      </c>
      <c r="D114" s="99">
        <v>10</v>
      </c>
      <c r="E114" s="74"/>
      <c r="F114" s="74">
        <f>ROUND((($E$114*$D$114)/12),2)</f>
        <v>0</v>
      </c>
      <c r="G114" s="77"/>
      <c r="H114" s="77"/>
      <c r="I114" s="77"/>
      <c r="J114" s="77"/>
      <c r="K114" s="77"/>
      <c r="L114" s="77"/>
    </row>
    <row r="115" spans="1:12" x14ac:dyDescent="0.25">
      <c r="A115" s="99">
        <v>89</v>
      </c>
      <c r="B115" s="82" t="s">
        <v>280</v>
      </c>
      <c r="C115" s="69" t="s">
        <v>130</v>
      </c>
      <c r="D115" s="99">
        <v>10</v>
      </c>
      <c r="E115" s="74"/>
      <c r="F115" s="74">
        <f>ROUND((($E$115*$D$115)/12),2)</f>
        <v>0</v>
      </c>
      <c r="G115" s="77"/>
      <c r="H115" s="77"/>
      <c r="I115" s="77"/>
      <c r="J115" s="77"/>
      <c r="K115" s="78"/>
      <c r="L115" s="77"/>
    </row>
    <row r="116" spans="1:12" ht="135" x14ac:dyDescent="0.25">
      <c r="A116" s="99">
        <v>90</v>
      </c>
      <c r="B116" s="82" t="s">
        <v>281</v>
      </c>
      <c r="C116" s="105" t="s">
        <v>130</v>
      </c>
      <c r="D116" s="99">
        <v>10</v>
      </c>
      <c r="E116" s="74"/>
      <c r="F116" s="74">
        <f>ROUND((($E$116*$D$116)/12),2)</f>
        <v>0</v>
      </c>
      <c r="G116" s="77"/>
      <c r="H116" s="77"/>
      <c r="I116" s="77"/>
      <c r="J116" s="77"/>
      <c r="K116" s="77"/>
      <c r="L116" s="77"/>
    </row>
    <row r="117" spans="1:12" x14ac:dyDescent="0.25">
      <c r="A117" s="99">
        <v>91</v>
      </c>
      <c r="B117" s="80" t="s">
        <v>282</v>
      </c>
      <c r="C117" s="90" t="s">
        <v>130</v>
      </c>
      <c r="D117" s="99">
        <v>10</v>
      </c>
      <c r="E117" s="74"/>
      <c r="F117" s="74">
        <f>ROUND((($E$117*$D$117)/12),2)</f>
        <v>0</v>
      </c>
      <c r="G117" s="77"/>
      <c r="H117" s="77"/>
      <c r="I117" s="77"/>
      <c r="J117" s="77"/>
      <c r="K117" s="77"/>
      <c r="L117" s="77"/>
    </row>
    <row r="118" spans="1:12" x14ac:dyDescent="0.25">
      <c r="A118" s="99">
        <v>92</v>
      </c>
      <c r="B118" s="80" t="s">
        <v>283</v>
      </c>
      <c r="C118" s="90" t="s">
        <v>109</v>
      </c>
      <c r="D118" s="99">
        <v>10</v>
      </c>
      <c r="E118" s="74"/>
      <c r="F118" s="74">
        <f>ROUND((($E$118*$D$118)/12),2)</f>
        <v>0</v>
      </c>
      <c r="G118" s="77"/>
      <c r="H118" s="77"/>
      <c r="I118" s="77"/>
      <c r="J118" s="77"/>
      <c r="K118" s="77"/>
      <c r="L118" s="77"/>
    </row>
    <row r="119" spans="1:12" x14ac:dyDescent="0.25">
      <c r="A119" s="104"/>
      <c r="B119" s="86"/>
      <c r="C119" s="85"/>
      <c r="D119" s="178" t="s">
        <v>237</v>
      </c>
      <c r="E119" s="178"/>
      <c r="F119" s="89">
        <f>SUM($F$113:$F$118)</f>
        <v>0</v>
      </c>
      <c r="G119" s="77"/>
      <c r="H119" s="77"/>
      <c r="I119" s="77"/>
      <c r="J119" s="77"/>
      <c r="K119" s="77"/>
      <c r="L119" s="77"/>
    </row>
    <row r="120" spans="1:12" x14ac:dyDescent="0.25">
      <c r="A120" s="104"/>
      <c r="B120" s="86"/>
      <c r="C120" s="85"/>
      <c r="D120" s="175" t="s">
        <v>238</v>
      </c>
      <c r="E120" s="175"/>
      <c r="F120" s="97">
        <v>14</v>
      </c>
      <c r="G120" s="77"/>
      <c r="H120" s="77"/>
      <c r="I120" s="77"/>
      <c r="J120" s="77"/>
      <c r="K120" s="77"/>
      <c r="L120" s="77"/>
    </row>
    <row r="121" spans="1:12" x14ac:dyDescent="0.25">
      <c r="A121" s="104"/>
      <c r="B121" s="86"/>
      <c r="C121" s="85"/>
      <c r="D121" s="176" t="s">
        <v>239</v>
      </c>
      <c r="E121" s="176"/>
      <c r="F121" s="98">
        <f>$F$119/$F$120</f>
        <v>0</v>
      </c>
      <c r="G121" s="77"/>
      <c r="H121" s="77"/>
      <c r="I121" s="77"/>
      <c r="J121" s="77"/>
      <c r="K121" s="77"/>
      <c r="L121" s="77"/>
    </row>
    <row r="122" spans="1:12" x14ac:dyDescent="0.25">
      <c r="A122" s="104"/>
      <c r="B122" s="86"/>
      <c r="C122" s="85"/>
      <c r="D122" s="84"/>
      <c r="E122" s="84"/>
      <c r="F122" s="84"/>
      <c r="G122" s="77"/>
      <c r="H122" s="77"/>
      <c r="I122" s="77"/>
      <c r="J122" s="77"/>
      <c r="K122" s="77"/>
      <c r="L122" s="77"/>
    </row>
    <row r="123" spans="1:12" ht="15.75" customHeight="1" x14ac:dyDescent="0.25">
      <c r="A123" s="179" t="s">
        <v>286</v>
      </c>
      <c r="B123" s="179"/>
      <c r="C123" s="179"/>
      <c r="D123" s="179"/>
      <c r="E123" s="179"/>
      <c r="F123" s="179"/>
      <c r="G123" s="66"/>
      <c r="H123" s="66"/>
      <c r="I123" s="66"/>
      <c r="J123" s="66"/>
      <c r="K123" s="66"/>
      <c r="L123" s="66"/>
    </row>
    <row r="124" spans="1:12" x14ac:dyDescent="0.25">
      <c r="A124" s="99">
        <v>93</v>
      </c>
      <c r="B124" s="82" t="s">
        <v>145</v>
      </c>
      <c r="C124" s="99" t="s">
        <v>128</v>
      </c>
      <c r="D124" s="99">
        <v>27</v>
      </c>
      <c r="E124" s="93"/>
      <c r="F124" s="74">
        <f>ROUND((($E$124*$D$124)/12),2)</f>
        <v>0</v>
      </c>
      <c r="G124" s="77"/>
      <c r="H124" s="77"/>
      <c r="I124" s="77"/>
      <c r="J124" s="77"/>
      <c r="K124" s="77"/>
      <c r="L124" s="77"/>
    </row>
    <row r="125" spans="1:12" x14ac:dyDescent="0.25">
      <c r="A125" s="102">
        <v>94</v>
      </c>
      <c r="B125" s="82" t="s">
        <v>146</v>
      </c>
      <c r="C125" s="99" t="s">
        <v>128</v>
      </c>
      <c r="D125" s="99">
        <v>27</v>
      </c>
      <c r="E125" s="93"/>
      <c r="F125" s="74">
        <f>ROUND((($E$125*$D$125)/12),2)</f>
        <v>0</v>
      </c>
      <c r="G125" s="77"/>
      <c r="H125" s="77"/>
      <c r="I125" s="77"/>
      <c r="J125" s="77"/>
      <c r="K125" s="77"/>
      <c r="L125" s="77"/>
    </row>
    <row r="126" spans="1:12" x14ac:dyDescent="0.25">
      <c r="A126" s="76"/>
      <c r="B126" s="95"/>
      <c r="C126" s="77"/>
      <c r="D126" s="178" t="s">
        <v>237</v>
      </c>
      <c r="E126" s="178"/>
      <c r="F126" s="89">
        <f>SUM($F$124:$F$125)</f>
        <v>0</v>
      </c>
      <c r="G126" s="77"/>
      <c r="H126" s="77"/>
      <c r="I126" s="77"/>
      <c r="J126" s="77"/>
      <c r="K126" s="77"/>
      <c r="L126" s="77"/>
    </row>
    <row r="127" spans="1:12" x14ac:dyDescent="0.25">
      <c r="A127" s="76"/>
      <c r="B127" s="95"/>
      <c r="C127" s="77"/>
      <c r="D127" s="175" t="s">
        <v>238</v>
      </c>
      <c r="E127" s="175"/>
      <c r="F127" s="97">
        <v>14</v>
      </c>
      <c r="G127" s="77"/>
      <c r="H127" s="77"/>
      <c r="I127" s="77"/>
      <c r="J127" s="77"/>
      <c r="K127" s="77"/>
      <c r="L127" s="77"/>
    </row>
    <row r="128" spans="1:12" x14ac:dyDescent="0.25">
      <c r="A128" s="76"/>
      <c r="B128" s="95"/>
      <c r="C128" s="77"/>
      <c r="D128" s="176" t="s">
        <v>239</v>
      </c>
      <c r="E128" s="176"/>
      <c r="F128" s="98">
        <f>$F$126/$F$127</f>
        <v>0</v>
      </c>
      <c r="G128" s="77"/>
      <c r="H128" s="77"/>
      <c r="I128" s="77"/>
      <c r="J128" s="77"/>
      <c r="K128" s="77"/>
      <c r="L128" s="77"/>
    </row>
    <row r="129" spans="1:12" x14ac:dyDescent="0.25">
      <c r="A129" s="76"/>
      <c r="B129" s="95"/>
      <c r="C129" s="77"/>
      <c r="D129" s="77"/>
      <c r="E129" s="77"/>
      <c r="F129" s="77"/>
      <c r="G129" s="77"/>
      <c r="H129" s="77"/>
      <c r="I129" s="77"/>
      <c r="J129" s="77"/>
      <c r="K129" s="77"/>
      <c r="L129" s="77"/>
    </row>
    <row r="130" spans="1:12" ht="15.75" customHeight="1" x14ac:dyDescent="0.25">
      <c r="A130" s="179" t="s">
        <v>287</v>
      </c>
      <c r="B130" s="179"/>
      <c r="C130" s="179"/>
      <c r="D130" s="179"/>
      <c r="E130" s="179"/>
      <c r="F130" s="179"/>
      <c r="G130" s="66"/>
      <c r="H130" s="66"/>
      <c r="I130" s="66"/>
      <c r="J130" s="66"/>
      <c r="K130" s="66"/>
      <c r="L130" s="66"/>
    </row>
    <row r="131" spans="1:12" x14ac:dyDescent="0.25">
      <c r="A131" s="102">
        <v>95</v>
      </c>
      <c r="B131" s="82" t="s">
        <v>145</v>
      </c>
      <c r="C131" s="99" t="s">
        <v>128</v>
      </c>
      <c r="D131" s="99">
        <v>15</v>
      </c>
      <c r="E131" s="93"/>
      <c r="F131" s="74">
        <f>ROUND((($E$131*$D$131)/12),2)</f>
        <v>0</v>
      </c>
      <c r="G131" s="77"/>
      <c r="H131" s="77"/>
      <c r="I131" s="77"/>
      <c r="J131" s="77"/>
      <c r="K131" s="77"/>
      <c r="L131" s="77"/>
    </row>
    <row r="132" spans="1:12" x14ac:dyDescent="0.25">
      <c r="A132" s="102">
        <v>96</v>
      </c>
      <c r="B132" s="82" t="s">
        <v>146</v>
      </c>
      <c r="C132" s="99" t="s">
        <v>128</v>
      </c>
      <c r="D132" s="99">
        <v>15</v>
      </c>
      <c r="E132" s="93"/>
      <c r="F132" s="74">
        <f>ROUND((($E$132*$D$132)/12),2)</f>
        <v>0</v>
      </c>
      <c r="G132" s="77"/>
      <c r="H132" s="77"/>
      <c r="I132" s="77"/>
      <c r="J132" s="77"/>
      <c r="K132" s="77"/>
      <c r="L132" s="77"/>
    </row>
    <row r="133" spans="1:12" x14ac:dyDescent="0.25">
      <c r="A133" s="102">
        <v>97</v>
      </c>
      <c r="B133" s="100" t="s">
        <v>284</v>
      </c>
      <c r="C133" s="99" t="s">
        <v>128</v>
      </c>
      <c r="D133" s="99">
        <v>15</v>
      </c>
      <c r="E133" s="103"/>
      <c r="F133" s="74">
        <f>ROUND((($E$133*$D$133)/12),2)</f>
        <v>0</v>
      </c>
      <c r="G133" s="77"/>
      <c r="H133" s="77"/>
      <c r="I133" s="77"/>
      <c r="J133" s="77"/>
      <c r="K133" s="77"/>
      <c r="L133" s="77"/>
    </row>
    <row r="134" spans="1:12" x14ac:dyDescent="0.25">
      <c r="A134" s="83"/>
      <c r="B134" s="83"/>
      <c r="C134" s="83"/>
      <c r="D134" s="178" t="s">
        <v>237</v>
      </c>
      <c r="E134" s="178"/>
      <c r="F134" s="89">
        <f>SUM($F$131:$F$133)</f>
        <v>0</v>
      </c>
    </row>
    <row r="135" spans="1:12" x14ac:dyDescent="0.25">
      <c r="A135" s="83"/>
      <c r="B135" s="83"/>
      <c r="C135" s="83"/>
      <c r="D135" s="175" t="s">
        <v>238</v>
      </c>
      <c r="E135" s="175"/>
      <c r="F135" s="97">
        <v>14</v>
      </c>
    </row>
    <row r="136" spans="1:12" x14ac:dyDescent="0.25">
      <c r="A136" s="83"/>
      <c r="B136" s="83"/>
      <c r="C136" s="83"/>
      <c r="D136" s="176" t="s">
        <v>239</v>
      </c>
      <c r="E136" s="176"/>
      <c r="F136" s="98">
        <f>$F$134/$F$135</f>
        <v>0</v>
      </c>
    </row>
    <row r="137" spans="1:12" x14ac:dyDescent="0.25">
      <c r="A137" s="83"/>
      <c r="B137" s="83"/>
      <c r="C137" s="83"/>
      <c r="D137" s="83"/>
      <c r="E137" s="83"/>
      <c r="F137" s="83"/>
    </row>
    <row r="138" spans="1:12" x14ac:dyDescent="0.25">
      <c r="A138" s="83"/>
      <c r="B138" s="83"/>
      <c r="C138" s="83"/>
      <c r="D138" s="177" t="s">
        <v>293</v>
      </c>
      <c r="E138" s="177"/>
      <c r="F138" s="71">
        <f>F45+F73+F101+F110+F121+F128+F136</f>
        <v>0</v>
      </c>
    </row>
  </sheetData>
  <mergeCells count="37">
    <mergeCell ref="A6:F6"/>
    <mergeCell ref="A1:F1"/>
    <mergeCell ref="A2:F2"/>
    <mergeCell ref="F3:F5"/>
    <mergeCell ref="C3:C5"/>
    <mergeCell ref="D3:D5"/>
    <mergeCell ref="B3:B5"/>
    <mergeCell ref="A3:A5"/>
    <mergeCell ref="E3:E5"/>
    <mergeCell ref="D110:E110"/>
    <mergeCell ref="D43:E43"/>
    <mergeCell ref="D44:E44"/>
    <mergeCell ref="D45:E45"/>
    <mergeCell ref="A47:F47"/>
    <mergeCell ref="D100:E100"/>
    <mergeCell ref="D101:E101"/>
    <mergeCell ref="A103:F103"/>
    <mergeCell ref="D108:E108"/>
    <mergeCell ref="D109:E109"/>
    <mergeCell ref="D71:E71"/>
    <mergeCell ref="D72:E72"/>
    <mergeCell ref="D73:E73"/>
    <mergeCell ref="A75:F75"/>
    <mergeCell ref="D99:E99"/>
    <mergeCell ref="A112:F112"/>
    <mergeCell ref="D119:E119"/>
    <mergeCell ref="D120:E120"/>
    <mergeCell ref="D121:E121"/>
    <mergeCell ref="A123:F123"/>
    <mergeCell ref="D135:E135"/>
    <mergeCell ref="D136:E136"/>
    <mergeCell ref="D138:E138"/>
    <mergeCell ref="D126:E126"/>
    <mergeCell ref="D127:E127"/>
    <mergeCell ref="D128:E128"/>
    <mergeCell ref="A130:F130"/>
    <mergeCell ref="D134:E134"/>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E18D-9BFB-41F1-BBE1-D4009944EEE4}">
  <dimension ref="A1:I129"/>
  <sheetViews>
    <sheetView showGridLines="0" workbookViewId="0">
      <selection activeCell="B121" sqref="B121:C121"/>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191</v>
      </c>
    </row>
    <row r="7" spans="1:4" x14ac:dyDescent="0.25">
      <c r="A7" s="6" t="s">
        <v>6</v>
      </c>
      <c r="B7" s="168" t="s">
        <v>7</v>
      </c>
      <c r="C7" s="168"/>
      <c r="D7" s="6">
        <v>2024</v>
      </c>
    </row>
    <row r="8" spans="1:4" x14ac:dyDescent="0.25">
      <c r="A8" s="6" t="s">
        <v>8</v>
      </c>
      <c r="B8" s="168" t="s">
        <v>156</v>
      </c>
      <c r="C8" s="168"/>
      <c r="D8" s="44" t="s">
        <v>193</v>
      </c>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5</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114</v>
      </c>
    </row>
    <row r="16" spans="1:4" x14ac:dyDescent="0.25">
      <c r="A16" s="6">
        <v>2</v>
      </c>
      <c r="B16" s="171" t="s">
        <v>17</v>
      </c>
      <c r="C16" s="171"/>
      <c r="D16" s="117" t="s">
        <v>116</v>
      </c>
    </row>
    <row r="17" spans="1:5" x14ac:dyDescent="0.25">
      <c r="A17" s="6">
        <v>3</v>
      </c>
      <c r="B17" s="171" t="s">
        <v>99</v>
      </c>
      <c r="C17" s="171"/>
      <c r="D17" s="113">
        <v>1429.59</v>
      </c>
    </row>
    <row r="18" spans="1:5" x14ac:dyDescent="0.25">
      <c r="A18" s="6">
        <v>4</v>
      </c>
      <c r="B18" s="168" t="s">
        <v>18</v>
      </c>
      <c r="C18" s="168"/>
      <c r="D18" s="7" t="s">
        <v>115</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7" x14ac:dyDescent="0.25">
      <c r="A49" s="29"/>
      <c r="B49" s="17"/>
      <c r="C49" s="18"/>
      <c r="D49" s="19"/>
    </row>
    <row r="50" spans="1:7" x14ac:dyDescent="0.25">
      <c r="A50" s="149" t="s">
        <v>51</v>
      </c>
      <c r="B50" s="149"/>
      <c r="C50" s="149"/>
      <c r="D50" s="149"/>
    </row>
    <row r="51" spans="1:7" x14ac:dyDescent="0.25">
      <c r="A51" s="7" t="s">
        <v>52</v>
      </c>
      <c r="B51" s="13" t="s">
        <v>53</v>
      </c>
      <c r="C51" s="7" t="s">
        <v>54</v>
      </c>
      <c r="D51" s="7" t="s">
        <v>22</v>
      </c>
    </row>
    <row r="52" spans="1:7" x14ac:dyDescent="0.25">
      <c r="A52" s="10" t="s">
        <v>2</v>
      </c>
      <c r="B52" s="23" t="s">
        <v>104</v>
      </c>
      <c r="C52" s="47"/>
      <c r="D52" s="11">
        <f>ROUND(IF($C$52*2*21-6%*$D$23&lt;0,0,$C$52*2*21-6%*$D$23),2)</f>
        <v>0</v>
      </c>
      <c r="E52" s="111" t="s">
        <v>295</v>
      </c>
      <c r="F52" s="47">
        <v>4.8600000000000003</v>
      </c>
      <c r="G52" s="40"/>
    </row>
    <row r="53" spans="1:7" ht="14.25" customHeight="1" x14ac:dyDescent="0.25">
      <c r="A53" s="10" t="s">
        <v>4</v>
      </c>
      <c r="B53" s="20" t="s">
        <v>103</v>
      </c>
      <c r="C53" s="47"/>
      <c r="D53" s="11">
        <f>(C53*21)</f>
        <v>0</v>
      </c>
      <c r="E53" s="111" t="s">
        <v>297</v>
      </c>
      <c r="F53" s="47">
        <v>22</v>
      </c>
      <c r="G53" s="40"/>
    </row>
    <row r="54" spans="1:7" x14ac:dyDescent="0.25">
      <c r="A54" s="10" t="s">
        <v>6</v>
      </c>
      <c r="B54" s="20" t="s">
        <v>196</v>
      </c>
      <c r="C54" s="20"/>
      <c r="D54" s="11">
        <v>0</v>
      </c>
      <c r="E54" s="111" t="s">
        <v>297</v>
      </c>
      <c r="F54" s="116">
        <v>121</v>
      </c>
      <c r="G54" s="40"/>
    </row>
    <row r="55" spans="1:7" x14ac:dyDescent="0.25">
      <c r="A55" s="10" t="s">
        <v>8</v>
      </c>
      <c r="B55" s="20" t="s">
        <v>55</v>
      </c>
      <c r="C55" s="20"/>
      <c r="D55" s="11">
        <v>0</v>
      </c>
      <c r="E55" s="40"/>
      <c r="F55" s="112"/>
      <c r="G55" s="40"/>
    </row>
    <row r="56" spans="1:7" x14ac:dyDescent="0.25">
      <c r="A56" s="10" t="s">
        <v>25</v>
      </c>
      <c r="B56" s="20" t="s">
        <v>158</v>
      </c>
      <c r="C56" s="20"/>
      <c r="D56" s="11">
        <v>0</v>
      </c>
      <c r="E56" s="40"/>
      <c r="F56" s="40"/>
      <c r="G56" s="40"/>
    </row>
    <row r="57" spans="1:7" x14ac:dyDescent="0.25">
      <c r="A57" s="10" t="s">
        <v>26</v>
      </c>
      <c r="B57" s="23" t="s">
        <v>28</v>
      </c>
      <c r="C57" s="23"/>
      <c r="D57" s="11">
        <v>0</v>
      </c>
      <c r="E57" s="40"/>
      <c r="F57" s="40"/>
      <c r="G57" s="40"/>
    </row>
    <row r="58" spans="1:7" x14ac:dyDescent="0.25">
      <c r="A58" s="151" t="s">
        <v>100</v>
      </c>
      <c r="B58" s="151"/>
      <c r="C58" s="151"/>
      <c r="D58" s="14">
        <f>ROUND(SUM(D52:D57),2)</f>
        <v>0</v>
      </c>
    </row>
    <row r="59" spans="1:7" x14ac:dyDescent="0.25">
      <c r="A59" s="17"/>
      <c r="B59" s="17"/>
      <c r="C59" s="17"/>
      <c r="D59" s="19"/>
    </row>
    <row r="60" spans="1:7" ht="15" customHeight="1" x14ac:dyDescent="0.25">
      <c r="A60" s="149" t="s">
        <v>56</v>
      </c>
      <c r="B60" s="149"/>
      <c r="C60" s="149"/>
      <c r="D60" s="149"/>
    </row>
    <row r="61" spans="1:7" x14ac:dyDescent="0.25">
      <c r="A61" s="7">
        <v>2</v>
      </c>
      <c r="B61" s="150" t="s">
        <v>57</v>
      </c>
      <c r="C61" s="150"/>
      <c r="D61" s="7" t="s">
        <v>22</v>
      </c>
    </row>
    <row r="62" spans="1:7" x14ac:dyDescent="0.25">
      <c r="A62" s="7" t="s">
        <v>31</v>
      </c>
      <c r="B62" s="150" t="s">
        <v>32</v>
      </c>
      <c r="C62" s="150"/>
      <c r="D62" s="8">
        <f>D36</f>
        <v>0</v>
      </c>
    </row>
    <row r="63" spans="1:7" x14ac:dyDescent="0.25">
      <c r="A63" s="7" t="s">
        <v>40</v>
      </c>
      <c r="B63" s="150" t="s">
        <v>41</v>
      </c>
      <c r="C63" s="150"/>
      <c r="D63" s="8">
        <f>D48</f>
        <v>0</v>
      </c>
    </row>
    <row r="64" spans="1:7"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6" x14ac:dyDescent="0.25">
      <c r="A97" s="152"/>
      <c r="B97" s="152"/>
      <c r="C97" s="152"/>
      <c r="D97" s="152"/>
    </row>
    <row r="98" spans="1:6" x14ac:dyDescent="0.25">
      <c r="A98" s="153" t="s">
        <v>82</v>
      </c>
      <c r="B98" s="154"/>
      <c r="C98" s="154"/>
      <c r="D98" s="155"/>
    </row>
    <row r="99" spans="1:6" x14ac:dyDescent="0.25">
      <c r="A99" s="10">
        <v>5</v>
      </c>
      <c r="B99" s="156" t="s">
        <v>83</v>
      </c>
      <c r="C99" s="156"/>
      <c r="D99" s="10" t="s">
        <v>22</v>
      </c>
      <c r="E99" s="40"/>
    </row>
    <row r="100" spans="1:6" ht="15" customHeight="1" x14ac:dyDescent="0.25">
      <c r="A100" s="10" t="s">
        <v>2</v>
      </c>
      <c r="B100" s="156" t="s">
        <v>84</v>
      </c>
      <c r="C100" s="156"/>
      <c r="D100" s="11">
        <f>'Mat.Equip e Unif. MARANHÃO'!F128+'Mat.Equip e Unif. MARANHÃO'!F136</f>
        <v>0</v>
      </c>
      <c r="E100" s="40"/>
    </row>
    <row r="101" spans="1:6" x14ac:dyDescent="0.25">
      <c r="A101" s="10" t="s">
        <v>4</v>
      </c>
      <c r="B101" s="156" t="s">
        <v>288</v>
      </c>
      <c r="C101" s="156"/>
      <c r="D101" s="11">
        <f>'Mat.Equip e Unif. MARANHÃO'!F45+'Mat.Equip e Unif. MARANHÃO'!F73</f>
        <v>0</v>
      </c>
      <c r="E101" s="114"/>
    </row>
    <row r="102" spans="1:6" x14ac:dyDescent="0.25">
      <c r="A102" s="10" t="s">
        <v>6</v>
      </c>
      <c r="B102" s="156" t="s">
        <v>290</v>
      </c>
      <c r="C102" s="156"/>
      <c r="D102" s="11">
        <f>'Mat.Equip e Unif. MARANHÃO'!F101</f>
        <v>0</v>
      </c>
      <c r="E102" s="112"/>
    </row>
    <row r="103" spans="1:6" x14ac:dyDescent="0.25">
      <c r="A103" s="10" t="s">
        <v>8</v>
      </c>
      <c r="B103" s="156" t="s">
        <v>289</v>
      </c>
      <c r="C103" s="156"/>
      <c r="D103" s="11">
        <f>'Mat.Equip e Unif. MARANHÃO'!F110+'Mat.Equip e Unif. MARANHÃO'!F121</f>
        <v>0</v>
      </c>
      <c r="E103" s="112"/>
    </row>
    <row r="104" spans="1:6" x14ac:dyDescent="0.25">
      <c r="A104" s="151" t="s">
        <v>100</v>
      </c>
      <c r="B104" s="151"/>
      <c r="C104" s="151"/>
      <c r="D104" s="14">
        <f>SUM(D100:D103)</f>
        <v>0</v>
      </c>
      <c r="F104" s="1"/>
    </row>
    <row r="105" spans="1:6" x14ac:dyDescent="0.25">
      <c r="A105" s="152"/>
      <c r="B105" s="152"/>
      <c r="C105" s="152"/>
      <c r="D105" s="152"/>
    </row>
    <row r="106" spans="1:6" x14ac:dyDescent="0.25">
      <c r="A106" s="149" t="s">
        <v>85</v>
      </c>
      <c r="B106" s="149"/>
      <c r="C106" s="149"/>
      <c r="D106" s="149"/>
    </row>
    <row r="107" spans="1:6" x14ac:dyDescent="0.25">
      <c r="A107" s="7">
        <v>6</v>
      </c>
      <c r="B107" s="12" t="s">
        <v>86</v>
      </c>
      <c r="C107" s="7" t="s">
        <v>33</v>
      </c>
      <c r="D107" s="7" t="s">
        <v>22</v>
      </c>
    </row>
    <row r="108" spans="1:6" x14ac:dyDescent="0.25">
      <c r="A108" s="7" t="s">
        <v>2</v>
      </c>
      <c r="B108" s="12" t="s">
        <v>87</v>
      </c>
      <c r="C108" s="24">
        <v>0</v>
      </c>
      <c r="D108" s="8">
        <f>ROUND(($D$124*C108),2)</f>
        <v>0</v>
      </c>
    </row>
    <row r="109" spans="1:6" x14ac:dyDescent="0.25">
      <c r="A109" s="7" t="s">
        <v>4</v>
      </c>
      <c r="B109" s="12" t="s">
        <v>88</v>
      </c>
      <c r="C109" s="24">
        <v>0</v>
      </c>
      <c r="D109" s="8">
        <f>ROUND((($D$108+$D$124)*C109),2)</f>
        <v>0</v>
      </c>
    </row>
    <row r="110" spans="1:6" x14ac:dyDescent="0.25">
      <c r="A110" s="7" t="s">
        <v>6</v>
      </c>
      <c r="B110" s="28" t="s">
        <v>89</v>
      </c>
      <c r="C110" s="27">
        <v>0</v>
      </c>
      <c r="D110" s="14"/>
    </row>
    <row r="111" spans="1:6" ht="15" customHeight="1" x14ac:dyDescent="0.25">
      <c r="A111" s="7"/>
      <c r="B111" s="12" t="s">
        <v>90</v>
      </c>
      <c r="C111" s="24">
        <v>0</v>
      </c>
      <c r="D111" s="36">
        <f>ROUND((($D$124+$D$108+$D$109)/(1-$C$110)*C111),2)</f>
        <v>0</v>
      </c>
    </row>
    <row r="112" spans="1:6"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65A0-C7B1-4F05-8B42-5B529BA551F0}">
  <dimension ref="A1:I129"/>
  <sheetViews>
    <sheetView showGridLines="0" workbookViewId="0">
      <selection activeCell="B119" sqref="B119:C119"/>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191</v>
      </c>
    </row>
    <row r="7" spans="1:4" x14ac:dyDescent="0.25">
      <c r="A7" s="6" t="s">
        <v>6</v>
      </c>
      <c r="B7" s="168" t="s">
        <v>7</v>
      </c>
      <c r="C7" s="168"/>
      <c r="D7" s="6">
        <v>2024</v>
      </c>
    </row>
    <row r="8" spans="1:4" x14ac:dyDescent="0.25">
      <c r="A8" s="6" t="s">
        <v>8</v>
      </c>
      <c r="B8" s="168" t="s">
        <v>156</v>
      </c>
      <c r="C8" s="168"/>
      <c r="D8" s="44" t="s">
        <v>193</v>
      </c>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2</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194</v>
      </c>
    </row>
    <row r="16" spans="1:4" x14ac:dyDescent="0.25">
      <c r="A16" s="6">
        <v>2</v>
      </c>
      <c r="B16" s="168" t="s">
        <v>17</v>
      </c>
      <c r="C16" s="168"/>
      <c r="D16" s="43" t="s">
        <v>116</v>
      </c>
    </row>
    <row r="17" spans="1:5" x14ac:dyDescent="0.25">
      <c r="A17" s="6">
        <v>3</v>
      </c>
      <c r="B17" s="171" t="s">
        <v>99</v>
      </c>
      <c r="C17" s="171"/>
      <c r="D17" s="113">
        <v>1452.65</v>
      </c>
    </row>
    <row r="18" spans="1:5" x14ac:dyDescent="0.25">
      <c r="A18" s="6">
        <v>4</v>
      </c>
      <c r="B18" s="171" t="s">
        <v>18</v>
      </c>
      <c r="C18" s="171"/>
      <c r="D18" s="10" t="s">
        <v>194</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7" x14ac:dyDescent="0.25">
      <c r="A49" s="29"/>
      <c r="B49" s="17"/>
      <c r="C49" s="18"/>
      <c r="D49" s="19"/>
    </row>
    <row r="50" spans="1:7" x14ac:dyDescent="0.25">
      <c r="A50" s="149" t="s">
        <v>51</v>
      </c>
      <c r="B50" s="149"/>
      <c r="C50" s="149"/>
      <c r="D50" s="149"/>
    </row>
    <row r="51" spans="1:7" x14ac:dyDescent="0.25">
      <c r="A51" s="7" t="s">
        <v>52</v>
      </c>
      <c r="B51" s="13" t="s">
        <v>53</v>
      </c>
      <c r="C51" s="7" t="s">
        <v>54</v>
      </c>
      <c r="D51" s="7" t="s">
        <v>22</v>
      </c>
      <c r="G51" s="40"/>
    </row>
    <row r="52" spans="1:7" x14ac:dyDescent="0.25">
      <c r="A52" s="10" t="s">
        <v>2</v>
      </c>
      <c r="B52" s="23" t="s">
        <v>104</v>
      </c>
      <c r="C52" s="47"/>
      <c r="D52" s="11">
        <f>ROUND(IF($C$52*2*21-6%*$D$23&lt;0,0,$C$52*2*21-6%*$D$23),2)</f>
        <v>0</v>
      </c>
      <c r="E52" s="111" t="s">
        <v>295</v>
      </c>
      <c r="F52" s="47">
        <v>4.8600000000000003</v>
      </c>
      <c r="G52" s="40"/>
    </row>
    <row r="53" spans="1:7" ht="14.25" customHeight="1" x14ac:dyDescent="0.25">
      <c r="A53" s="10" t="s">
        <v>4</v>
      </c>
      <c r="B53" s="20" t="s">
        <v>103</v>
      </c>
      <c r="C53" s="47"/>
      <c r="D53" s="11">
        <f>(C53*21)</f>
        <v>0</v>
      </c>
      <c r="E53" s="111" t="s">
        <v>297</v>
      </c>
      <c r="F53" s="47">
        <v>22</v>
      </c>
      <c r="G53" s="40"/>
    </row>
    <row r="54" spans="1:7" x14ac:dyDescent="0.25">
      <c r="A54" s="10" t="s">
        <v>6</v>
      </c>
      <c r="B54" s="20" t="s">
        <v>196</v>
      </c>
      <c r="C54" s="20"/>
      <c r="D54" s="11">
        <v>0</v>
      </c>
      <c r="E54" s="111" t="s">
        <v>297</v>
      </c>
      <c r="F54" s="116">
        <v>121</v>
      </c>
      <c r="G54" s="40"/>
    </row>
    <row r="55" spans="1:7" x14ac:dyDescent="0.25">
      <c r="A55" s="10" t="s">
        <v>8</v>
      </c>
      <c r="B55" s="20" t="s">
        <v>55</v>
      </c>
      <c r="C55" s="20"/>
      <c r="D55" s="11">
        <v>0</v>
      </c>
      <c r="E55" s="40"/>
      <c r="F55" s="112"/>
      <c r="G55" s="40"/>
    </row>
    <row r="56" spans="1:7" x14ac:dyDescent="0.25">
      <c r="A56" s="10" t="s">
        <v>25</v>
      </c>
      <c r="B56" s="20" t="s">
        <v>158</v>
      </c>
      <c r="C56" s="20"/>
      <c r="D56" s="11">
        <v>0</v>
      </c>
      <c r="E56" s="40"/>
      <c r="F56" s="40"/>
      <c r="G56" s="40"/>
    </row>
    <row r="57" spans="1:7" x14ac:dyDescent="0.25">
      <c r="A57" s="10" t="s">
        <v>26</v>
      </c>
      <c r="B57" s="23" t="s">
        <v>28</v>
      </c>
      <c r="C57" s="23"/>
      <c r="D57" s="11">
        <v>0</v>
      </c>
    </row>
    <row r="58" spans="1:7" x14ac:dyDescent="0.25">
      <c r="A58" s="151" t="s">
        <v>100</v>
      </c>
      <c r="B58" s="151"/>
      <c r="C58" s="151"/>
      <c r="D58" s="14">
        <f>ROUND(SUM(D52:D57),2)</f>
        <v>0</v>
      </c>
    </row>
    <row r="59" spans="1:7" x14ac:dyDescent="0.25">
      <c r="A59" s="17"/>
      <c r="B59" s="17"/>
      <c r="C59" s="17"/>
      <c r="D59" s="19"/>
    </row>
    <row r="60" spans="1:7" ht="15" customHeight="1" x14ac:dyDescent="0.25">
      <c r="A60" s="149" t="s">
        <v>56</v>
      </c>
      <c r="B60" s="149"/>
      <c r="C60" s="149"/>
      <c r="D60" s="149"/>
    </row>
    <row r="61" spans="1:7" x14ac:dyDescent="0.25">
      <c r="A61" s="7">
        <v>2</v>
      </c>
      <c r="B61" s="150" t="s">
        <v>57</v>
      </c>
      <c r="C61" s="150"/>
      <c r="D61" s="7" t="s">
        <v>22</v>
      </c>
    </row>
    <row r="62" spans="1:7" x14ac:dyDescent="0.25">
      <c r="A62" s="7" t="s">
        <v>31</v>
      </c>
      <c r="B62" s="150" t="s">
        <v>32</v>
      </c>
      <c r="C62" s="150"/>
      <c r="D62" s="8">
        <f>D36</f>
        <v>0</v>
      </c>
    </row>
    <row r="63" spans="1:7" x14ac:dyDescent="0.25">
      <c r="A63" s="7" t="s">
        <v>40</v>
      </c>
      <c r="B63" s="150" t="s">
        <v>41</v>
      </c>
      <c r="C63" s="150"/>
      <c r="D63" s="8">
        <f>D48</f>
        <v>0</v>
      </c>
    </row>
    <row r="64" spans="1:7"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5" x14ac:dyDescent="0.25">
      <c r="A97" s="152"/>
      <c r="B97" s="152"/>
      <c r="C97" s="152"/>
      <c r="D97" s="152"/>
    </row>
    <row r="98" spans="1:5" x14ac:dyDescent="0.25">
      <c r="A98" s="153" t="s">
        <v>82</v>
      </c>
      <c r="B98" s="154"/>
      <c r="C98" s="154"/>
      <c r="D98" s="155"/>
    </row>
    <row r="99" spans="1:5" x14ac:dyDescent="0.25">
      <c r="A99" s="10">
        <v>5</v>
      </c>
      <c r="B99" s="156" t="s">
        <v>83</v>
      </c>
      <c r="C99" s="156"/>
      <c r="D99" s="10" t="s">
        <v>22</v>
      </c>
    </row>
    <row r="100" spans="1:5" ht="15" customHeight="1" x14ac:dyDescent="0.25">
      <c r="A100" s="10" t="s">
        <v>2</v>
      </c>
      <c r="B100" s="156" t="s">
        <v>84</v>
      </c>
      <c r="C100" s="156"/>
      <c r="D100" s="11">
        <f>'Mat.Equip e Unif. MARANHÃO'!F128+'Mat.Equip e Unif. MARANHÃO'!F136</f>
        <v>0</v>
      </c>
    </row>
    <row r="101" spans="1:5" x14ac:dyDescent="0.25">
      <c r="A101" s="10" t="s">
        <v>4</v>
      </c>
      <c r="B101" s="156" t="s">
        <v>288</v>
      </c>
      <c r="C101" s="156"/>
      <c r="D101" s="11">
        <f>'Mat.Equip e Unif. MARANHÃO'!F45+'Mat.Equip e Unif. MARANHÃO'!F73</f>
        <v>0</v>
      </c>
      <c r="E101" s="45"/>
    </row>
    <row r="102" spans="1:5" x14ac:dyDescent="0.25">
      <c r="A102" s="10" t="s">
        <v>6</v>
      </c>
      <c r="B102" s="156" t="s">
        <v>290</v>
      </c>
      <c r="C102" s="156"/>
      <c r="D102" s="11">
        <f>'Mat.Equip e Unif. MARANHÃO'!F101</f>
        <v>0</v>
      </c>
      <c r="E102" s="1"/>
    </row>
    <row r="103" spans="1:5" x14ac:dyDescent="0.25">
      <c r="A103" s="10" t="s">
        <v>8</v>
      </c>
      <c r="B103" s="156" t="s">
        <v>289</v>
      </c>
      <c r="C103" s="156"/>
      <c r="D103" s="11">
        <f>'Mat.Equip e Unif. MARANHÃO'!F110+'Mat.Equip e Unif. MARANHÃO'!F121</f>
        <v>0</v>
      </c>
      <c r="E103" s="1"/>
    </row>
    <row r="104" spans="1:5" x14ac:dyDescent="0.25">
      <c r="A104" s="151" t="s">
        <v>100</v>
      </c>
      <c r="B104" s="151"/>
      <c r="C104" s="151"/>
      <c r="D104" s="14">
        <f>SUM(D100:D103)</f>
        <v>0</v>
      </c>
    </row>
    <row r="105" spans="1:5" x14ac:dyDescent="0.25">
      <c r="A105" s="152"/>
      <c r="B105" s="152"/>
      <c r="C105" s="152"/>
      <c r="D105" s="152"/>
    </row>
    <row r="106" spans="1:5" x14ac:dyDescent="0.25">
      <c r="A106" s="149" t="s">
        <v>85</v>
      </c>
      <c r="B106" s="149"/>
      <c r="C106" s="149"/>
      <c r="D106" s="149"/>
    </row>
    <row r="107" spans="1:5" x14ac:dyDescent="0.25">
      <c r="A107" s="7">
        <v>6</v>
      </c>
      <c r="B107" s="12" t="s">
        <v>86</v>
      </c>
      <c r="C107" s="7" t="s">
        <v>33</v>
      </c>
      <c r="D107" s="7" t="s">
        <v>22</v>
      </c>
    </row>
    <row r="108" spans="1:5" x14ac:dyDescent="0.25">
      <c r="A108" s="7" t="s">
        <v>2</v>
      </c>
      <c r="B108" s="12" t="s">
        <v>87</v>
      </c>
      <c r="C108" s="24">
        <v>0</v>
      </c>
      <c r="D108" s="8">
        <f>ROUND(($D$124*C108),2)</f>
        <v>0</v>
      </c>
    </row>
    <row r="109" spans="1:5" x14ac:dyDescent="0.25">
      <c r="A109" s="7" t="s">
        <v>4</v>
      </c>
      <c r="B109" s="12" t="s">
        <v>88</v>
      </c>
      <c r="C109" s="24">
        <v>0</v>
      </c>
      <c r="D109" s="8">
        <f>ROUND((($D$108+$D$124)*C109),2)</f>
        <v>0</v>
      </c>
    </row>
    <row r="110" spans="1:5" x14ac:dyDescent="0.25">
      <c r="A110" s="7" t="s">
        <v>6</v>
      </c>
      <c r="B110" s="28" t="s">
        <v>89</v>
      </c>
      <c r="C110" s="27">
        <v>0</v>
      </c>
      <c r="D110" s="14"/>
    </row>
    <row r="111" spans="1:5" ht="15" customHeight="1" x14ac:dyDescent="0.25">
      <c r="A111" s="7"/>
      <c r="B111" s="12" t="s">
        <v>90</v>
      </c>
      <c r="C111" s="24">
        <v>0</v>
      </c>
      <c r="D111" s="36">
        <f>ROUND((($D$124+$D$108+$D$109)/(1-$C$110)*C111),2)</f>
        <v>0</v>
      </c>
    </row>
    <row r="112" spans="1:5"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34E9-7B90-4FC5-9750-E54B31A95597}">
  <dimension ref="A1:L138"/>
  <sheetViews>
    <sheetView showGridLines="0" zoomScaleNormal="100" workbookViewId="0">
      <selection activeCell="K134" sqref="K134"/>
    </sheetView>
  </sheetViews>
  <sheetFormatPr defaultRowHeight="15" x14ac:dyDescent="0.25"/>
  <cols>
    <col min="2" max="2" width="48" customWidth="1"/>
    <col min="3" max="3" width="14.7109375" customWidth="1"/>
    <col min="4" max="4" width="19" customWidth="1"/>
    <col min="5" max="5" width="20.85546875" customWidth="1"/>
    <col min="6" max="6" width="25" customWidth="1"/>
  </cols>
  <sheetData>
    <row r="1" spans="1:11" x14ac:dyDescent="0.25">
      <c r="A1" s="182" t="s">
        <v>161</v>
      </c>
      <c r="B1" s="182"/>
      <c r="C1" s="182"/>
      <c r="D1" s="182"/>
      <c r="E1" s="182"/>
      <c r="F1" s="182"/>
    </row>
    <row r="2" spans="1:11" x14ac:dyDescent="0.25">
      <c r="A2" s="183" t="s">
        <v>205</v>
      </c>
      <c r="B2" s="183"/>
      <c r="C2" s="183"/>
      <c r="D2" s="183"/>
      <c r="E2" s="183"/>
      <c r="F2" s="183"/>
      <c r="G2" s="75"/>
      <c r="H2" s="75"/>
      <c r="I2" s="75"/>
      <c r="J2" s="75"/>
      <c r="K2" s="75"/>
    </row>
    <row r="3" spans="1:11" ht="15" customHeight="1" x14ac:dyDescent="0.25">
      <c r="A3" s="187" t="s">
        <v>202</v>
      </c>
      <c r="B3" s="187" t="s">
        <v>147</v>
      </c>
      <c r="C3" s="184" t="s">
        <v>203</v>
      </c>
      <c r="D3" s="184" t="s">
        <v>204</v>
      </c>
      <c r="E3" s="190" t="s">
        <v>236</v>
      </c>
      <c r="F3" s="184" t="s">
        <v>237</v>
      </c>
    </row>
    <row r="4" spans="1:11" ht="15" customHeight="1" x14ac:dyDescent="0.25">
      <c r="A4" s="188"/>
      <c r="B4" s="188"/>
      <c r="C4" s="185"/>
      <c r="D4" s="185"/>
      <c r="E4" s="191"/>
      <c r="F4" s="185"/>
    </row>
    <row r="5" spans="1:11" ht="15" customHeight="1" x14ac:dyDescent="0.25">
      <c r="A5" s="189"/>
      <c r="B5" s="189"/>
      <c r="C5" s="186"/>
      <c r="D5" s="186"/>
      <c r="E5" s="192"/>
      <c r="F5" s="186"/>
    </row>
    <row r="6" spans="1:11" ht="15.75" customHeight="1" x14ac:dyDescent="0.25">
      <c r="A6" s="179" t="s">
        <v>235</v>
      </c>
      <c r="B6" s="179"/>
      <c r="C6" s="179"/>
      <c r="D6" s="179"/>
      <c r="E6" s="179"/>
      <c r="F6" s="179"/>
      <c r="G6" s="66"/>
      <c r="H6" s="66"/>
      <c r="I6" s="66"/>
      <c r="J6" s="66"/>
      <c r="K6" s="66"/>
    </row>
    <row r="7" spans="1:11" x14ac:dyDescent="0.25">
      <c r="A7" s="99">
        <v>1</v>
      </c>
      <c r="B7" s="70" t="s">
        <v>117</v>
      </c>
      <c r="C7" s="69" t="s">
        <v>118</v>
      </c>
      <c r="D7" s="99">
        <v>30</v>
      </c>
      <c r="E7" s="81"/>
      <c r="F7" s="87">
        <f>ROUND(($E$7*$D$7),2)</f>
        <v>0</v>
      </c>
      <c r="G7" s="77"/>
    </row>
    <row r="8" spans="1:11" ht="30" x14ac:dyDescent="0.25">
      <c r="A8" s="99">
        <v>2</v>
      </c>
      <c r="B8" s="70" t="s">
        <v>206</v>
      </c>
      <c r="C8" s="69" t="s">
        <v>118</v>
      </c>
      <c r="D8" s="99">
        <v>1</v>
      </c>
      <c r="E8" s="81"/>
      <c r="F8" s="87">
        <f>ROUND(($E$8*$D$8),2)</f>
        <v>0</v>
      </c>
      <c r="G8" s="77"/>
    </row>
    <row r="9" spans="1:11" x14ac:dyDescent="0.25">
      <c r="A9" s="99">
        <v>3</v>
      </c>
      <c r="B9" s="70" t="s">
        <v>207</v>
      </c>
      <c r="C9" s="69" t="s">
        <v>118</v>
      </c>
      <c r="D9" s="99">
        <v>20</v>
      </c>
      <c r="E9" s="81"/>
      <c r="F9" s="87">
        <f>ROUND(($E$9*$D$9),2)</f>
        <v>0</v>
      </c>
      <c r="G9" s="77"/>
    </row>
    <row r="10" spans="1:11" x14ac:dyDescent="0.25">
      <c r="A10" s="99">
        <v>4</v>
      </c>
      <c r="B10" s="101" t="s">
        <v>208</v>
      </c>
      <c r="C10" s="69" t="s">
        <v>109</v>
      </c>
      <c r="D10" s="99">
        <v>7</v>
      </c>
      <c r="E10" s="81"/>
      <c r="F10" s="87">
        <f>ROUND(($E$10*$D$10),2)</f>
        <v>0</v>
      </c>
      <c r="G10" s="77"/>
    </row>
    <row r="11" spans="1:11" x14ac:dyDescent="0.25">
      <c r="A11" s="99">
        <v>5</v>
      </c>
      <c r="B11" s="70" t="s">
        <v>209</v>
      </c>
      <c r="C11" s="69" t="s">
        <v>118</v>
      </c>
      <c r="D11" s="99">
        <v>1</v>
      </c>
      <c r="E11" s="81"/>
      <c r="F11" s="87">
        <f>ROUND(($E$11*$D$11),2)</f>
        <v>0</v>
      </c>
      <c r="G11" s="77"/>
    </row>
    <row r="12" spans="1:11" x14ac:dyDescent="0.25">
      <c r="A12" s="99">
        <v>6</v>
      </c>
      <c r="B12" s="70" t="s">
        <v>210</v>
      </c>
      <c r="C12" s="69" t="s">
        <v>119</v>
      </c>
      <c r="D12" s="99">
        <v>15</v>
      </c>
      <c r="E12" s="81"/>
      <c r="F12" s="87">
        <f>ROUND(($E$12*$D$12),2)</f>
        <v>0</v>
      </c>
      <c r="G12" s="77"/>
    </row>
    <row r="13" spans="1:11" ht="30" x14ac:dyDescent="0.25">
      <c r="A13" s="99">
        <v>7</v>
      </c>
      <c r="B13" s="70" t="s">
        <v>120</v>
      </c>
      <c r="C13" s="69" t="s">
        <v>109</v>
      </c>
      <c r="D13" s="99">
        <v>19</v>
      </c>
      <c r="E13" s="81"/>
      <c r="F13" s="87">
        <f>ROUND(($E$13*$D$13),2)</f>
        <v>0</v>
      </c>
      <c r="G13" s="77"/>
    </row>
    <row r="14" spans="1:11" x14ac:dyDescent="0.25">
      <c r="A14" s="99">
        <v>8</v>
      </c>
      <c r="B14" s="70" t="s">
        <v>211</v>
      </c>
      <c r="C14" s="69" t="s">
        <v>119</v>
      </c>
      <c r="D14" s="99">
        <v>15</v>
      </c>
      <c r="E14" s="81"/>
      <c r="F14" s="87">
        <f>ROUND(($E$14*$D$14),2)</f>
        <v>0</v>
      </c>
      <c r="G14" s="77"/>
    </row>
    <row r="15" spans="1:11" x14ac:dyDescent="0.25">
      <c r="A15" s="99">
        <v>9</v>
      </c>
      <c r="B15" s="70" t="s">
        <v>212</v>
      </c>
      <c r="C15" s="69" t="s">
        <v>121</v>
      </c>
      <c r="D15" s="99">
        <v>11</v>
      </c>
      <c r="E15" s="81"/>
      <c r="F15" s="87">
        <f>ROUND(($E$15*$D$15),2)</f>
        <v>0</v>
      </c>
      <c r="G15" s="77"/>
    </row>
    <row r="16" spans="1:11" ht="30" x14ac:dyDescent="0.25">
      <c r="A16" s="99">
        <v>10</v>
      </c>
      <c r="B16" s="70" t="s">
        <v>213</v>
      </c>
      <c r="C16" s="69" t="s">
        <v>148</v>
      </c>
      <c r="D16" s="99">
        <v>21</v>
      </c>
      <c r="E16" s="81"/>
      <c r="F16" s="87">
        <f>ROUND(($E$16*$D$16),2)</f>
        <v>0</v>
      </c>
      <c r="G16" s="77"/>
    </row>
    <row r="17" spans="1:7" ht="30" x14ac:dyDescent="0.25">
      <c r="A17" s="99">
        <v>11</v>
      </c>
      <c r="B17" s="70" t="s">
        <v>214</v>
      </c>
      <c r="C17" s="69" t="s">
        <v>109</v>
      </c>
      <c r="D17" s="99">
        <v>23</v>
      </c>
      <c r="E17" s="81"/>
      <c r="F17" s="87">
        <f>ROUND(($E$17*$D$17),2)</f>
        <v>0</v>
      </c>
      <c r="G17" s="77"/>
    </row>
    <row r="18" spans="1:7" x14ac:dyDescent="0.25">
      <c r="A18" s="99">
        <v>12</v>
      </c>
      <c r="B18" s="100" t="s">
        <v>215</v>
      </c>
      <c r="C18" s="69" t="s">
        <v>216</v>
      </c>
      <c r="D18" s="99">
        <v>20</v>
      </c>
      <c r="E18" s="81"/>
      <c r="F18" s="87">
        <f>ROUND(($E$18*$D$18),2)</f>
        <v>0</v>
      </c>
      <c r="G18" s="77"/>
    </row>
    <row r="19" spans="1:7" x14ac:dyDescent="0.25">
      <c r="A19" s="99">
        <v>13</v>
      </c>
      <c r="B19" s="70" t="s">
        <v>122</v>
      </c>
      <c r="C19" s="69" t="s">
        <v>109</v>
      </c>
      <c r="D19" s="99">
        <v>18</v>
      </c>
      <c r="E19" s="81"/>
      <c r="F19" s="87">
        <f>ROUND(($E$19*$D$19),2)</f>
        <v>0</v>
      </c>
      <c r="G19" s="77"/>
    </row>
    <row r="20" spans="1:7" x14ac:dyDescent="0.25">
      <c r="A20" s="99">
        <v>14</v>
      </c>
      <c r="B20" s="70" t="s">
        <v>217</v>
      </c>
      <c r="C20" s="69" t="s">
        <v>109</v>
      </c>
      <c r="D20" s="99">
        <v>11</v>
      </c>
      <c r="E20" s="81"/>
      <c r="F20" s="87">
        <f>ROUND(($E$20*$D$20),2)</f>
        <v>0</v>
      </c>
      <c r="G20" s="77"/>
    </row>
    <row r="21" spans="1:7" x14ac:dyDescent="0.25">
      <c r="A21" s="99">
        <v>15</v>
      </c>
      <c r="B21" s="70" t="s">
        <v>218</v>
      </c>
      <c r="C21" s="69" t="s">
        <v>109</v>
      </c>
      <c r="D21" s="99">
        <v>18</v>
      </c>
      <c r="E21" s="81"/>
      <c r="F21" s="87">
        <f>ROUND(($E$21*$D$21),2)</f>
        <v>0</v>
      </c>
      <c r="G21" s="77"/>
    </row>
    <row r="22" spans="1:7" x14ac:dyDescent="0.25">
      <c r="A22" s="99">
        <v>16</v>
      </c>
      <c r="B22" s="70" t="s">
        <v>219</v>
      </c>
      <c r="C22" s="69" t="s">
        <v>109</v>
      </c>
      <c r="D22" s="99">
        <v>12</v>
      </c>
      <c r="E22" s="81"/>
      <c r="F22" s="87">
        <f>ROUND(($E$22*$D$22),2)</f>
        <v>0</v>
      </c>
      <c r="G22" s="77"/>
    </row>
    <row r="23" spans="1:7" x14ac:dyDescent="0.25">
      <c r="A23" s="99">
        <v>17</v>
      </c>
      <c r="B23" s="70" t="s">
        <v>220</v>
      </c>
      <c r="C23" s="69" t="s">
        <v>109</v>
      </c>
      <c r="D23" s="99">
        <v>14</v>
      </c>
      <c r="E23" s="81"/>
      <c r="F23" s="87">
        <f>ROUND(($E$23*$D$23),2)</f>
        <v>0</v>
      </c>
      <c r="G23" s="77"/>
    </row>
    <row r="24" spans="1:7" x14ac:dyDescent="0.25">
      <c r="A24" s="99">
        <v>18</v>
      </c>
      <c r="B24" s="70" t="s">
        <v>123</v>
      </c>
      <c r="C24" s="69" t="s">
        <v>109</v>
      </c>
      <c r="D24" s="99">
        <v>7</v>
      </c>
      <c r="E24" s="81"/>
      <c r="F24" s="87">
        <f>ROUND(($E$24*$D$24),2)</f>
        <v>0</v>
      </c>
      <c r="G24" s="77"/>
    </row>
    <row r="25" spans="1:7" x14ac:dyDescent="0.25">
      <c r="A25" s="99">
        <v>19</v>
      </c>
      <c r="B25" s="70" t="s">
        <v>221</v>
      </c>
      <c r="C25" s="69" t="s">
        <v>109</v>
      </c>
      <c r="D25" s="99">
        <v>4</v>
      </c>
      <c r="E25" s="81"/>
      <c r="F25" s="87">
        <f>ROUND(($E$25*$D$25),2)</f>
        <v>0</v>
      </c>
      <c r="G25" s="77"/>
    </row>
    <row r="26" spans="1:7" ht="30" x14ac:dyDescent="0.25">
      <c r="A26" s="99">
        <v>20</v>
      </c>
      <c r="B26" s="70" t="s">
        <v>222</v>
      </c>
      <c r="C26" s="69" t="s">
        <v>109</v>
      </c>
      <c r="D26" s="99">
        <v>9</v>
      </c>
      <c r="E26" s="81"/>
      <c r="F26" s="87">
        <f>ROUND(($E$26*$D$26),2)</f>
        <v>0</v>
      </c>
      <c r="G26" s="77"/>
    </row>
    <row r="27" spans="1:7" ht="30" x14ac:dyDescent="0.25">
      <c r="A27" s="99">
        <v>21</v>
      </c>
      <c r="B27" s="70" t="s">
        <v>223</v>
      </c>
      <c r="C27" s="69" t="s">
        <v>121</v>
      </c>
      <c r="D27" s="99">
        <v>23</v>
      </c>
      <c r="E27" s="81"/>
      <c r="F27" s="87">
        <f>ROUND(($E$27*$D$27),2)</f>
        <v>0</v>
      </c>
      <c r="G27" s="77"/>
    </row>
    <row r="28" spans="1:7" ht="60" x14ac:dyDescent="0.25">
      <c r="A28" s="99">
        <v>22</v>
      </c>
      <c r="B28" s="70" t="s">
        <v>224</v>
      </c>
      <c r="C28" s="69" t="s">
        <v>121</v>
      </c>
      <c r="D28" s="99">
        <v>14</v>
      </c>
      <c r="E28" s="81"/>
      <c r="F28" s="87">
        <f>ROUND(($E$28*$D$28),2)</f>
        <v>0</v>
      </c>
      <c r="G28" s="77"/>
    </row>
    <row r="29" spans="1:7" x14ac:dyDescent="0.25">
      <c r="A29" s="99">
        <v>23</v>
      </c>
      <c r="B29" s="70" t="s">
        <v>225</v>
      </c>
      <c r="C29" s="69" t="s">
        <v>109</v>
      </c>
      <c r="D29" s="99">
        <v>42</v>
      </c>
      <c r="E29" s="81"/>
      <c r="F29" s="87">
        <f>ROUND(($E$29*$D$29),2)</f>
        <v>0</v>
      </c>
      <c r="G29" s="77"/>
    </row>
    <row r="30" spans="1:7" x14ac:dyDescent="0.25">
      <c r="A30" s="99">
        <v>24</v>
      </c>
      <c r="B30" s="70" t="s">
        <v>226</v>
      </c>
      <c r="C30" s="69" t="s">
        <v>121</v>
      </c>
      <c r="D30" s="99">
        <v>7</v>
      </c>
      <c r="E30" s="81"/>
      <c r="F30" s="87">
        <f>ROUND(($E$30*$D$30),2)</f>
        <v>0</v>
      </c>
      <c r="G30" s="77"/>
    </row>
    <row r="31" spans="1:7" ht="30" x14ac:dyDescent="0.25">
      <c r="A31" s="99">
        <v>25</v>
      </c>
      <c r="B31" s="70" t="s">
        <v>227</v>
      </c>
      <c r="C31" s="69" t="s">
        <v>121</v>
      </c>
      <c r="D31" s="99">
        <v>5</v>
      </c>
      <c r="E31" s="81"/>
      <c r="F31" s="87">
        <f>ROUND(($E$31*$D$31),2)</f>
        <v>0</v>
      </c>
      <c r="G31" s="77"/>
    </row>
    <row r="32" spans="1:7" x14ac:dyDescent="0.25">
      <c r="A32" s="99">
        <v>26</v>
      </c>
      <c r="B32" s="70" t="s">
        <v>228</v>
      </c>
      <c r="C32" s="69" t="s">
        <v>119</v>
      </c>
      <c r="D32" s="99">
        <v>4</v>
      </c>
      <c r="E32" s="81"/>
      <c r="F32" s="87">
        <f>ROUND(($E$32*$D$32),2)</f>
        <v>0</v>
      </c>
      <c r="G32" s="77"/>
    </row>
    <row r="33" spans="1:12" ht="30" x14ac:dyDescent="0.25">
      <c r="A33" s="99">
        <v>27</v>
      </c>
      <c r="B33" s="70" t="s">
        <v>229</v>
      </c>
      <c r="C33" s="69" t="s">
        <v>121</v>
      </c>
      <c r="D33" s="99">
        <v>0</v>
      </c>
      <c r="E33" s="81"/>
      <c r="F33" s="87">
        <f>ROUND(($E$33*$D$33),2)</f>
        <v>0</v>
      </c>
      <c r="G33" s="77"/>
    </row>
    <row r="34" spans="1:12" ht="30" x14ac:dyDescent="0.25">
      <c r="A34" s="99">
        <v>28</v>
      </c>
      <c r="B34" s="70" t="s">
        <v>230</v>
      </c>
      <c r="C34" s="69" t="s">
        <v>121</v>
      </c>
      <c r="D34" s="99">
        <v>4</v>
      </c>
      <c r="E34" s="81"/>
      <c r="F34" s="87">
        <f>ROUND(($E$34*$D$34),2)</f>
        <v>0</v>
      </c>
      <c r="G34" s="77"/>
    </row>
    <row r="35" spans="1:12" ht="30" x14ac:dyDescent="0.25">
      <c r="A35" s="99">
        <v>29</v>
      </c>
      <c r="B35" s="70" t="s">
        <v>231</v>
      </c>
      <c r="C35" s="69" t="s">
        <v>121</v>
      </c>
      <c r="D35" s="99">
        <v>4</v>
      </c>
      <c r="E35" s="81"/>
      <c r="F35" s="87">
        <f>ROUND(($E$35*$D$35),2)</f>
        <v>0</v>
      </c>
      <c r="G35" s="77"/>
    </row>
    <row r="36" spans="1:12" ht="30" x14ac:dyDescent="0.25">
      <c r="A36" s="99">
        <v>30</v>
      </c>
      <c r="B36" s="70" t="s">
        <v>232</v>
      </c>
      <c r="C36" s="69" t="s">
        <v>121</v>
      </c>
      <c r="D36" s="99">
        <v>6</v>
      </c>
      <c r="E36" s="81"/>
      <c r="F36" s="87">
        <f>ROUND(($E$36*$D$36),2)</f>
        <v>0</v>
      </c>
      <c r="G36" s="77"/>
    </row>
    <row r="37" spans="1:12" ht="30" x14ac:dyDescent="0.25">
      <c r="A37" s="99">
        <v>31</v>
      </c>
      <c r="B37" s="70" t="s">
        <v>125</v>
      </c>
      <c r="C37" s="69" t="s">
        <v>121</v>
      </c>
      <c r="D37" s="99">
        <v>4</v>
      </c>
      <c r="E37" s="81"/>
      <c r="F37" s="87">
        <f>ROUND(($E$37*$D$37),2)</f>
        <v>0</v>
      </c>
      <c r="G37" s="77"/>
    </row>
    <row r="38" spans="1:12" ht="30" x14ac:dyDescent="0.25">
      <c r="A38" s="99">
        <v>32</v>
      </c>
      <c r="B38" s="70" t="s">
        <v>124</v>
      </c>
      <c r="C38" s="69" t="s">
        <v>121</v>
      </c>
      <c r="D38" s="99">
        <v>1</v>
      </c>
      <c r="E38" s="81"/>
      <c r="F38" s="87">
        <f>ROUND(($E$38*$D$38),2)</f>
        <v>0</v>
      </c>
      <c r="G38" s="77"/>
    </row>
    <row r="39" spans="1:12" ht="30" x14ac:dyDescent="0.25">
      <c r="A39" s="99">
        <v>33</v>
      </c>
      <c r="B39" s="70" t="s">
        <v>126</v>
      </c>
      <c r="C39" s="69" t="s">
        <v>121</v>
      </c>
      <c r="D39" s="99">
        <v>14</v>
      </c>
      <c r="E39" s="81"/>
      <c r="F39" s="87">
        <f>ROUND(($E$39*$D$39),2)</f>
        <v>0</v>
      </c>
      <c r="G39" s="77"/>
    </row>
    <row r="40" spans="1:12" ht="30" x14ac:dyDescent="0.25">
      <c r="A40" s="99">
        <v>34</v>
      </c>
      <c r="B40" s="70" t="s">
        <v>127</v>
      </c>
      <c r="C40" s="69" t="s">
        <v>121</v>
      </c>
      <c r="D40" s="99">
        <v>4</v>
      </c>
      <c r="E40" s="81"/>
      <c r="F40" s="87">
        <f>ROUND(($E$40*$D$40),2)</f>
        <v>0</v>
      </c>
      <c r="G40" s="77"/>
    </row>
    <row r="41" spans="1:12" x14ac:dyDescent="0.25">
      <c r="A41" s="99">
        <v>35</v>
      </c>
      <c r="B41" s="70" t="s">
        <v>233</v>
      </c>
      <c r="C41" s="69" t="s">
        <v>109</v>
      </c>
      <c r="D41" s="99">
        <v>2</v>
      </c>
      <c r="E41" s="81"/>
      <c r="F41" s="87">
        <f>ROUND(($E$41*$D$41),2)</f>
        <v>0</v>
      </c>
      <c r="G41" s="77"/>
    </row>
    <row r="42" spans="1:12" x14ac:dyDescent="0.25">
      <c r="A42" s="99">
        <v>36</v>
      </c>
      <c r="B42" s="70" t="s">
        <v>234</v>
      </c>
      <c r="C42" s="69" t="s">
        <v>109</v>
      </c>
      <c r="D42" s="99">
        <v>2</v>
      </c>
      <c r="E42" s="81"/>
      <c r="F42" s="87">
        <f>ROUND(($E$42*$D$42),2)</f>
        <v>0</v>
      </c>
      <c r="G42" s="77"/>
    </row>
    <row r="43" spans="1:12" x14ac:dyDescent="0.25">
      <c r="D43" s="178" t="s">
        <v>237</v>
      </c>
      <c r="E43" s="178"/>
      <c r="F43" s="89">
        <f>SUM($F$7:$F$42)</f>
        <v>0</v>
      </c>
    </row>
    <row r="44" spans="1:12" x14ac:dyDescent="0.25">
      <c r="D44" s="175" t="s">
        <v>238</v>
      </c>
      <c r="E44" s="175"/>
      <c r="F44" s="97">
        <v>7</v>
      </c>
    </row>
    <row r="45" spans="1:12" x14ac:dyDescent="0.25">
      <c r="D45" s="176" t="s">
        <v>239</v>
      </c>
      <c r="E45" s="176"/>
      <c r="F45" s="98">
        <f>$F$43/$F$44</f>
        <v>0</v>
      </c>
    </row>
    <row r="47" spans="1:12" ht="15.75" customHeight="1" x14ac:dyDescent="0.25">
      <c r="A47" s="179" t="s">
        <v>240</v>
      </c>
      <c r="B47" s="179"/>
      <c r="C47" s="179"/>
      <c r="D47" s="179"/>
      <c r="E47" s="179"/>
      <c r="F47" s="179"/>
      <c r="G47" s="66"/>
      <c r="H47" s="66"/>
      <c r="I47" s="66"/>
      <c r="J47" s="66"/>
      <c r="K47" s="66"/>
      <c r="L47" s="66"/>
    </row>
    <row r="48" spans="1:12" x14ac:dyDescent="0.25">
      <c r="A48" s="99">
        <v>37</v>
      </c>
      <c r="B48" s="70" t="s">
        <v>129</v>
      </c>
      <c r="C48" s="69" t="s">
        <v>128</v>
      </c>
      <c r="D48" s="99">
        <v>7</v>
      </c>
      <c r="E48" s="67"/>
      <c r="F48" s="74">
        <f>ROUND((($E$48*$D$48)/6),2)</f>
        <v>0</v>
      </c>
      <c r="G48" s="77"/>
      <c r="H48" s="78"/>
      <c r="I48" s="77"/>
      <c r="J48" s="77"/>
      <c r="K48" s="78"/>
      <c r="L48" s="77"/>
    </row>
    <row r="49" spans="1:12" x14ac:dyDescent="0.25">
      <c r="A49" s="99">
        <v>38</v>
      </c>
      <c r="B49" s="70" t="s">
        <v>241</v>
      </c>
      <c r="C49" s="69" t="s">
        <v>109</v>
      </c>
      <c r="D49" s="99">
        <v>1</v>
      </c>
      <c r="E49" s="67"/>
      <c r="F49" s="74">
        <f>ROUND((($E$49*$D$49)/6),2)</f>
        <v>0</v>
      </c>
      <c r="G49" s="77"/>
      <c r="H49" s="78"/>
      <c r="I49" s="77"/>
      <c r="J49" s="77"/>
      <c r="K49" s="78"/>
      <c r="L49" s="77"/>
    </row>
    <row r="50" spans="1:12" x14ac:dyDescent="0.25">
      <c r="A50" s="99">
        <v>39</v>
      </c>
      <c r="B50" s="70" t="s">
        <v>242</v>
      </c>
      <c r="C50" s="69" t="s">
        <v>109</v>
      </c>
      <c r="D50" s="99">
        <v>4</v>
      </c>
      <c r="E50" s="67"/>
      <c r="F50" s="74">
        <f>ROUND((($E$50*$D$50)/6),2)</f>
        <v>0</v>
      </c>
      <c r="G50" s="77"/>
      <c r="H50" s="78"/>
      <c r="I50" s="77"/>
      <c r="J50" s="77"/>
      <c r="K50" s="78"/>
      <c r="L50" s="77"/>
    </row>
    <row r="51" spans="1:12" x14ac:dyDescent="0.25">
      <c r="A51" s="99">
        <v>40</v>
      </c>
      <c r="B51" s="70" t="s">
        <v>243</v>
      </c>
      <c r="C51" s="69" t="s">
        <v>128</v>
      </c>
      <c r="D51" s="99">
        <v>8</v>
      </c>
      <c r="E51" s="67"/>
      <c r="F51" s="74">
        <f>ROUND((($E$51*$D$51)/6),2)</f>
        <v>0</v>
      </c>
      <c r="G51" s="77"/>
      <c r="H51" s="78"/>
      <c r="I51" s="77"/>
      <c r="J51" s="77"/>
      <c r="K51" s="78"/>
      <c r="L51" s="77"/>
    </row>
    <row r="52" spans="1:12" ht="30" x14ac:dyDescent="0.25">
      <c r="A52" s="99">
        <v>41</v>
      </c>
      <c r="B52" s="70" t="s">
        <v>244</v>
      </c>
      <c r="C52" s="69" t="s">
        <v>109</v>
      </c>
      <c r="D52" s="99">
        <v>2</v>
      </c>
      <c r="E52" s="67"/>
      <c r="F52" s="74">
        <f>ROUND((($E$52*$D$52)/6),2)</f>
        <v>0</v>
      </c>
      <c r="G52" s="77"/>
      <c r="H52" s="78"/>
      <c r="I52" s="77"/>
      <c r="J52" s="77"/>
      <c r="K52" s="78"/>
      <c r="L52" s="77"/>
    </row>
    <row r="53" spans="1:12" ht="30" x14ac:dyDescent="0.25">
      <c r="A53" s="99">
        <v>42</v>
      </c>
      <c r="B53" s="70" t="s">
        <v>245</v>
      </c>
      <c r="C53" s="69" t="s">
        <v>109</v>
      </c>
      <c r="D53" s="99">
        <v>3</v>
      </c>
      <c r="E53" s="67"/>
      <c r="F53" s="74">
        <f>ROUND((($E$53*$D$53)/6),2)</f>
        <v>0</v>
      </c>
      <c r="G53" s="77"/>
      <c r="H53" s="78"/>
      <c r="I53" s="77"/>
      <c r="J53" s="77"/>
      <c r="K53" s="78"/>
      <c r="L53" s="77"/>
    </row>
    <row r="54" spans="1:12" x14ac:dyDescent="0.25">
      <c r="A54" s="99">
        <v>43</v>
      </c>
      <c r="B54" s="101" t="s">
        <v>246</v>
      </c>
      <c r="C54" s="88" t="s">
        <v>109</v>
      </c>
      <c r="D54" s="99">
        <v>0</v>
      </c>
      <c r="E54" s="94"/>
      <c r="F54" s="74">
        <f>ROUND((($E$54*$D$54)/6),2)</f>
        <v>0</v>
      </c>
      <c r="G54" s="77"/>
      <c r="H54" s="78"/>
      <c r="I54" s="77"/>
      <c r="J54" s="77"/>
      <c r="K54" s="78"/>
      <c r="L54" s="77"/>
    </row>
    <row r="55" spans="1:12" x14ac:dyDescent="0.25">
      <c r="A55" s="99">
        <v>44</v>
      </c>
      <c r="B55" s="70" t="s">
        <v>247</v>
      </c>
      <c r="C55" s="69" t="s">
        <v>130</v>
      </c>
      <c r="D55" s="99">
        <v>18</v>
      </c>
      <c r="E55" s="67"/>
      <c r="F55" s="74">
        <f>ROUND((($E$55*$D$55)/6),2)</f>
        <v>0</v>
      </c>
      <c r="G55" s="77"/>
      <c r="H55" s="78"/>
      <c r="I55" s="77"/>
      <c r="J55" s="77"/>
      <c r="K55" s="78"/>
      <c r="L55" s="77"/>
    </row>
    <row r="56" spans="1:12" ht="30" x14ac:dyDescent="0.25">
      <c r="A56" s="99">
        <v>45</v>
      </c>
      <c r="B56" s="70" t="s">
        <v>248</v>
      </c>
      <c r="C56" s="69" t="s">
        <v>131</v>
      </c>
      <c r="D56" s="99">
        <v>6</v>
      </c>
      <c r="E56" s="67"/>
      <c r="F56" s="74">
        <f>ROUND((($E$56*$D$56)/6),2)</f>
        <v>0</v>
      </c>
      <c r="G56" s="77"/>
      <c r="H56" s="78"/>
      <c r="I56" s="77"/>
      <c r="J56" s="77"/>
      <c r="K56" s="78"/>
      <c r="L56" s="77"/>
    </row>
    <row r="57" spans="1:12" x14ac:dyDescent="0.25">
      <c r="A57" s="99">
        <v>46</v>
      </c>
      <c r="B57" s="70" t="s">
        <v>132</v>
      </c>
      <c r="C57" s="69" t="s">
        <v>128</v>
      </c>
      <c r="D57" s="99">
        <v>5</v>
      </c>
      <c r="E57" s="67"/>
      <c r="F57" s="74">
        <f>ROUND((($E$57*$D$57)/6),2)</f>
        <v>0</v>
      </c>
      <c r="G57" s="77"/>
      <c r="H57" s="78"/>
      <c r="I57" s="77"/>
      <c r="J57" s="77"/>
      <c r="K57" s="78"/>
      <c r="L57" s="77"/>
    </row>
    <row r="58" spans="1:12" x14ac:dyDescent="0.25">
      <c r="A58" s="99">
        <v>47</v>
      </c>
      <c r="B58" s="70" t="s">
        <v>133</v>
      </c>
      <c r="C58" s="69" t="s">
        <v>128</v>
      </c>
      <c r="D58" s="99">
        <v>25</v>
      </c>
      <c r="E58" s="67"/>
      <c r="F58" s="74">
        <f>ROUND((($E$58*$D$58)/6),2)</f>
        <v>0</v>
      </c>
      <c r="G58" s="77"/>
      <c r="H58" s="78"/>
      <c r="I58" s="77"/>
      <c r="J58" s="77"/>
      <c r="K58" s="78"/>
      <c r="L58" s="77"/>
    </row>
    <row r="59" spans="1:12" x14ac:dyDescent="0.25">
      <c r="A59" s="99">
        <v>48</v>
      </c>
      <c r="B59" s="70" t="s">
        <v>249</v>
      </c>
      <c r="C59" s="69" t="s">
        <v>109</v>
      </c>
      <c r="D59" s="99">
        <v>10</v>
      </c>
      <c r="E59" s="67"/>
      <c r="F59" s="74">
        <f>ROUND((($E$59*$D$59)/6),2)</f>
        <v>0</v>
      </c>
      <c r="G59" s="77"/>
      <c r="H59" s="78"/>
      <c r="I59" s="77"/>
      <c r="J59" s="77"/>
      <c r="K59" s="78"/>
      <c r="L59" s="77"/>
    </row>
    <row r="60" spans="1:12" ht="30" x14ac:dyDescent="0.25">
      <c r="A60" s="99">
        <v>49</v>
      </c>
      <c r="B60" s="82" t="s">
        <v>250</v>
      </c>
      <c r="C60" s="69" t="s">
        <v>109</v>
      </c>
      <c r="D60" s="99">
        <v>5</v>
      </c>
      <c r="E60" s="67"/>
      <c r="F60" s="74">
        <f>ROUND((($E$60*$D$60)/6),2)</f>
        <v>0</v>
      </c>
      <c r="G60" s="77"/>
      <c r="H60" s="78"/>
      <c r="I60" s="77"/>
      <c r="J60" s="77"/>
      <c r="K60" s="78"/>
      <c r="L60" s="77"/>
    </row>
    <row r="61" spans="1:12" x14ac:dyDescent="0.25">
      <c r="A61" s="99">
        <v>50</v>
      </c>
      <c r="B61" s="70" t="s">
        <v>134</v>
      </c>
      <c r="C61" s="69" t="s">
        <v>128</v>
      </c>
      <c r="D61" s="99">
        <v>3</v>
      </c>
      <c r="E61" s="67"/>
      <c r="F61" s="74">
        <f>ROUND((($E$61*$D$61)/6),2)</f>
        <v>0</v>
      </c>
      <c r="G61" s="77"/>
      <c r="H61" s="78"/>
      <c r="I61" s="77"/>
      <c r="J61" s="77"/>
      <c r="K61" s="78"/>
      <c r="L61" s="77"/>
    </row>
    <row r="62" spans="1:12" x14ac:dyDescent="0.25">
      <c r="A62" s="99">
        <v>51</v>
      </c>
      <c r="B62" s="70" t="s">
        <v>135</v>
      </c>
      <c r="C62" s="69" t="s">
        <v>128</v>
      </c>
      <c r="D62" s="99">
        <v>4</v>
      </c>
      <c r="E62" s="67"/>
      <c r="F62" s="74">
        <f>ROUND((($E$62*$D$62)/6),2)</f>
        <v>0</v>
      </c>
      <c r="G62" s="77"/>
      <c r="H62" s="78"/>
      <c r="I62" s="77"/>
      <c r="J62" s="77"/>
      <c r="K62" s="78"/>
      <c r="L62" s="77"/>
    </row>
    <row r="63" spans="1:12" x14ac:dyDescent="0.25">
      <c r="A63" s="99">
        <v>52</v>
      </c>
      <c r="B63" s="70" t="s">
        <v>251</v>
      </c>
      <c r="C63" s="69" t="s">
        <v>128</v>
      </c>
      <c r="D63" s="99">
        <v>5</v>
      </c>
      <c r="E63" s="67"/>
      <c r="F63" s="74">
        <f>ROUND((($E$63*$D$63)/6),2)</f>
        <v>0</v>
      </c>
      <c r="G63" s="77"/>
      <c r="H63" s="78"/>
      <c r="I63" s="77"/>
      <c r="J63" s="77"/>
      <c r="K63" s="78"/>
      <c r="L63" s="77"/>
    </row>
    <row r="64" spans="1:12" x14ac:dyDescent="0.25">
      <c r="A64" s="99">
        <v>53</v>
      </c>
      <c r="B64" s="70" t="s">
        <v>252</v>
      </c>
      <c r="C64" s="69" t="s">
        <v>109</v>
      </c>
      <c r="D64" s="99">
        <v>7</v>
      </c>
      <c r="E64" s="67"/>
      <c r="F64" s="74">
        <f>ROUND((($E$64*$D$64)/6),2)</f>
        <v>0</v>
      </c>
      <c r="G64" s="77"/>
      <c r="H64" s="78"/>
      <c r="I64" s="77"/>
      <c r="J64" s="77"/>
      <c r="K64" s="78"/>
      <c r="L64" s="77"/>
    </row>
    <row r="65" spans="1:12" x14ac:dyDescent="0.25">
      <c r="A65" s="99">
        <v>54</v>
      </c>
      <c r="B65" s="70" t="s">
        <v>136</v>
      </c>
      <c r="C65" s="69" t="s">
        <v>128</v>
      </c>
      <c r="D65" s="99">
        <v>5</v>
      </c>
      <c r="E65" s="67"/>
      <c r="F65" s="74">
        <f>ROUND((($E$65*$D$65)/6),2)</f>
        <v>0</v>
      </c>
      <c r="G65" s="77"/>
      <c r="H65" s="78"/>
      <c r="I65" s="77"/>
      <c r="J65" s="77"/>
      <c r="K65" s="78"/>
      <c r="L65" s="77"/>
    </row>
    <row r="66" spans="1:12" x14ac:dyDescent="0.25">
      <c r="A66" s="99">
        <v>55</v>
      </c>
      <c r="B66" s="70" t="s">
        <v>139</v>
      </c>
      <c r="C66" s="69" t="s">
        <v>128</v>
      </c>
      <c r="D66" s="99">
        <v>5</v>
      </c>
      <c r="E66" s="67"/>
      <c r="F66" s="74">
        <f>ROUND((($E$66*$D$66)/6),2)</f>
        <v>0</v>
      </c>
      <c r="G66" s="77"/>
      <c r="H66" s="78"/>
      <c r="I66" s="77"/>
      <c r="J66" s="77"/>
      <c r="K66" s="78"/>
      <c r="L66" s="77"/>
    </row>
    <row r="67" spans="1:12" x14ac:dyDescent="0.25">
      <c r="A67" s="99">
        <v>56</v>
      </c>
      <c r="B67" s="70" t="s">
        <v>138</v>
      </c>
      <c r="C67" s="69" t="s">
        <v>128</v>
      </c>
      <c r="D67" s="99">
        <v>5</v>
      </c>
      <c r="E67" s="67"/>
      <c r="F67" s="74">
        <f>ROUND((($E$67*$D$67)/6),2)</f>
        <v>0</v>
      </c>
      <c r="G67" s="77"/>
      <c r="H67" s="78"/>
      <c r="I67" s="77"/>
      <c r="J67" s="77"/>
      <c r="K67" s="78"/>
      <c r="L67" s="77"/>
    </row>
    <row r="68" spans="1:12" x14ac:dyDescent="0.25">
      <c r="A68" s="99">
        <v>57</v>
      </c>
      <c r="B68" s="70" t="s">
        <v>140</v>
      </c>
      <c r="C68" s="69" t="s">
        <v>128</v>
      </c>
      <c r="D68" s="99">
        <v>5</v>
      </c>
      <c r="E68" s="67"/>
      <c r="F68" s="74">
        <f>ROUND((($E$68*$D$68)/6),2)</f>
        <v>0</v>
      </c>
      <c r="G68" s="77"/>
      <c r="H68" s="78"/>
      <c r="I68" s="77"/>
      <c r="J68" s="77"/>
      <c r="K68" s="78"/>
      <c r="L68" s="77"/>
    </row>
    <row r="69" spans="1:12" x14ac:dyDescent="0.25">
      <c r="A69" s="99">
        <v>58</v>
      </c>
      <c r="B69" s="70" t="s">
        <v>137</v>
      </c>
      <c r="C69" s="69" t="s">
        <v>128</v>
      </c>
      <c r="D69" s="99">
        <v>6</v>
      </c>
      <c r="E69" s="67"/>
      <c r="F69" s="74">
        <f>ROUND((($E$69*$D$69)/6),2)</f>
        <v>0</v>
      </c>
      <c r="G69" s="77"/>
      <c r="H69" s="78"/>
      <c r="I69" s="77"/>
      <c r="J69" s="77"/>
      <c r="K69" s="78"/>
      <c r="L69" s="77"/>
    </row>
    <row r="70" spans="1:12" x14ac:dyDescent="0.25">
      <c r="A70" s="99">
        <v>59</v>
      </c>
      <c r="B70" s="70" t="s">
        <v>253</v>
      </c>
      <c r="C70" s="69" t="s">
        <v>109</v>
      </c>
      <c r="D70" s="99">
        <v>4</v>
      </c>
      <c r="E70" s="67"/>
      <c r="F70" s="74">
        <f>ROUND((($E$70*$D$70)/6),2)</f>
        <v>0</v>
      </c>
      <c r="G70" s="77"/>
      <c r="H70" s="78"/>
      <c r="I70" s="77"/>
      <c r="J70" s="77"/>
      <c r="K70" s="78"/>
      <c r="L70" s="77"/>
    </row>
    <row r="71" spans="1:12" x14ac:dyDescent="0.25">
      <c r="D71" s="178" t="s">
        <v>237</v>
      </c>
      <c r="E71" s="178"/>
      <c r="F71" s="89">
        <f>SUM($F$48:$F$70)</f>
        <v>0</v>
      </c>
    </row>
    <row r="72" spans="1:12" x14ac:dyDescent="0.25">
      <c r="D72" s="175" t="s">
        <v>238</v>
      </c>
      <c r="E72" s="175"/>
      <c r="F72" s="97">
        <v>7</v>
      </c>
    </row>
    <row r="73" spans="1:12" x14ac:dyDescent="0.25">
      <c r="D73" s="176" t="s">
        <v>239</v>
      </c>
      <c r="E73" s="176"/>
      <c r="F73" s="98">
        <f>$F$71/$F$72</f>
        <v>0</v>
      </c>
    </row>
    <row r="75" spans="1:12" ht="15.75" customHeight="1" x14ac:dyDescent="0.25">
      <c r="A75" s="180" t="s">
        <v>254</v>
      </c>
      <c r="B75" s="181"/>
      <c r="C75" s="181"/>
      <c r="D75" s="181"/>
      <c r="E75" s="181"/>
      <c r="F75" s="181"/>
      <c r="G75" s="66"/>
      <c r="H75" s="66"/>
      <c r="I75" s="66"/>
      <c r="J75" s="66"/>
      <c r="K75" s="66"/>
      <c r="L75" s="66"/>
    </row>
    <row r="76" spans="1:12" x14ac:dyDescent="0.25">
      <c r="A76" s="99">
        <v>60</v>
      </c>
      <c r="B76" s="100" t="s">
        <v>255</v>
      </c>
      <c r="C76" s="69" t="s">
        <v>128</v>
      </c>
      <c r="D76" s="99">
        <v>1</v>
      </c>
      <c r="E76" s="67"/>
      <c r="F76" s="74">
        <f>ROUND((($E$76*$D$76)/60),2)</f>
        <v>0</v>
      </c>
      <c r="G76" s="76"/>
      <c r="H76" s="76"/>
      <c r="I76" s="76"/>
      <c r="J76" s="76"/>
      <c r="K76" s="76"/>
      <c r="L76" s="76"/>
    </row>
    <row r="77" spans="1:12" x14ac:dyDescent="0.25">
      <c r="A77" s="99">
        <v>61</v>
      </c>
      <c r="B77" s="82" t="s">
        <v>256</v>
      </c>
      <c r="C77" s="69" t="s">
        <v>128</v>
      </c>
      <c r="D77" s="99">
        <v>3</v>
      </c>
      <c r="E77" s="67"/>
      <c r="F77" s="74">
        <f>ROUND((($E$77*$D$77)/60),2)</f>
        <v>0</v>
      </c>
      <c r="G77" s="76"/>
      <c r="H77" s="76"/>
      <c r="I77" s="76"/>
      <c r="J77" s="76"/>
      <c r="K77" s="76"/>
      <c r="L77" s="76"/>
    </row>
    <row r="78" spans="1:12" ht="255" x14ac:dyDescent="0.25">
      <c r="A78" s="99">
        <v>62</v>
      </c>
      <c r="B78" s="82" t="s">
        <v>257</v>
      </c>
      <c r="C78" s="69" t="s">
        <v>109</v>
      </c>
      <c r="D78" s="99">
        <v>2</v>
      </c>
      <c r="E78" s="67"/>
      <c r="F78" s="74">
        <f>ROUND((($E$78*$D$78)/60),2)</f>
        <v>0</v>
      </c>
      <c r="G78" s="77"/>
      <c r="H78" s="77"/>
      <c r="I78" s="77"/>
      <c r="J78" s="77"/>
      <c r="K78" s="77"/>
      <c r="L78" s="77"/>
    </row>
    <row r="79" spans="1:12" x14ac:dyDescent="0.25">
      <c r="A79" s="99">
        <v>63</v>
      </c>
      <c r="B79" s="82" t="s">
        <v>258</v>
      </c>
      <c r="C79" s="69" t="s">
        <v>259</v>
      </c>
      <c r="D79" s="99">
        <v>1</v>
      </c>
      <c r="E79" s="67"/>
      <c r="F79" s="74">
        <f>ROUND((($E$79*$D$79)/60),2)</f>
        <v>0</v>
      </c>
      <c r="G79" s="77"/>
      <c r="H79" s="77"/>
      <c r="I79" s="77"/>
      <c r="J79" s="77"/>
      <c r="K79" s="77"/>
      <c r="L79" s="77"/>
    </row>
    <row r="80" spans="1:12" ht="30" x14ac:dyDescent="0.25">
      <c r="A80" s="99">
        <v>64</v>
      </c>
      <c r="B80" s="82" t="s">
        <v>260</v>
      </c>
      <c r="C80" s="69" t="s">
        <v>128</v>
      </c>
      <c r="D80" s="99">
        <v>2</v>
      </c>
      <c r="E80" s="67"/>
      <c r="F80" s="74">
        <f>ROUND((($E$80*$D$80)/60),2)</f>
        <v>0</v>
      </c>
      <c r="G80" s="77"/>
      <c r="H80" s="77"/>
      <c r="I80" s="77"/>
      <c r="J80" s="77"/>
      <c r="K80" s="77"/>
      <c r="L80" s="77"/>
    </row>
    <row r="81" spans="1:12" ht="30" x14ac:dyDescent="0.25">
      <c r="A81" s="99">
        <v>65</v>
      </c>
      <c r="B81" s="82" t="s">
        <v>261</v>
      </c>
      <c r="C81" s="69" t="s">
        <v>109</v>
      </c>
      <c r="D81" s="99">
        <v>0</v>
      </c>
      <c r="E81" s="67"/>
      <c r="F81" s="74">
        <f>ROUND((($E$81*$D$81)/60),2)</f>
        <v>0</v>
      </c>
      <c r="G81" s="77"/>
      <c r="H81" s="77"/>
      <c r="I81" s="77"/>
      <c r="J81" s="77"/>
      <c r="K81" s="77"/>
      <c r="L81" s="77"/>
    </row>
    <row r="82" spans="1:12" x14ac:dyDescent="0.25">
      <c r="A82" s="99">
        <v>66</v>
      </c>
      <c r="B82" s="82" t="s">
        <v>262</v>
      </c>
      <c r="C82" s="69" t="s">
        <v>109</v>
      </c>
      <c r="D82" s="99">
        <v>4</v>
      </c>
      <c r="E82" s="67"/>
      <c r="F82" s="74">
        <f>ROUND((($E$82*$D$82)/60),2)</f>
        <v>0</v>
      </c>
      <c r="G82" s="77"/>
      <c r="H82" s="77"/>
      <c r="I82" s="77"/>
      <c r="J82" s="77"/>
      <c r="K82" s="77"/>
      <c r="L82" s="77"/>
    </row>
    <row r="83" spans="1:12" x14ac:dyDescent="0.25">
      <c r="A83" s="99">
        <v>67</v>
      </c>
      <c r="B83" s="82" t="s">
        <v>263</v>
      </c>
      <c r="C83" s="69" t="s">
        <v>109</v>
      </c>
      <c r="D83" s="99">
        <v>4</v>
      </c>
      <c r="E83" s="67"/>
      <c r="F83" s="74">
        <f>ROUND((($E$83*$D$83)/60),2)</f>
        <v>0</v>
      </c>
      <c r="G83" s="77"/>
      <c r="H83" s="77"/>
      <c r="I83" s="77"/>
      <c r="J83" s="77"/>
      <c r="K83" s="77"/>
      <c r="L83" s="77"/>
    </row>
    <row r="84" spans="1:12" x14ac:dyDescent="0.25">
      <c r="A84" s="99">
        <v>68</v>
      </c>
      <c r="B84" s="82" t="s">
        <v>141</v>
      </c>
      <c r="C84" s="69" t="s">
        <v>128</v>
      </c>
      <c r="D84" s="99">
        <v>3</v>
      </c>
      <c r="E84" s="67"/>
      <c r="F84" s="74">
        <f>ROUND((($E$84*$D$84)/60),2)</f>
        <v>0</v>
      </c>
      <c r="G84" s="77"/>
      <c r="H84" s="77"/>
      <c r="I84" s="77"/>
      <c r="J84" s="77"/>
      <c r="K84" s="77"/>
      <c r="L84" s="77"/>
    </row>
    <row r="85" spans="1:12" x14ac:dyDescent="0.25">
      <c r="A85" s="99">
        <v>69</v>
      </c>
      <c r="B85" s="82" t="s">
        <v>264</v>
      </c>
      <c r="C85" s="69" t="s">
        <v>128</v>
      </c>
      <c r="D85" s="99">
        <v>2</v>
      </c>
      <c r="E85" s="67"/>
      <c r="F85" s="74">
        <f>ROUND((($E$85*$D$85)/60),2)</f>
        <v>0</v>
      </c>
      <c r="G85" s="77"/>
      <c r="H85" s="77"/>
      <c r="I85" s="77"/>
      <c r="J85" s="77"/>
      <c r="K85" s="77"/>
      <c r="L85" s="77"/>
    </row>
    <row r="86" spans="1:12" x14ac:dyDescent="0.25">
      <c r="A86" s="99">
        <v>70</v>
      </c>
      <c r="B86" s="82" t="s">
        <v>265</v>
      </c>
      <c r="C86" s="69" t="s">
        <v>128</v>
      </c>
      <c r="D86" s="99">
        <v>4</v>
      </c>
      <c r="E86" s="67"/>
      <c r="F86" s="74">
        <f>ROUND((($E$86*$D$86)/60),2)</f>
        <v>0</v>
      </c>
      <c r="G86" s="77"/>
      <c r="H86" s="77"/>
      <c r="I86" s="77"/>
      <c r="J86" s="77"/>
      <c r="K86" s="77"/>
      <c r="L86" s="77"/>
    </row>
    <row r="87" spans="1:12" x14ac:dyDescent="0.25">
      <c r="A87" s="99">
        <v>71</v>
      </c>
      <c r="B87" s="82" t="s">
        <v>266</v>
      </c>
      <c r="C87" s="69" t="s">
        <v>109</v>
      </c>
      <c r="D87" s="99">
        <v>3</v>
      </c>
      <c r="E87" s="67"/>
      <c r="F87" s="74">
        <f>ROUND((($E$87*$D$87)/60),2)</f>
        <v>0</v>
      </c>
      <c r="G87" s="77"/>
      <c r="H87" s="77"/>
      <c r="I87" s="77"/>
      <c r="J87" s="77"/>
      <c r="K87" s="77"/>
      <c r="L87" s="77"/>
    </row>
    <row r="88" spans="1:12" x14ac:dyDescent="0.25">
      <c r="A88" s="99">
        <v>72</v>
      </c>
      <c r="B88" s="82" t="s">
        <v>267</v>
      </c>
      <c r="C88" s="69" t="s">
        <v>128</v>
      </c>
      <c r="D88" s="99">
        <v>2</v>
      </c>
      <c r="E88" s="67"/>
      <c r="F88" s="74">
        <f>ROUND((($E$88*$D$88)/60),2)</f>
        <v>0</v>
      </c>
      <c r="G88" s="77"/>
      <c r="H88" s="77"/>
      <c r="I88" s="77"/>
      <c r="J88" s="77"/>
      <c r="K88" s="77"/>
      <c r="L88" s="77"/>
    </row>
    <row r="89" spans="1:12" x14ac:dyDescent="0.25">
      <c r="A89" s="99">
        <v>73</v>
      </c>
      <c r="B89" s="82" t="s">
        <v>268</v>
      </c>
      <c r="C89" s="69" t="s">
        <v>128</v>
      </c>
      <c r="D89" s="99">
        <v>1</v>
      </c>
      <c r="E89" s="67"/>
      <c r="F89" s="74">
        <f>ROUND((($E$89*$D$89)/60),2)</f>
        <v>0</v>
      </c>
      <c r="G89" s="77"/>
      <c r="H89" s="77"/>
      <c r="I89" s="77"/>
      <c r="J89" s="77"/>
      <c r="K89" s="77"/>
      <c r="L89" s="77"/>
    </row>
    <row r="90" spans="1:12" ht="30" x14ac:dyDescent="0.25">
      <c r="A90" s="99">
        <v>74</v>
      </c>
      <c r="B90" s="82" t="s">
        <v>269</v>
      </c>
      <c r="C90" s="69" t="s">
        <v>128</v>
      </c>
      <c r="D90" s="99">
        <v>1</v>
      </c>
      <c r="E90" s="67"/>
      <c r="F90" s="74">
        <f>ROUND((($E$90*$D$90)/60),2)</f>
        <v>0</v>
      </c>
      <c r="G90" s="77"/>
      <c r="H90" s="77"/>
      <c r="I90" s="77"/>
      <c r="J90" s="77"/>
      <c r="K90" s="77"/>
      <c r="L90" s="77"/>
    </row>
    <row r="91" spans="1:12" x14ac:dyDescent="0.25">
      <c r="A91" s="99">
        <v>75</v>
      </c>
      <c r="B91" s="82" t="s">
        <v>270</v>
      </c>
      <c r="C91" s="69" t="s">
        <v>128</v>
      </c>
      <c r="D91" s="99">
        <v>1</v>
      </c>
      <c r="E91" s="67"/>
      <c r="F91" s="74">
        <f>ROUND((($E$91*$D$91)/60),2)</f>
        <v>0</v>
      </c>
      <c r="G91" s="77"/>
      <c r="H91" s="77"/>
      <c r="I91" s="77"/>
      <c r="J91" s="77"/>
      <c r="K91" s="77"/>
      <c r="L91" s="77"/>
    </row>
    <row r="92" spans="1:12" x14ac:dyDescent="0.25">
      <c r="A92" s="99">
        <v>76</v>
      </c>
      <c r="B92" s="82" t="s">
        <v>271</v>
      </c>
      <c r="C92" s="69" t="s">
        <v>128</v>
      </c>
      <c r="D92" s="99">
        <v>2</v>
      </c>
      <c r="E92" s="67"/>
      <c r="F92" s="74">
        <f>ROUND((($E$92*$D$92)/60),2)</f>
        <v>0</v>
      </c>
      <c r="G92" s="77"/>
      <c r="H92" s="77"/>
      <c r="I92" s="77"/>
      <c r="J92" s="77"/>
      <c r="K92" s="77"/>
      <c r="L92" s="77"/>
    </row>
    <row r="93" spans="1:12" ht="30" x14ac:dyDescent="0.25">
      <c r="A93" s="99">
        <v>77</v>
      </c>
      <c r="B93" s="82" t="s">
        <v>272</v>
      </c>
      <c r="C93" s="69" t="s">
        <v>109</v>
      </c>
      <c r="D93" s="99">
        <v>1</v>
      </c>
      <c r="E93" s="67"/>
      <c r="F93" s="74">
        <f>ROUND((($E$93*$D$93)/60),2)</f>
        <v>0</v>
      </c>
      <c r="G93" s="77"/>
      <c r="H93" s="77"/>
      <c r="I93" s="77"/>
      <c r="J93" s="77"/>
      <c r="K93" s="77"/>
      <c r="L93" s="77"/>
    </row>
    <row r="94" spans="1:12" x14ac:dyDescent="0.25">
      <c r="A94" s="99">
        <v>78</v>
      </c>
      <c r="B94" s="82" t="s">
        <v>273</v>
      </c>
      <c r="C94" s="69" t="s">
        <v>128</v>
      </c>
      <c r="D94" s="99">
        <v>3</v>
      </c>
      <c r="E94" s="67"/>
      <c r="F94" s="74">
        <f>ROUND((($E$94*$D$94)/60),2)</f>
        <v>0</v>
      </c>
      <c r="G94" s="77"/>
      <c r="H94" s="77"/>
      <c r="I94" s="77"/>
      <c r="J94" s="77"/>
      <c r="K94" s="77"/>
      <c r="L94" s="77"/>
    </row>
    <row r="95" spans="1:12" x14ac:dyDescent="0.25">
      <c r="A95" s="99">
        <v>79</v>
      </c>
      <c r="B95" s="82" t="s">
        <v>274</v>
      </c>
      <c r="C95" s="69" t="s">
        <v>128</v>
      </c>
      <c r="D95" s="99">
        <v>3</v>
      </c>
      <c r="E95" s="67"/>
      <c r="F95" s="74">
        <f>ROUND((($E$95*$D$95)/60),2)</f>
        <v>0</v>
      </c>
      <c r="G95" s="77"/>
      <c r="H95" s="77"/>
      <c r="I95" s="77"/>
      <c r="J95" s="77"/>
      <c r="K95" s="77"/>
      <c r="L95" s="77"/>
    </row>
    <row r="96" spans="1:12" ht="270" x14ac:dyDescent="0.25">
      <c r="A96" s="99">
        <v>80</v>
      </c>
      <c r="B96" s="101" t="s">
        <v>275</v>
      </c>
      <c r="C96" s="69" t="s">
        <v>109</v>
      </c>
      <c r="D96" s="99">
        <v>2</v>
      </c>
      <c r="E96" s="67"/>
      <c r="F96" s="74">
        <f>ROUND((($E$96*$D$96)/60),2)</f>
        <v>0</v>
      </c>
      <c r="G96" s="77"/>
      <c r="H96" s="77"/>
      <c r="I96" s="77"/>
      <c r="J96" s="77"/>
      <c r="K96" s="77"/>
      <c r="L96" s="77"/>
    </row>
    <row r="97" spans="1:12" ht="30" x14ac:dyDescent="0.25">
      <c r="A97" s="99">
        <v>81</v>
      </c>
      <c r="B97" s="101" t="s">
        <v>276</v>
      </c>
      <c r="C97" s="69" t="s">
        <v>109</v>
      </c>
      <c r="D97" s="99">
        <v>1</v>
      </c>
      <c r="E97" s="67"/>
      <c r="F97" s="74">
        <f>ROUND((($E$97*$D$97)/60),2)</f>
        <v>0</v>
      </c>
      <c r="G97" s="77"/>
      <c r="H97" s="77"/>
      <c r="I97" s="77"/>
      <c r="J97" s="77"/>
      <c r="K97" s="77"/>
      <c r="L97" s="77"/>
    </row>
    <row r="98" spans="1:12" ht="45" x14ac:dyDescent="0.25">
      <c r="A98" s="99">
        <v>82</v>
      </c>
      <c r="B98" s="82" t="s">
        <v>277</v>
      </c>
      <c r="C98" s="69" t="s">
        <v>109</v>
      </c>
      <c r="D98" s="99">
        <v>3</v>
      </c>
      <c r="E98" s="67"/>
      <c r="F98" s="74">
        <f>ROUND((($E$98*$D$98)/60),2)</f>
        <v>0</v>
      </c>
      <c r="G98" s="77"/>
      <c r="H98" s="77"/>
      <c r="I98" s="77"/>
      <c r="J98" s="77"/>
      <c r="K98" s="77"/>
      <c r="L98" s="77"/>
    </row>
    <row r="99" spans="1:12" x14ac:dyDescent="0.25">
      <c r="A99" s="77"/>
      <c r="B99" s="95"/>
      <c r="C99" s="91"/>
      <c r="D99" s="178" t="s">
        <v>237</v>
      </c>
      <c r="E99" s="178"/>
      <c r="F99" s="89">
        <f>SUM($F$76:$F$98)</f>
        <v>0</v>
      </c>
      <c r="G99" s="77"/>
      <c r="H99" s="77"/>
      <c r="I99" s="77"/>
      <c r="J99" s="77"/>
      <c r="K99" s="77"/>
      <c r="L99" s="77"/>
    </row>
    <row r="100" spans="1:12" x14ac:dyDescent="0.25">
      <c r="A100" s="77"/>
      <c r="B100" s="95"/>
      <c r="C100" s="91"/>
      <c r="D100" s="175" t="s">
        <v>238</v>
      </c>
      <c r="E100" s="175"/>
      <c r="F100" s="97">
        <v>7</v>
      </c>
      <c r="G100" s="77"/>
      <c r="H100" s="77"/>
      <c r="I100" s="77"/>
      <c r="J100" s="77"/>
      <c r="K100" s="77"/>
      <c r="L100" s="77"/>
    </row>
    <row r="101" spans="1:12" x14ac:dyDescent="0.25">
      <c r="A101" s="79"/>
      <c r="B101" s="95"/>
      <c r="C101" s="91"/>
      <c r="D101" s="176" t="s">
        <v>239</v>
      </c>
      <c r="E101" s="176"/>
      <c r="F101" s="98">
        <f>$F$99/$F$100</f>
        <v>0</v>
      </c>
      <c r="G101" s="77"/>
      <c r="H101" s="77"/>
      <c r="I101" s="77"/>
      <c r="J101" s="77"/>
      <c r="K101" s="77"/>
      <c r="L101" s="77"/>
    </row>
    <row r="102" spans="1:12" x14ac:dyDescent="0.25">
      <c r="A102" s="77"/>
      <c r="B102" s="95"/>
      <c r="C102" s="91"/>
      <c r="D102" s="77"/>
      <c r="E102" s="77"/>
      <c r="F102" s="77"/>
      <c r="G102" s="77"/>
      <c r="H102" s="77"/>
      <c r="I102" s="77"/>
      <c r="J102" s="77"/>
      <c r="K102" s="77"/>
      <c r="L102" s="77"/>
    </row>
    <row r="103" spans="1:12" ht="15.75" customHeight="1" x14ac:dyDescent="0.25">
      <c r="A103" s="179" t="s">
        <v>292</v>
      </c>
      <c r="B103" s="179"/>
      <c r="C103" s="179"/>
      <c r="D103" s="179"/>
      <c r="E103" s="179"/>
      <c r="F103" s="179"/>
      <c r="G103" s="66"/>
      <c r="H103" s="66"/>
      <c r="I103" s="66"/>
      <c r="J103" s="66"/>
      <c r="K103" s="66"/>
      <c r="L103" s="66"/>
    </row>
    <row r="104" spans="1:12" x14ac:dyDescent="0.25">
      <c r="A104" s="99">
        <v>83</v>
      </c>
      <c r="B104" s="82" t="s">
        <v>142</v>
      </c>
      <c r="C104" s="69" t="s">
        <v>128</v>
      </c>
      <c r="D104" s="99">
        <v>12</v>
      </c>
      <c r="E104" s="67"/>
      <c r="F104" s="74">
        <f>ROUND((($E$104*$D$104)/12),2)</f>
        <v>0</v>
      </c>
      <c r="G104" s="77"/>
      <c r="H104" s="77"/>
      <c r="I104" s="77"/>
      <c r="J104" s="77"/>
      <c r="K104" s="78"/>
      <c r="L104" s="77"/>
    </row>
    <row r="105" spans="1:12" x14ac:dyDescent="0.25">
      <c r="A105" s="99">
        <v>84</v>
      </c>
      <c r="B105" s="82" t="s">
        <v>144</v>
      </c>
      <c r="C105" s="90" t="s">
        <v>130</v>
      </c>
      <c r="D105" s="99">
        <v>12</v>
      </c>
      <c r="E105" s="94"/>
      <c r="F105" s="74">
        <f>ROUND((($E$105*$D$105)/12),2)</f>
        <v>0</v>
      </c>
      <c r="G105" s="77"/>
      <c r="H105" s="77"/>
      <c r="I105" s="77"/>
      <c r="J105" s="77"/>
      <c r="K105" s="78"/>
      <c r="L105" s="77"/>
    </row>
    <row r="106" spans="1:12" x14ac:dyDescent="0.25">
      <c r="A106" s="99">
        <v>85</v>
      </c>
      <c r="B106" s="82" t="s">
        <v>143</v>
      </c>
      <c r="C106" s="90" t="s">
        <v>109</v>
      </c>
      <c r="D106" s="99">
        <v>12</v>
      </c>
      <c r="E106" s="94"/>
      <c r="F106" s="74">
        <f>ROUND((($E$106*$D$106)/12),2)</f>
        <v>0</v>
      </c>
      <c r="G106" s="77"/>
      <c r="H106" s="77"/>
      <c r="I106" s="77"/>
      <c r="J106" s="77"/>
      <c r="K106" s="78"/>
      <c r="L106" s="77"/>
    </row>
    <row r="107" spans="1:12" ht="60" x14ac:dyDescent="0.25">
      <c r="A107" s="99">
        <v>86</v>
      </c>
      <c r="B107" s="82" t="s">
        <v>278</v>
      </c>
      <c r="C107" s="90" t="s">
        <v>130</v>
      </c>
      <c r="D107" s="99">
        <v>12</v>
      </c>
      <c r="E107" s="103"/>
      <c r="F107" s="74">
        <f>ROUND((($E$107*$D$107)/12),2)</f>
        <v>0</v>
      </c>
      <c r="G107" s="77"/>
      <c r="H107" s="77"/>
      <c r="I107" s="77"/>
      <c r="J107" s="77"/>
      <c r="K107" s="77"/>
      <c r="L107" s="77"/>
    </row>
    <row r="108" spans="1:12" x14ac:dyDescent="0.25">
      <c r="A108" s="77"/>
      <c r="B108" s="95"/>
      <c r="C108" s="73"/>
      <c r="D108" s="178" t="s">
        <v>237</v>
      </c>
      <c r="E108" s="178"/>
      <c r="F108" s="89">
        <f>SUM($F$104:$F$107)</f>
        <v>0</v>
      </c>
      <c r="G108" s="77"/>
      <c r="H108" s="77"/>
      <c r="I108" s="77"/>
      <c r="J108" s="77"/>
      <c r="K108" s="77"/>
      <c r="L108" s="77"/>
    </row>
    <row r="109" spans="1:12" x14ac:dyDescent="0.25">
      <c r="A109" s="77"/>
      <c r="B109" s="95"/>
      <c r="C109" s="73"/>
      <c r="D109" s="175" t="s">
        <v>238</v>
      </c>
      <c r="E109" s="175"/>
      <c r="F109" s="97">
        <v>7</v>
      </c>
      <c r="G109" s="77"/>
      <c r="H109" s="77"/>
      <c r="I109" s="77"/>
      <c r="J109" s="77"/>
      <c r="K109" s="77"/>
      <c r="L109" s="77"/>
    </row>
    <row r="110" spans="1:12" x14ac:dyDescent="0.25">
      <c r="A110" s="79"/>
      <c r="B110" s="95"/>
      <c r="C110" s="73"/>
      <c r="D110" s="176" t="s">
        <v>239</v>
      </c>
      <c r="E110" s="176"/>
      <c r="F110" s="98">
        <f>$F$108/$F$109</f>
        <v>0</v>
      </c>
      <c r="G110" s="77"/>
      <c r="H110" s="77"/>
      <c r="I110" s="77"/>
      <c r="J110" s="77"/>
      <c r="K110" s="77"/>
      <c r="L110" s="77"/>
    </row>
    <row r="111" spans="1:12" x14ac:dyDescent="0.25">
      <c r="A111" s="77"/>
      <c r="B111" s="95"/>
      <c r="C111" s="73"/>
      <c r="D111" s="77"/>
      <c r="E111" s="77"/>
      <c r="F111" s="77"/>
      <c r="G111" s="77"/>
      <c r="H111" s="77"/>
      <c r="I111" s="77"/>
      <c r="J111" s="77"/>
      <c r="K111" s="77"/>
      <c r="L111" s="77"/>
    </row>
    <row r="112" spans="1:12" ht="15.75" customHeight="1" x14ac:dyDescent="0.25">
      <c r="A112" s="179" t="s">
        <v>291</v>
      </c>
      <c r="B112" s="179"/>
      <c r="C112" s="179"/>
      <c r="D112" s="179"/>
      <c r="E112" s="179"/>
      <c r="F112" s="179"/>
      <c r="G112" s="66"/>
      <c r="H112" s="66"/>
      <c r="I112" s="66"/>
      <c r="J112" s="66"/>
      <c r="K112" s="66"/>
      <c r="L112" s="66"/>
    </row>
    <row r="113" spans="1:12" ht="90" x14ac:dyDescent="0.25">
      <c r="A113" s="99">
        <v>87</v>
      </c>
      <c r="B113" s="101" t="s">
        <v>285</v>
      </c>
      <c r="C113" s="69" t="s">
        <v>128</v>
      </c>
      <c r="D113" s="99">
        <v>4</v>
      </c>
      <c r="E113" s="74"/>
      <c r="F113" s="74">
        <f>ROUND((($E$113*$D$113)/12),2)</f>
        <v>0</v>
      </c>
      <c r="G113" s="77"/>
      <c r="H113" s="77"/>
      <c r="I113" s="77"/>
      <c r="J113" s="77"/>
      <c r="K113" s="77"/>
      <c r="L113" s="77"/>
    </row>
    <row r="114" spans="1:12" ht="120" x14ac:dyDescent="0.25">
      <c r="A114" s="99">
        <v>88</v>
      </c>
      <c r="B114" s="72" t="s">
        <v>279</v>
      </c>
      <c r="C114" s="90" t="s">
        <v>130</v>
      </c>
      <c r="D114" s="99">
        <v>4</v>
      </c>
      <c r="E114" s="74"/>
      <c r="F114" s="74">
        <f>ROUND((($E$114*$D$114)/12),2)</f>
        <v>0</v>
      </c>
      <c r="G114" s="77"/>
      <c r="H114" s="77"/>
      <c r="I114" s="77"/>
      <c r="J114" s="77"/>
      <c r="K114" s="77"/>
      <c r="L114" s="77"/>
    </row>
    <row r="115" spans="1:12" x14ac:dyDescent="0.25">
      <c r="A115" s="99">
        <v>89</v>
      </c>
      <c r="B115" s="82" t="s">
        <v>280</v>
      </c>
      <c r="C115" s="69" t="s">
        <v>130</v>
      </c>
      <c r="D115" s="99">
        <v>4</v>
      </c>
      <c r="E115" s="74"/>
      <c r="F115" s="74">
        <f>ROUND((($E$115*$D$115)/12),2)</f>
        <v>0</v>
      </c>
      <c r="G115" s="77"/>
      <c r="H115" s="77"/>
      <c r="I115" s="77"/>
      <c r="J115" s="77"/>
      <c r="K115" s="78"/>
      <c r="L115" s="77"/>
    </row>
    <row r="116" spans="1:12" ht="135" x14ac:dyDescent="0.25">
      <c r="A116" s="99">
        <v>90</v>
      </c>
      <c r="B116" s="82" t="s">
        <v>281</v>
      </c>
      <c r="C116" s="105" t="s">
        <v>130</v>
      </c>
      <c r="D116" s="99">
        <v>4</v>
      </c>
      <c r="E116" s="74"/>
      <c r="F116" s="74">
        <f>ROUND((($E$116*$D$116)/12),2)</f>
        <v>0</v>
      </c>
      <c r="G116" s="77"/>
      <c r="H116" s="77"/>
      <c r="I116" s="77"/>
      <c r="J116" s="77"/>
      <c r="K116" s="77"/>
      <c r="L116" s="77"/>
    </row>
    <row r="117" spans="1:12" x14ac:dyDescent="0.25">
      <c r="A117" s="99">
        <v>91</v>
      </c>
      <c r="B117" s="80" t="s">
        <v>282</v>
      </c>
      <c r="C117" s="90" t="s">
        <v>130</v>
      </c>
      <c r="D117" s="99">
        <v>4</v>
      </c>
      <c r="E117" s="74"/>
      <c r="F117" s="74">
        <f>ROUND((($E$117*$D$117)/12),2)</f>
        <v>0</v>
      </c>
      <c r="G117" s="77"/>
      <c r="H117" s="77"/>
      <c r="I117" s="77"/>
      <c r="J117" s="77"/>
      <c r="K117" s="77"/>
      <c r="L117" s="77"/>
    </row>
    <row r="118" spans="1:12" x14ac:dyDescent="0.25">
      <c r="A118" s="99">
        <v>92</v>
      </c>
      <c r="B118" s="80" t="s">
        <v>283</v>
      </c>
      <c r="C118" s="90" t="s">
        <v>109</v>
      </c>
      <c r="D118" s="99">
        <v>4</v>
      </c>
      <c r="E118" s="74"/>
      <c r="F118" s="74">
        <f>ROUND((($E$118*$D$118)/12),2)</f>
        <v>0</v>
      </c>
      <c r="G118" s="77"/>
      <c r="H118" s="77"/>
      <c r="I118" s="77"/>
      <c r="J118" s="77"/>
      <c r="K118" s="77"/>
      <c r="L118" s="77"/>
    </row>
    <row r="119" spans="1:12" x14ac:dyDescent="0.25">
      <c r="A119" s="104"/>
      <c r="B119" s="86"/>
      <c r="C119" s="85"/>
      <c r="D119" s="178" t="s">
        <v>237</v>
      </c>
      <c r="E119" s="178"/>
      <c r="F119" s="89">
        <f>SUM($F$113:$F$118)</f>
        <v>0</v>
      </c>
      <c r="G119" s="77"/>
      <c r="H119" s="77"/>
      <c r="I119" s="77"/>
      <c r="J119" s="77"/>
      <c r="K119" s="77"/>
      <c r="L119" s="77"/>
    </row>
    <row r="120" spans="1:12" x14ac:dyDescent="0.25">
      <c r="A120" s="104"/>
      <c r="B120" s="86"/>
      <c r="C120" s="85"/>
      <c r="D120" s="175" t="s">
        <v>238</v>
      </c>
      <c r="E120" s="175"/>
      <c r="F120" s="97">
        <v>7</v>
      </c>
      <c r="G120" s="77"/>
      <c r="H120" s="77"/>
      <c r="I120" s="77"/>
      <c r="J120" s="77"/>
      <c r="K120" s="77"/>
      <c r="L120" s="77"/>
    </row>
    <row r="121" spans="1:12" x14ac:dyDescent="0.25">
      <c r="A121" s="104"/>
      <c r="B121" s="86"/>
      <c r="C121" s="85"/>
      <c r="D121" s="176" t="s">
        <v>239</v>
      </c>
      <c r="E121" s="176"/>
      <c r="F121" s="98">
        <f>$F$119/$F$120</f>
        <v>0</v>
      </c>
      <c r="G121" s="77"/>
      <c r="H121" s="77"/>
      <c r="I121" s="77"/>
      <c r="J121" s="77"/>
      <c r="K121" s="77"/>
      <c r="L121" s="77"/>
    </row>
    <row r="122" spans="1:12" x14ac:dyDescent="0.25">
      <c r="A122" s="104"/>
      <c r="B122" s="86"/>
      <c r="C122" s="85"/>
      <c r="D122" s="84"/>
      <c r="E122" s="84"/>
      <c r="F122" s="84"/>
      <c r="G122" s="77"/>
      <c r="H122" s="77"/>
      <c r="I122" s="77"/>
      <c r="J122" s="77"/>
      <c r="K122" s="77"/>
      <c r="L122" s="77"/>
    </row>
    <row r="123" spans="1:12" ht="15.75" customHeight="1" x14ac:dyDescent="0.25">
      <c r="A123" s="179" t="s">
        <v>286</v>
      </c>
      <c r="B123" s="179"/>
      <c r="C123" s="179"/>
      <c r="D123" s="179"/>
      <c r="E123" s="179"/>
      <c r="F123" s="179"/>
      <c r="G123" s="66"/>
      <c r="H123" s="66"/>
      <c r="I123" s="66"/>
      <c r="J123" s="66"/>
      <c r="K123" s="66"/>
      <c r="L123" s="66"/>
    </row>
    <row r="124" spans="1:12" x14ac:dyDescent="0.25">
      <c r="A124" s="99">
        <v>93</v>
      </c>
      <c r="B124" s="82" t="s">
        <v>145</v>
      </c>
      <c r="C124" s="99" t="s">
        <v>128</v>
      </c>
      <c r="D124" s="99">
        <v>15</v>
      </c>
      <c r="E124" s="93"/>
      <c r="F124" s="74">
        <f>ROUND((($E$124*$D$124)/12),2)</f>
        <v>0</v>
      </c>
      <c r="G124" s="77"/>
      <c r="H124" s="77"/>
      <c r="I124" s="77"/>
      <c r="J124" s="77"/>
      <c r="K124" s="77"/>
      <c r="L124" s="77"/>
    </row>
    <row r="125" spans="1:12" x14ac:dyDescent="0.25">
      <c r="A125" s="102">
        <v>94</v>
      </c>
      <c r="B125" s="82" t="s">
        <v>146</v>
      </c>
      <c r="C125" s="99" t="s">
        <v>128</v>
      </c>
      <c r="D125" s="99">
        <v>15</v>
      </c>
      <c r="E125" s="93"/>
      <c r="F125" s="74">
        <f>ROUND((($E$125*$D$125)/12),2)</f>
        <v>0</v>
      </c>
      <c r="G125" s="77"/>
      <c r="H125" s="77"/>
      <c r="I125" s="77"/>
      <c r="J125" s="77"/>
      <c r="K125" s="77"/>
      <c r="L125" s="77"/>
    </row>
    <row r="126" spans="1:12" x14ac:dyDescent="0.25">
      <c r="A126" s="76"/>
      <c r="B126" s="95"/>
      <c r="C126" s="77"/>
      <c r="D126" s="178" t="s">
        <v>237</v>
      </c>
      <c r="E126" s="178"/>
      <c r="F126" s="89">
        <f>SUM($F$124:$F$125)</f>
        <v>0</v>
      </c>
      <c r="G126" s="77"/>
      <c r="H126" s="77"/>
      <c r="I126" s="77"/>
      <c r="J126" s="77"/>
      <c r="K126" s="77"/>
      <c r="L126" s="77"/>
    </row>
    <row r="127" spans="1:12" x14ac:dyDescent="0.25">
      <c r="A127" s="76"/>
      <c r="B127" s="95"/>
      <c r="C127" s="77"/>
      <c r="D127" s="175" t="s">
        <v>238</v>
      </c>
      <c r="E127" s="175"/>
      <c r="F127" s="97">
        <v>7</v>
      </c>
      <c r="G127" s="77"/>
      <c r="H127" s="77"/>
      <c r="I127" s="77"/>
      <c r="J127" s="77"/>
      <c r="K127" s="77"/>
      <c r="L127" s="77"/>
    </row>
    <row r="128" spans="1:12" x14ac:dyDescent="0.25">
      <c r="A128" s="76"/>
      <c r="B128" s="95"/>
      <c r="C128" s="77"/>
      <c r="D128" s="176" t="s">
        <v>239</v>
      </c>
      <c r="E128" s="176"/>
      <c r="F128" s="98">
        <f>$F$126/$F$127</f>
        <v>0</v>
      </c>
      <c r="G128" s="77"/>
      <c r="H128" s="77"/>
      <c r="I128" s="77"/>
      <c r="J128" s="77"/>
      <c r="K128" s="77"/>
      <c r="L128" s="77"/>
    </row>
    <row r="129" spans="1:12" x14ac:dyDescent="0.25">
      <c r="A129" s="76"/>
      <c r="B129" s="95"/>
      <c r="C129" s="77"/>
      <c r="D129" s="77"/>
      <c r="E129" s="77"/>
      <c r="F129" s="77"/>
      <c r="G129" s="77"/>
      <c r="H129" s="77"/>
      <c r="I129" s="77"/>
      <c r="J129" s="77"/>
      <c r="K129" s="77"/>
      <c r="L129" s="77"/>
    </row>
    <row r="130" spans="1:12" ht="15.75" customHeight="1" x14ac:dyDescent="0.25">
      <c r="A130" s="179" t="s">
        <v>287</v>
      </c>
      <c r="B130" s="179"/>
      <c r="C130" s="179"/>
      <c r="D130" s="179"/>
      <c r="E130" s="179"/>
      <c r="F130" s="179"/>
      <c r="G130" s="66"/>
      <c r="H130" s="66"/>
      <c r="I130" s="66"/>
      <c r="J130" s="66"/>
      <c r="K130" s="66"/>
      <c r="L130" s="66"/>
    </row>
    <row r="131" spans="1:12" x14ac:dyDescent="0.25">
      <c r="A131" s="102">
        <v>95</v>
      </c>
      <c r="B131" s="82" t="s">
        <v>145</v>
      </c>
      <c r="C131" s="99" t="s">
        <v>128</v>
      </c>
      <c r="D131" s="99">
        <v>6</v>
      </c>
      <c r="E131" s="93"/>
      <c r="F131" s="74">
        <f>ROUND((($E$131*$D$131)/12),2)</f>
        <v>0</v>
      </c>
      <c r="G131" s="77"/>
      <c r="H131" s="77"/>
      <c r="I131" s="77"/>
      <c r="J131" s="77"/>
      <c r="K131" s="77"/>
      <c r="L131" s="77"/>
    </row>
    <row r="132" spans="1:12" x14ac:dyDescent="0.25">
      <c r="A132" s="102">
        <v>96</v>
      </c>
      <c r="B132" s="82" t="s">
        <v>146</v>
      </c>
      <c r="C132" s="99" t="s">
        <v>128</v>
      </c>
      <c r="D132" s="99">
        <v>6</v>
      </c>
      <c r="E132" s="93"/>
      <c r="F132" s="74">
        <f>ROUND((($E$132*$D$132)/12),2)</f>
        <v>0</v>
      </c>
      <c r="G132" s="77"/>
      <c r="H132" s="77"/>
      <c r="I132" s="77"/>
      <c r="J132" s="77"/>
      <c r="K132" s="77"/>
      <c r="L132" s="77"/>
    </row>
    <row r="133" spans="1:12" x14ac:dyDescent="0.25">
      <c r="A133" s="102">
        <v>97</v>
      </c>
      <c r="B133" s="100" t="s">
        <v>284</v>
      </c>
      <c r="C133" s="99" t="s">
        <v>128</v>
      </c>
      <c r="D133" s="99">
        <v>6</v>
      </c>
      <c r="E133" s="103"/>
      <c r="F133" s="74">
        <f>ROUND((($E$133*$D$133)/12),2)</f>
        <v>0</v>
      </c>
      <c r="G133" s="77"/>
      <c r="H133" s="77"/>
      <c r="I133" s="77"/>
      <c r="J133" s="77"/>
      <c r="K133" s="77"/>
      <c r="L133" s="77"/>
    </row>
    <row r="134" spans="1:12" x14ac:dyDescent="0.25">
      <c r="D134" s="178" t="s">
        <v>237</v>
      </c>
      <c r="E134" s="178"/>
      <c r="F134" s="89">
        <f>SUM($F$131:$F$133)</f>
        <v>0</v>
      </c>
    </row>
    <row r="135" spans="1:12" x14ac:dyDescent="0.25">
      <c r="D135" s="175" t="s">
        <v>238</v>
      </c>
      <c r="E135" s="175"/>
      <c r="F135" s="97">
        <v>7</v>
      </c>
    </row>
    <row r="136" spans="1:12" x14ac:dyDescent="0.25">
      <c r="D136" s="176" t="s">
        <v>239</v>
      </c>
      <c r="E136" s="176"/>
      <c r="F136" s="98">
        <f>$F$134/$F$135</f>
        <v>0</v>
      </c>
    </row>
    <row r="138" spans="1:12" x14ac:dyDescent="0.25">
      <c r="D138" s="177" t="s">
        <v>293</v>
      </c>
      <c r="E138" s="177"/>
      <c r="F138" s="71">
        <f>F45+F73+F101+F110+F121+F128+F136</f>
        <v>0</v>
      </c>
    </row>
  </sheetData>
  <mergeCells count="37">
    <mergeCell ref="A1:F1"/>
    <mergeCell ref="A2:F2"/>
    <mergeCell ref="A3:A5"/>
    <mergeCell ref="B3:B5"/>
    <mergeCell ref="C3:C5"/>
    <mergeCell ref="D3:D5"/>
    <mergeCell ref="F3:F5"/>
    <mergeCell ref="E3:E5"/>
    <mergeCell ref="D127:E127"/>
    <mergeCell ref="D128:E128"/>
    <mergeCell ref="A103:F103"/>
    <mergeCell ref="D108:E108"/>
    <mergeCell ref="D109:E109"/>
    <mergeCell ref="D110:E110"/>
    <mergeCell ref="A112:F112"/>
    <mergeCell ref="D119:E119"/>
    <mergeCell ref="D120:E120"/>
    <mergeCell ref="D121:E121"/>
    <mergeCell ref="A123:F123"/>
    <mergeCell ref="D126:E126"/>
    <mergeCell ref="D101:E101"/>
    <mergeCell ref="A6:F6"/>
    <mergeCell ref="D43:E43"/>
    <mergeCell ref="D44:E44"/>
    <mergeCell ref="D45:E45"/>
    <mergeCell ref="A47:F47"/>
    <mergeCell ref="D72:E72"/>
    <mergeCell ref="D73:E73"/>
    <mergeCell ref="A75:F75"/>
    <mergeCell ref="D99:E99"/>
    <mergeCell ref="D100:E100"/>
    <mergeCell ref="D71:E71"/>
    <mergeCell ref="D138:E138"/>
    <mergeCell ref="A130:F130"/>
    <mergeCell ref="D134:E134"/>
    <mergeCell ref="D135:E135"/>
    <mergeCell ref="D136:E13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C183-46F6-45F3-A4BD-DED2D46664ED}">
  <dimension ref="A1:I129"/>
  <sheetViews>
    <sheetView showGridLines="0" topLeftCell="A21" workbookViewId="0">
      <selection activeCell="E123" sqref="E123"/>
    </sheetView>
  </sheetViews>
  <sheetFormatPr defaultRowHeight="15" x14ac:dyDescent="0.25"/>
  <cols>
    <col min="1" max="1" width="3.5703125" style="3" customWidth="1"/>
    <col min="2" max="2" width="65" style="2" customWidth="1"/>
    <col min="3" max="3" width="24.42578125" style="2" customWidth="1"/>
    <col min="4" max="4" width="34.5703125" style="3" customWidth="1"/>
    <col min="5" max="5" width="12.7109375" bestFit="1" customWidth="1"/>
  </cols>
  <sheetData>
    <row r="1" spans="1:4" x14ac:dyDescent="0.25">
      <c r="A1" s="131" t="s">
        <v>0</v>
      </c>
      <c r="B1" s="131"/>
      <c r="C1" s="131"/>
      <c r="D1" s="131"/>
    </row>
    <row r="2" spans="1:4" x14ac:dyDescent="0.25">
      <c r="A2" s="131"/>
      <c r="B2" s="131"/>
      <c r="C2" s="131"/>
      <c r="D2" s="131"/>
    </row>
    <row r="3" spans="1:4" x14ac:dyDescent="0.25">
      <c r="A3" s="5"/>
      <c r="B3" s="5"/>
      <c r="C3" s="5"/>
      <c r="D3" s="5"/>
    </row>
    <row r="4" spans="1:4" x14ac:dyDescent="0.25">
      <c r="A4" s="172" t="s">
        <v>1</v>
      </c>
      <c r="B4" s="173"/>
      <c r="C4" s="173"/>
      <c r="D4" s="174"/>
    </row>
    <row r="5" spans="1:4" x14ac:dyDescent="0.25">
      <c r="A5" s="6" t="s">
        <v>2</v>
      </c>
      <c r="B5" s="168" t="s">
        <v>3</v>
      </c>
      <c r="C5" s="168"/>
      <c r="D5" s="6">
        <v>2024</v>
      </c>
    </row>
    <row r="6" spans="1:4" x14ac:dyDescent="0.25">
      <c r="A6" s="6" t="s">
        <v>4</v>
      </c>
      <c r="B6" s="168" t="s">
        <v>5</v>
      </c>
      <c r="C6" s="168"/>
      <c r="D6" s="7" t="s">
        <v>197</v>
      </c>
    </row>
    <row r="7" spans="1:4" x14ac:dyDescent="0.25">
      <c r="A7" s="6" t="s">
        <v>6</v>
      </c>
      <c r="B7" s="168" t="s">
        <v>7</v>
      </c>
      <c r="C7" s="168"/>
      <c r="D7" s="6">
        <v>2024</v>
      </c>
    </row>
    <row r="8" spans="1:4" x14ac:dyDescent="0.25">
      <c r="A8" s="6" t="s">
        <v>8</v>
      </c>
      <c r="B8" s="168" t="s">
        <v>156</v>
      </c>
      <c r="C8" s="168"/>
      <c r="D8" s="44"/>
    </row>
    <row r="9" spans="1:4" x14ac:dyDescent="0.25">
      <c r="A9" s="169" t="s">
        <v>9</v>
      </c>
      <c r="B9" s="169"/>
      <c r="C9" s="169"/>
      <c r="D9" s="169"/>
    </row>
    <row r="10" spans="1:4" ht="30" x14ac:dyDescent="0.25">
      <c r="A10" s="170" t="s">
        <v>10</v>
      </c>
      <c r="B10" s="170"/>
      <c r="C10" s="7" t="s">
        <v>11</v>
      </c>
      <c r="D10" s="7" t="s">
        <v>12</v>
      </c>
    </row>
    <row r="11" spans="1:4" x14ac:dyDescent="0.25">
      <c r="A11" s="169" t="s">
        <v>115</v>
      </c>
      <c r="B11" s="169"/>
      <c r="C11" s="6" t="s">
        <v>113</v>
      </c>
      <c r="D11" s="42">
        <v>10</v>
      </c>
    </row>
    <row r="12" spans="1:4" x14ac:dyDescent="0.25">
      <c r="A12" s="149" t="s">
        <v>13</v>
      </c>
      <c r="B12" s="149"/>
      <c r="C12" s="149"/>
      <c r="D12" s="149"/>
    </row>
    <row r="13" spans="1:4" x14ac:dyDescent="0.25">
      <c r="A13" s="169" t="s">
        <v>14</v>
      </c>
      <c r="B13" s="169"/>
      <c r="C13" s="169"/>
      <c r="D13" s="169"/>
    </row>
    <row r="14" spans="1:4" x14ac:dyDescent="0.25">
      <c r="A14" s="169" t="s">
        <v>15</v>
      </c>
      <c r="B14" s="169"/>
      <c r="C14" s="169"/>
      <c r="D14" s="169"/>
    </row>
    <row r="15" spans="1:4" x14ac:dyDescent="0.25">
      <c r="A15" s="6">
        <v>1</v>
      </c>
      <c r="B15" s="168" t="s">
        <v>16</v>
      </c>
      <c r="C15" s="168"/>
      <c r="D15" s="7" t="s">
        <v>114</v>
      </c>
    </row>
    <row r="16" spans="1:4" x14ac:dyDescent="0.25">
      <c r="A16" s="6">
        <v>2</v>
      </c>
      <c r="B16" s="168" t="s">
        <v>17</v>
      </c>
      <c r="C16" s="168"/>
      <c r="D16" s="43" t="s">
        <v>116</v>
      </c>
    </row>
    <row r="17" spans="1:5" x14ac:dyDescent="0.25">
      <c r="A17" s="6">
        <v>3</v>
      </c>
      <c r="B17" s="171" t="s">
        <v>99</v>
      </c>
      <c r="C17" s="171"/>
      <c r="D17" s="113">
        <v>1445.55</v>
      </c>
    </row>
    <row r="18" spans="1:5" x14ac:dyDescent="0.25">
      <c r="A18" s="6">
        <v>4</v>
      </c>
      <c r="B18" s="171" t="s">
        <v>18</v>
      </c>
      <c r="C18" s="171"/>
      <c r="D18" s="10" t="s">
        <v>115</v>
      </c>
    </row>
    <row r="19" spans="1:5" x14ac:dyDescent="0.25">
      <c r="A19" s="6">
        <v>5</v>
      </c>
      <c r="B19" s="168" t="s">
        <v>19</v>
      </c>
      <c r="C19" s="168"/>
      <c r="D19" s="9">
        <v>45292</v>
      </c>
    </row>
    <row r="20" spans="1:5" x14ac:dyDescent="0.25">
      <c r="A20" s="162"/>
      <c r="B20" s="162"/>
      <c r="C20" s="162"/>
      <c r="D20" s="162"/>
    </row>
    <row r="21" spans="1:5" x14ac:dyDescent="0.25">
      <c r="A21" s="149" t="s">
        <v>20</v>
      </c>
      <c r="B21" s="149"/>
      <c r="C21" s="149"/>
      <c r="D21" s="149"/>
    </row>
    <row r="22" spans="1:5" x14ac:dyDescent="0.25">
      <c r="A22" s="7">
        <v>1</v>
      </c>
      <c r="B22" s="150" t="s">
        <v>21</v>
      </c>
      <c r="C22" s="150"/>
      <c r="D22" s="7" t="s">
        <v>22</v>
      </c>
    </row>
    <row r="23" spans="1:5" x14ac:dyDescent="0.25">
      <c r="A23" s="10" t="s">
        <v>2</v>
      </c>
      <c r="B23" s="156" t="s">
        <v>23</v>
      </c>
      <c r="C23" s="156"/>
      <c r="D23" s="11">
        <v>0</v>
      </c>
    </row>
    <row r="24" spans="1:5" x14ac:dyDescent="0.25">
      <c r="A24" s="7" t="s">
        <v>4</v>
      </c>
      <c r="B24" s="150" t="s">
        <v>24</v>
      </c>
      <c r="C24" s="150"/>
      <c r="D24" s="8">
        <v>0</v>
      </c>
    </row>
    <row r="25" spans="1:5" ht="15" customHeight="1" x14ac:dyDescent="0.25">
      <c r="A25" s="7" t="s">
        <v>6</v>
      </c>
      <c r="B25" s="165" t="s">
        <v>28</v>
      </c>
      <c r="C25" s="166"/>
      <c r="D25" s="8">
        <f>C25*8</f>
        <v>0</v>
      </c>
    </row>
    <row r="26" spans="1:5" x14ac:dyDescent="0.25">
      <c r="A26" s="157" t="s">
        <v>100</v>
      </c>
      <c r="B26" s="167"/>
      <c r="C26" s="158"/>
      <c r="D26" s="14">
        <f>ROUND(SUM(D23:D25),2)</f>
        <v>0</v>
      </c>
      <c r="E26" s="1"/>
    </row>
    <row r="27" spans="1:5" x14ac:dyDescent="0.25">
      <c r="A27" s="162"/>
      <c r="B27" s="162"/>
      <c r="C27" s="162"/>
      <c r="D27" s="162"/>
    </row>
    <row r="28" spans="1:5" x14ac:dyDescent="0.25">
      <c r="A28" s="149" t="s">
        <v>29</v>
      </c>
      <c r="B28" s="149"/>
      <c r="C28" s="149"/>
      <c r="D28" s="149"/>
    </row>
    <row r="29" spans="1:5" x14ac:dyDescent="0.25">
      <c r="A29" s="149" t="s">
        <v>30</v>
      </c>
      <c r="B29" s="149"/>
      <c r="C29" s="149"/>
      <c r="D29" s="149"/>
    </row>
    <row r="30" spans="1:5" x14ac:dyDescent="0.25">
      <c r="A30" s="7" t="s">
        <v>31</v>
      </c>
      <c r="B30" s="15" t="s">
        <v>32</v>
      </c>
      <c r="C30" s="7" t="s">
        <v>33</v>
      </c>
      <c r="D30" s="7" t="s">
        <v>22</v>
      </c>
    </row>
    <row r="31" spans="1:5" x14ac:dyDescent="0.25">
      <c r="A31" s="7" t="s">
        <v>2</v>
      </c>
      <c r="B31" s="13" t="s">
        <v>34</v>
      </c>
      <c r="C31" s="16">
        <v>8.3299999999999999E-2</v>
      </c>
      <c r="D31" s="8">
        <f>ROUND(($D$26*$C$31),2)</f>
        <v>0</v>
      </c>
    </row>
    <row r="32" spans="1:5" ht="15" customHeight="1" x14ac:dyDescent="0.25">
      <c r="A32" s="7" t="s">
        <v>4</v>
      </c>
      <c r="B32" s="13" t="s">
        <v>35</v>
      </c>
      <c r="C32" s="16">
        <v>9.0899999999999995E-2</v>
      </c>
      <c r="D32" s="8">
        <f>ROUND(($D$26*$C$32),2)</f>
        <v>0</v>
      </c>
    </row>
    <row r="33" spans="1:6" ht="15" customHeight="1" x14ac:dyDescent="0.25">
      <c r="A33" s="7" t="s">
        <v>6</v>
      </c>
      <c r="B33" s="13" t="s">
        <v>36</v>
      </c>
      <c r="C33" s="16">
        <v>3.0099999999999998E-2</v>
      </c>
      <c r="D33" s="8">
        <f>ROUND(($D$26*$C$33),2)</f>
        <v>0</v>
      </c>
    </row>
    <row r="34" spans="1:6" x14ac:dyDescent="0.25">
      <c r="A34" s="157" t="s">
        <v>101</v>
      </c>
      <c r="B34" s="158"/>
      <c r="C34" s="27">
        <f>SUM(C31:C33)</f>
        <v>0.20429999999999998</v>
      </c>
      <c r="D34" s="14">
        <f>SUM(D31:D33)</f>
        <v>0</v>
      </c>
    </row>
    <row r="35" spans="1:6" x14ac:dyDescent="0.25">
      <c r="A35" s="7" t="s">
        <v>8</v>
      </c>
      <c r="B35" s="7" t="s">
        <v>37</v>
      </c>
      <c r="C35" s="16">
        <v>7.5200000000000003E-2</v>
      </c>
      <c r="D35" s="8">
        <f>$C$35*$D$26</f>
        <v>0</v>
      </c>
    </row>
    <row r="36" spans="1:6" x14ac:dyDescent="0.25">
      <c r="A36" s="151" t="s">
        <v>38</v>
      </c>
      <c r="B36" s="151"/>
      <c r="C36" s="27">
        <f>C35+C34</f>
        <v>0.27949999999999997</v>
      </c>
      <c r="D36" s="14">
        <f>D34+D35</f>
        <v>0</v>
      </c>
      <c r="E36" s="1"/>
    </row>
    <row r="37" spans="1:6" x14ac:dyDescent="0.25">
      <c r="A37" s="17"/>
      <c r="B37" s="17"/>
      <c r="C37" s="18"/>
      <c r="D37" s="19"/>
    </row>
    <row r="38" spans="1:6" x14ac:dyDescent="0.25">
      <c r="A38" s="161" t="s">
        <v>39</v>
      </c>
      <c r="B38" s="161"/>
      <c r="C38" s="161"/>
      <c r="D38" s="161"/>
    </row>
    <row r="39" spans="1:6" x14ac:dyDescent="0.25">
      <c r="A39" s="7" t="s">
        <v>40</v>
      </c>
      <c r="B39" s="12" t="s">
        <v>41</v>
      </c>
      <c r="C39" s="7" t="s">
        <v>33</v>
      </c>
      <c r="D39" s="7" t="s">
        <v>22</v>
      </c>
    </row>
    <row r="40" spans="1:6" x14ac:dyDescent="0.25">
      <c r="A40" s="7" t="s">
        <v>2</v>
      </c>
      <c r="B40" s="13" t="s">
        <v>42</v>
      </c>
      <c r="C40" s="16">
        <v>0.2</v>
      </c>
      <c r="D40" s="8">
        <f t="shared" ref="D40:D47" si="0">ROUND(($D$26*C40),2)</f>
        <v>0</v>
      </c>
      <c r="E40" s="1"/>
    </row>
    <row r="41" spans="1:6" x14ac:dyDescent="0.25">
      <c r="A41" s="7" t="s">
        <v>4</v>
      </c>
      <c r="B41" s="13" t="s">
        <v>43</v>
      </c>
      <c r="C41" s="16">
        <v>2.5000000000000001E-2</v>
      </c>
      <c r="D41" s="8">
        <f t="shared" si="0"/>
        <v>0</v>
      </c>
      <c r="E41" s="1"/>
    </row>
    <row r="42" spans="1:6" x14ac:dyDescent="0.25">
      <c r="A42" s="7" t="s">
        <v>6</v>
      </c>
      <c r="B42" s="13" t="s">
        <v>44</v>
      </c>
      <c r="C42" s="16">
        <v>0.03</v>
      </c>
      <c r="D42" s="8">
        <f t="shared" si="0"/>
        <v>0</v>
      </c>
      <c r="E42" s="1"/>
    </row>
    <row r="43" spans="1:6" x14ac:dyDescent="0.25">
      <c r="A43" s="7" t="s">
        <v>8</v>
      </c>
      <c r="B43" s="13" t="s">
        <v>45</v>
      </c>
      <c r="C43" s="16">
        <v>1.4999999999999999E-2</v>
      </c>
      <c r="D43" s="8">
        <f t="shared" si="0"/>
        <v>0</v>
      </c>
      <c r="E43" s="1"/>
    </row>
    <row r="44" spans="1:6" ht="15" customHeight="1" x14ac:dyDescent="0.25">
      <c r="A44" s="7" t="s">
        <v>25</v>
      </c>
      <c r="B44" s="13" t="s">
        <v>46</v>
      </c>
      <c r="C44" s="16">
        <v>0.01</v>
      </c>
      <c r="D44" s="8">
        <f t="shared" si="0"/>
        <v>0</v>
      </c>
      <c r="E44" s="1"/>
    </row>
    <row r="45" spans="1:6" x14ac:dyDescent="0.25">
      <c r="A45" s="7" t="s">
        <v>26</v>
      </c>
      <c r="B45" s="13" t="s">
        <v>47</v>
      </c>
      <c r="C45" s="16">
        <v>6.0000000000000001E-3</v>
      </c>
      <c r="D45" s="8">
        <f t="shared" si="0"/>
        <v>0</v>
      </c>
      <c r="E45" s="1"/>
    </row>
    <row r="46" spans="1:6" x14ac:dyDescent="0.25">
      <c r="A46" s="7" t="s">
        <v>27</v>
      </c>
      <c r="B46" s="13" t="s">
        <v>48</v>
      </c>
      <c r="C46" s="16">
        <v>2E-3</v>
      </c>
      <c r="D46" s="8">
        <f t="shared" si="0"/>
        <v>0</v>
      </c>
      <c r="E46" s="1"/>
    </row>
    <row r="47" spans="1:6" x14ac:dyDescent="0.25">
      <c r="A47" s="7" t="s">
        <v>49</v>
      </c>
      <c r="B47" s="13" t="s">
        <v>50</v>
      </c>
      <c r="C47" s="16">
        <v>0.08</v>
      </c>
      <c r="D47" s="8">
        <f t="shared" si="0"/>
        <v>0</v>
      </c>
      <c r="E47" s="1"/>
    </row>
    <row r="48" spans="1:6" x14ac:dyDescent="0.25">
      <c r="A48" s="151" t="s">
        <v>100</v>
      </c>
      <c r="B48" s="151"/>
      <c r="C48" s="27">
        <f>SUM(C40:C47)</f>
        <v>0.36800000000000005</v>
      </c>
      <c r="D48" s="14">
        <f>SUM(D40:D47)</f>
        <v>0</v>
      </c>
      <c r="E48" s="1"/>
      <c r="F48" s="1"/>
    </row>
    <row r="49" spans="1:6" x14ac:dyDescent="0.25">
      <c r="A49" s="29"/>
      <c r="B49" s="17"/>
      <c r="C49" s="18"/>
      <c r="D49" s="19"/>
    </row>
    <row r="50" spans="1:6" x14ac:dyDescent="0.25">
      <c r="A50" s="149" t="s">
        <v>51</v>
      </c>
      <c r="B50" s="149"/>
      <c r="C50" s="149"/>
      <c r="D50" s="149"/>
    </row>
    <row r="51" spans="1:6" x14ac:dyDescent="0.25">
      <c r="A51" s="7" t="s">
        <v>52</v>
      </c>
      <c r="B51" s="13" t="s">
        <v>53</v>
      </c>
      <c r="C51" s="7" t="s">
        <v>54</v>
      </c>
      <c r="D51" s="7" t="s">
        <v>22</v>
      </c>
    </row>
    <row r="52" spans="1:6" x14ac:dyDescent="0.25">
      <c r="A52" s="10" t="s">
        <v>2</v>
      </c>
      <c r="B52" s="23" t="s">
        <v>104</v>
      </c>
      <c r="C52" s="47"/>
      <c r="D52" s="11">
        <f>ROUND(IF($C$52*2*21-6%*$D$23&lt;0,0,$C$52*2*21-6%*$D$23),2)</f>
        <v>0</v>
      </c>
      <c r="E52" s="111" t="s">
        <v>295</v>
      </c>
      <c r="F52" s="47">
        <v>4.3499999999999996</v>
      </c>
    </row>
    <row r="53" spans="1:6" ht="14.25" customHeight="1" x14ac:dyDescent="0.25">
      <c r="A53" s="10" t="s">
        <v>4</v>
      </c>
      <c r="B53" s="20" t="s">
        <v>103</v>
      </c>
      <c r="C53" s="47"/>
      <c r="D53" s="47">
        <v>0</v>
      </c>
      <c r="E53" s="111" t="s">
        <v>297</v>
      </c>
      <c r="F53" s="47">
        <v>440.77</v>
      </c>
    </row>
    <row r="54" spans="1:6" x14ac:dyDescent="0.25">
      <c r="A54" s="10" t="s">
        <v>6</v>
      </c>
      <c r="B54" s="20" t="s">
        <v>196</v>
      </c>
      <c r="C54" s="20"/>
      <c r="D54" s="11">
        <v>0</v>
      </c>
      <c r="E54" s="40"/>
      <c r="F54" s="112"/>
    </row>
    <row r="55" spans="1:6" x14ac:dyDescent="0.25">
      <c r="A55" s="10" t="s">
        <v>8</v>
      </c>
      <c r="B55" s="20" t="s">
        <v>55</v>
      </c>
      <c r="C55" s="20"/>
      <c r="D55" s="11">
        <v>0</v>
      </c>
      <c r="E55" s="40"/>
      <c r="F55" s="112"/>
    </row>
    <row r="56" spans="1:6" x14ac:dyDescent="0.25">
      <c r="A56" s="10" t="s">
        <v>25</v>
      </c>
      <c r="B56" s="20" t="s">
        <v>158</v>
      </c>
      <c r="C56" s="20"/>
      <c r="D56" s="11">
        <v>0</v>
      </c>
      <c r="E56" s="40"/>
      <c r="F56" s="40"/>
    </row>
    <row r="57" spans="1:6" x14ac:dyDescent="0.25">
      <c r="A57" s="10" t="s">
        <v>26</v>
      </c>
      <c r="B57" s="23" t="s">
        <v>28</v>
      </c>
      <c r="C57" s="23"/>
      <c r="D57" s="11">
        <v>0</v>
      </c>
      <c r="E57" s="40"/>
      <c r="F57" s="40"/>
    </row>
    <row r="58" spans="1:6" x14ac:dyDescent="0.25">
      <c r="A58" s="151" t="s">
        <v>100</v>
      </c>
      <c r="B58" s="151"/>
      <c r="C58" s="151"/>
      <c r="D58" s="14">
        <f>ROUND(SUM(D52:D57),2)</f>
        <v>0</v>
      </c>
    </row>
    <row r="59" spans="1:6" x14ac:dyDescent="0.25">
      <c r="A59" s="17"/>
      <c r="B59" s="17"/>
      <c r="C59" s="17"/>
      <c r="D59" s="19"/>
    </row>
    <row r="60" spans="1:6" ht="15" customHeight="1" x14ac:dyDescent="0.25">
      <c r="A60" s="149" t="s">
        <v>56</v>
      </c>
      <c r="B60" s="149"/>
      <c r="C60" s="149"/>
      <c r="D60" s="149"/>
    </row>
    <row r="61" spans="1:6" x14ac:dyDescent="0.25">
      <c r="A61" s="7">
        <v>2</v>
      </c>
      <c r="B61" s="150" t="s">
        <v>57</v>
      </c>
      <c r="C61" s="150"/>
      <c r="D61" s="7" t="s">
        <v>22</v>
      </c>
    </row>
    <row r="62" spans="1:6" x14ac:dyDescent="0.25">
      <c r="A62" s="7" t="s">
        <v>31</v>
      </c>
      <c r="B62" s="150" t="s">
        <v>32</v>
      </c>
      <c r="C62" s="150"/>
      <c r="D62" s="8">
        <f>D36</f>
        <v>0</v>
      </c>
    </row>
    <row r="63" spans="1:6" x14ac:dyDescent="0.25">
      <c r="A63" s="7" t="s">
        <v>40</v>
      </c>
      <c r="B63" s="150" t="s">
        <v>41</v>
      </c>
      <c r="C63" s="150"/>
      <c r="D63" s="8">
        <f>D48</f>
        <v>0</v>
      </c>
    </row>
    <row r="64" spans="1:6" x14ac:dyDescent="0.25">
      <c r="A64" s="7" t="s">
        <v>52</v>
      </c>
      <c r="B64" s="150" t="s">
        <v>53</v>
      </c>
      <c r="C64" s="150"/>
      <c r="D64" s="8">
        <f>D58</f>
        <v>0</v>
      </c>
    </row>
    <row r="65" spans="1:9" x14ac:dyDescent="0.25">
      <c r="A65" s="151" t="s">
        <v>100</v>
      </c>
      <c r="B65" s="151"/>
      <c r="C65" s="151"/>
      <c r="D65" s="14">
        <f>ROUND(SUM(D62:D64),2)</f>
        <v>0</v>
      </c>
    </row>
    <row r="66" spans="1:9" x14ac:dyDescent="0.25">
      <c r="A66" s="162"/>
      <c r="B66" s="162"/>
      <c r="C66" s="162"/>
      <c r="D66" s="162"/>
    </row>
    <row r="67" spans="1:9" x14ac:dyDescent="0.25">
      <c r="A67" s="149" t="s">
        <v>58</v>
      </c>
      <c r="B67" s="149"/>
      <c r="C67" s="149"/>
      <c r="D67" s="149"/>
    </row>
    <row r="68" spans="1:9" x14ac:dyDescent="0.25">
      <c r="A68" s="7">
        <v>3</v>
      </c>
      <c r="B68" s="21" t="s">
        <v>59</v>
      </c>
      <c r="C68" s="10" t="s">
        <v>33</v>
      </c>
      <c r="D68" s="10" t="s">
        <v>22</v>
      </c>
    </row>
    <row r="69" spans="1:9" x14ac:dyDescent="0.25">
      <c r="A69" s="7" t="s">
        <v>2</v>
      </c>
      <c r="B69" s="21" t="s">
        <v>60</v>
      </c>
      <c r="C69" s="22">
        <f>5%/12</f>
        <v>4.1666666666666666E-3</v>
      </c>
      <c r="D69" s="8">
        <f>ROUND(($D$26*C69),2)</f>
        <v>0</v>
      </c>
    </row>
    <row r="70" spans="1:9" ht="15" customHeight="1" x14ac:dyDescent="0.25">
      <c r="A70" s="7" t="s">
        <v>4</v>
      </c>
      <c r="B70" s="21" t="s">
        <v>61</v>
      </c>
      <c r="C70" s="22">
        <f>C69*C47</f>
        <v>3.3333333333333332E-4</v>
      </c>
      <c r="D70" s="8">
        <f>ROUND(($D$26*C70),2)</f>
        <v>0</v>
      </c>
    </row>
    <row r="71" spans="1:9" x14ac:dyDescent="0.25">
      <c r="A71" s="7" t="s">
        <v>6</v>
      </c>
      <c r="B71" s="21" t="s">
        <v>62</v>
      </c>
      <c r="C71" s="22">
        <v>1.9400000000000001E-2</v>
      </c>
      <c r="D71" s="8">
        <f>ROUND(($D$26*C71),2)</f>
        <v>0</v>
      </c>
    </row>
    <row r="72" spans="1:9" x14ac:dyDescent="0.25">
      <c r="A72" s="7" t="s">
        <v>8</v>
      </c>
      <c r="B72" s="21" t="s">
        <v>63</v>
      </c>
      <c r="C72" s="22">
        <f>C71*C48</f>
        <v>7.1392000000000009E-3</v>
      </c>
      <c r="D72" s="8">
        <f>ROUND(($D$26*C72),2)</f>
        <v>0</v>
      </c>
    </row>
    <row r="73" spans="1:9" x14ac:dyDescent="0.25">
      <c r="A73" s="7" t="s">
        <v>25</v>
      </c>
      <c r="B73" s="21" t="s">
        <v>64</v>
      </c>
      <c r="C73" s="22">
        <v>0.04</v>
      </c>
      <c r="D73" s="8">
        <f>ROUND(($D$26*C73),2)</f>
        <v>0</v>
      </c>
    </row>
    <row r="74" spans="1:9" x14ac:dyDescent="0.25">
      <c r="A74" s="157" t="s">
        <v>100</v>
      </c>
      <c r="B74" s="158"/>
      <c r="C74" s="27">
        <f>SUM(C69:C73)</f>
        <v>7.1039199999999997E-2</v>
      </c>
      <c r="D74" s="14">
        <f>ROUND(SUM(D69:D73),2)</f>
        <v>0</v>
      </c>
    </row>
    <row r="75" spans="1:9" x14ac:dyDescent="0.25">
      <c r="A75" s="152"/>
      <c r="B75" s="152"/>
      <c r="C75" s="152"/>
      <c r="D75" s="152"/>
    </row>
    <row r="76" spans="1:9" x14ac:dyDescent="0.25">
      <c r="A76" s="149" t="s">
        <v>65</v>
      </c>
      <c r="B76" s="149"/>
      <c r="C76" s="149"/>
      <c r="D76" s="149"/>
    </row>
    <row r="77" spans="1:9" x14ac:dyDescent="0.25">
      <c r="A77" s="153" t="s">
        <v>66</v>
      </c>
      <c r="B77" s="154"/>
      <c r="C77" s="154"/>
      <c r="D77" s="155"/>
    </row>
    <row r="78" spans="1:9" x14ac:dyDescent="0.25">
      <c r="A78" s="7" t="s">
        <v>67</v>
      </c>
      <c r="B78" s="13" t="s">
        <v>68</v>
      </c>
      <c r="C78" s="7" t="s">
        <v>33</v>
      </c>
      <c r="D78" s="7" t="s">
        <v>22</v>
      </c>
    </row>
    <row r="79" spans="1:9" x14ac:dyDescent="0.25">
      <c r="A79" s="10" t="s">
        <v>2</v>
      </c>
      <c r="B79" s="23" t="s">
        <v>69</v>
      </c>
      <c r="C79" s="22">
        <v>0</v>
      </c>
      <c r="D79" s="11">
        <f t="shared" ref="D79:D84" si="1">ROUND(($D$26*C79),2)</f>
        <v>0</v>
      </c>
      <c r="E79" s="146"/>
      <c r="F79" s="147"/>
      <c r="G79" s="147"/>
      <c r="H79" s="147"/>
      <c r="I79" s="147"/>
    </row>
    <row r="80" spans="1:9" x14ac:dyDescent="0.25">
      <c r="A80" s="10" t="s">
        <v>4</v>
      </c>
      <c r="B80" s="23" t="s">
        <v>70</v>
      </c>
      <c r="C80" s="22">
        <v>2.8E-3</v>
      </c>
      <c r="D80" s="11">
        <f t="shared" si="1"/>
        <v>0</v>
      </c>
    </row>
    <row r="81" spans="1:4" ht="15" customHeight="1" x14ac:dyDescent="0.25">
      <c r="A81" s="10" t="s">
        <v>6</v>
      </c>
      <c r="B81" s="23" t="s">
        <v>71</v>
      </c>
      <c r="C81" s="22">
        <v>8.0000000000000004E-4</v>
      </c>
      <c r="D81" s="11">
        <f t="shared" si="1"/>
        <v>0</v>
      </c>
    </row>
    <row r="82" spans="1:4" x14ac:dyDescent="0.25">
      <c r="A82" s="10" t="s">
        <v>8</v>
      </c>
      <c r="B82" s="23" t="s">
        <v>72</v>
      </c>
      <c r="C82" s="22">
        <v>3.3E-3</v>
      </c>
      <c r="D82" s="11">
        <f t="shared" si="1"/>
        <v>0</v>
      </c>
    </row>
    <row r="83" spans="1:4" x14ac:dyDescent="0.25">
      <c r="A83" s="10" t="s">
        <v>25</v>
      </c>
      <c r="B83" s="23" t="s">
        <v>73</v>
      </c>
      <c r="C83" s="22">
        <v>5.9999999999999995E-4</v>
      </c>
      <c r="D83" s="11">
        <f t="shared" si="1"/>
        <v>0</v>
      </c>
    </row>
    <row r="84" spans="1:4" x14ac:dyDescent="0.25">
      <c r="A84" s="10" t="s">
        <v>26</v>
      </c>
      <c r="B84" s="23" t="s">
        <v>74</v>
      </c>
      <c r="C84" s="22">
        <v>0</v>
      </c>
      <c r="D84" s="11">
        <f t="shared" si="1"/>
        <v>0</v>
      </c>
    </row>
    <row r="85" spans="1:4" ht="15" customHeight="1" x14ac:dyDescent="0.25">
      <c r="A85" s="159" t="s">
        <v>100</v>
      </c>
      <c r="B85" s="160"/>
      <c r="C85" s="27">
        <f>SUM(C79:C84)</f>
        <v>7.4999999999999997E-3</v>
      </c>
      <c r="D85" s="14">
        <f>SUM(D79:D84)</f>
        <v>0</v>
      </c>
    </row>
    <row r="86" spans="1:4" ht="15" customHeight="1" x14ac:dyDescent="0.25">
      <c r="A86" s="32"/>
      <c r="B86" s="33"/>
      <c r="C86" s="34"/>
      <c r="D86" s="35"/>
    </row>
    <row r="87" spans="1:4" x14ac:dyDescent="0.25">
      <c r="A87" s="163" t="s">
        <v>75</v>
      </c>
      <c r="B87" s="164"/>
      <c r="C87" s="164"/>
      <c r="D87" s="164"/>
    </row>
    <row r="88" spans="1:4" x14ac:dyDescent="0.25">
      <c r="A88" s="7" t="s">
        <v>76</v>
      </c>
      <c r="B88" s="13" t="s">
        <v>77</v>
      </c>
      <c r="C88" s="7" t="s">
        <v>33</v>
      </c>
      <c r="D88" s="7" t="s">
        <v>22</v>
      </c>
    </row>
    <row r="89" spans="1:4" x14ac:dyDescent="0.25">
      <c r="A89" s="7" t="s">
        <v>2</v>
      </c>
      <c r="B89" s="15" t="s">
        <v>78</v>
      </c>
      <c r="C89" s="16">
        <v>0</v>
      </c>
      <c r="D89" s="8">
        <v>0</v>
      </c>
    </row>
    <row r="90" spans="1:4" x14ac:dyDescent="0.25">
      <c r="A90" s="151" t="s">
        <v>100</v>
      </c>
      <c r="B90" s="151"/>
      <c r="C90" s="31">
        <f>SUM(C89)</f>
        <v>0</v>
      </c>
      <c r="D90" s="30">
        <f>SUM(D89)</f>
        <v>0</v>
      </c>
    </row>
    <row r="91" spans="1:4" x14ac:dyDescent="0.25">
      <c r="A91" s="17"/>
      <c r="B91" s="17"/>
      <c r="C91" s="18"/>
      <c r="D91" s="19"/>
    </row>
    <row r="92" spans="1:4" ht="15" customHeight="1" x14ac:dyDescent="0.25">
      <c r="A92" s="149" t="s">
        <v>79</v>
      </c>
      <c r="B92" s="149"/>
      <c r="C92" s="149"/>
      <c r="D92" s="149"/>
    </row>
    <row r="93" spans="1:4" x14ac:dyDescent="0.25">
      <c r="A93" s="7">
        <v>4</v>
      </c>
      <c r="B93" s="150" t="s">
        <v>80</v>
      </c>
      <c r="C93" s="150"/>
      <c r="D93" s="7" t="s">
        <v>22</v>
      </c>
    </row>
    <row r="94" spans="1:4" x14ac:dyDescent="0.25">
      <c r="A94" s="7" t="s">
        <v>67</v>
      </c>
      <c r="B94" s="150" t="s">
        <v>81</v>
      </c>
      <c r="C94" s="150"/>
      <c r="D94" s="8">
        <f>D85</f>
        <v>0</v>
      </c>
    </row>
    <row r="95" spans="1:4" x14ac:dyDescent="0.25">
      <c r="A95" s="7" t="s">
        <v>76</v>
      </c>
      <c r="B95" s="150" t="s">
        <v>77</v>
      </c>
      <c r="C95" s="150"/>
      <c r="D95" s="8">
        <f>D90</f>
        <v>0</v>
      </c>
    </row>
    <row r="96" spans="1:4" x14ac:dyDescent="0.25">
      <c r="A96" s="151" t="s">
        <v>100</v>
      </c>
      <c r="B96" s="151"/>
      <c r="C96" s="151"/>
      <c r="D96" s="14">
        <f>SUM(D94:D95)</f>
        <v>0</v>
      </c>
    </row>
    <row r="97" spans="1:5" x14ac:dyDescent="0.25">
      <c r="A97" s="152"/>
      <c r="B97" s="152"/>
      <c r="C97" s="152"/>
      <c r="D97" s="152"/>
    </row>
    <row r="98" spans="1:5" x14ac:dyDescent="0.25">
      <c r="A98" s="153" t="s">
        <v>82</v>
      </c>
      <c r="B98" s="154"/>
      <c r="C98" s="154"/>
      <c r="D98" s="155"/>
    </row>
    <row r="99" spans="1:5" x14ac:dyDescent="0.25">
      <c r="A99" s="7">
        <v>5</v>
      </c>
      <c r="B99" s="150" t="s">
        <v>83</v>
      </c>
      <c r="C99" s="150"/>
      <c r="D99" s="7" t="s">
        <v>22</v>
      </c>
    </row>
    <row r="100" spans="1:5" ht="15" customHeight="1" x14ac:dyDescent="0.25">
      <c r="A100" s="10" t="s">
        <v>2</v>
      </c>
      <c r="B100" s="156" t="s">
        <v>84</v>
      </c>
      <c r="C100" s="156"/>
      <c r="D100" s="11">
        <f>'Mat.Equip e Unif. PIAUI'!F128+'Mat.Equip e Unif. PIAUI'!F136</f>
        <v>0</v>
      </c>
    </row>
    <row r="101" spans="1:5" x14ac:dyDescent="0.25">
      <c r="A101" s="10" t="s">
        <v>4</v>
      </c>
      <c r="B101" s="156" t="s">
        <v>288</v>
      </c>
      <c r="C101" s="156"/>
      <c r="D101" s="11">
        <f>'Mat.Equip e Unif. PIAUI'!F45+'Mat.Equip e Unif. PIAUI'!F73</f>
        <v>0</v>
      </c>
      <c r="E101" s="1"/>
    </row>
    <row r="102" spans="1:5" x14ac:dyDescent="0.25">
      <c r="A102" s="10" t="s">
        <v>6</v>
      </c>
      <c r="B102" s="156" t="s">
        <v>290</v>
      </c>
      <c r="C102" s="156"/>
      <c r="D102" s="11">
        <f>'Mat.Equip e Unif. PIAUI'!F101</f>
        <v>0</v>
      </c>
      <c r="E102" s="1"/>
    </row>
    <row r="103" spans="1:5" x14ac:dyDescent="0.25">
      <c r="A103" s="10" t="s">
        <v>8</v>
      </c>
      <c r="B103" s="156" t="s">
        <v>289</v>
      </c>
      <c r="C103" s="156"/>
      <c r="D103" s="11">
        <f>'Mat.Equip e Unif. PIAUI'!F110+'Mat.Equip e Unif. PIAUI'!F121</f>
        <v>0</v>
      </c>
      <c r="E103" s="1"/>
    </row>
    <row r="104" spans="1:5" x14ac:dyDescent="0.25">
      <c r="A104" s="151" t="s">
        <v>100</v>
      </c>
      <c r="B104" s="151"/>
      <c r="C104" s="151"/>
      <c r="D104" s="14">
        <f>SUM(D100:D103)</f>
        <v>0</v>
      </c>
    </row>
    <row r="105" spans="1:5" x14ac:dyDescent="0.25">
      <c r="A105" s="152"/>
      <c r="B105" s="152"/>
      <c r="C105" s="152"/>
      <c r="D105" s="152"/>
    </row>
    <row r="106" spans="1:5" x14ac:dyDescent="0.25">
      <c r="A106" s="149" t="s">
        <v>85</v>
      </c>
      <c r="B106" s="149"/>
      <c r="C106" s="149"/>
      <c r="D106" s="149"/>
    </row>
    <row r="107" spans="1:5" x14ac:dyDescent="0.25">
      <c r="A107" s="7">
        <v>6</v>
      </c>
      <c r="B107" s="12" t="s">
        <v>86</v>
      </c>
      <c r="C107" s="7" t="s">
        <v>33</v>
      </c>
      <c r="D107" s="7" t="s">
        <v>22</v>
      </c>
    </row>
    <row r="108" spans="1:5" x14ac:dyDescent="0.25">
      <c r="A108" s="7" t="s">
        <v>2</v>
      </c>
      <c r="B108" s="12" t="s">
        <v>87</v>
      </c>
      <c r="C108" s="24">
        <v>0</v>
      </c>
      <c r="D108" s="8">
        <f>ROUND(($D$124*C108),2)</f>
        <v>0</v>
      </c>
    </row>
    <row r="109" spans="1:5" x14ac:dyDescent="0.25">
      <c r="A109" s="7" t="s">
        <v>4</v>
      </c>
      <c r="B109" s="12" t="s">
        <v>88</v>
      </c>
      <c r="C109" s="24">
        <v>0</v>
      </c>
      <c r="D109" s="8">
        <f>ROUND((($D$108+$D$124)*C109),2)</f>
        <v>0</v>
      </c>
    </row>
    <row r="110" spans="1:5" x14ac:dyDescent="0.25">
      <c r="A110" s="7" t="s">
        <v>6</v>
      </c>
      <c r="B110" s="28" t="s">
        <v>89</v>
      </c>
      <c r="C110" s="27">
        <v>0</v>
      </c>
      <c r="D110" s="14"/>
    </row>
    <row r="111" spans="1:5" ht="15" customHeight="1" x14ac:dyDescent="0.25">
      <c r="A111" s="7"/>
      <c r="B111" s="12" t="s">
        <v>90</v>
      </c>
      <c r="C111" s="24">
        <v>0</v>
      </c>
      <c r="D111" s="36">
        <f>ROUND((($D$124+$D$108+$D$109)/(1-$C$110)*C111),2)</f>
        <v>0</v>
      </c>
    </row>
    <row r="112" spans="1:5" x14ac:dyDescent="0.25">
      <c r="A112" s="7"/>
      <c r="B112" s="12" t="s">
        <v>91</v>
      </c>
      <c r="C112" s="24">
        <v>0</v>
      </c>
      <c r="D112" s="25">
        <f>ROUND((($D$124+$D$108+$D$109)/(1-$C$110)*C112),2)</f>
        <v>0</v>
      </c>
    </row>
    <row r="113" spans="1:5" x14ac:dyDescent="0.25">
      <c r="A113" s="7"/>
      <c r="B113" s="12" t="s">
        <v>102</v>
      </c>
      <c r="C113" s="24">
        <v>0</v>
      </c>
      <c r="D113" s="25">
        <f>($D$124+$D$108+$D$109)/(1-$C$110)*C113</f>
        <v>0</v>
      </c>
    </row>
    <row r="114" spans="1:5" x14ac:dyDescent="0.25">
      <c r="A114" s="7"/>
      <c r="B114" s="12" t="s">
        <v>92</v>
      </c>
      <c r="C114" s="24">
        <v>0</v>
      </c>
      <c r="D114" s="25">
        <f>ROUND((($D$124+$D$108+$D$109)/(1-$C$110)*C114),2)</f>
        <v>0</v>
      </c>
    </row>
    <row r="115" spans="1:5" x14ac:dyDescent="0.25">
      <c r="A115" s="151" t="s">
        <v>100</v>
      </c>
      <c r="B115" s="151"/>
      <c r="C115" s="37">
        <f>SUM(C108,C109,C111,C112,C113,C114)</f>
        <v>0</v>
      </c>
      <c r="D115" s="14">
        <f>SUM(D108,D109,D111,D112,D113,D114)</f>
        <v>0</v>
      </c>
    </row>
    <row r="116" spans="1:5" x14ac:dyDescent="0.25">
      <c r="A116" s="152"/>
      <c r="B116" s="152"/>
      <c r="C116" s="152"/>
      <c r="D116" s="152"/>
    </row>
    <row r="117" spans="1:5" x14ac:dyDescent="0.25">
      <c r="A117" s="149" t="s">
        <v>93</v>
      </c>
      <c r="B117" s="149"/>
      <c r="C117" s="149"/>
      <c r="D117" s="149"/>
    </row>
    <row r="118" spans="1:5" x14ac:dyDescent="0.25">
      <c r="A118" s="7"/>
      <c r="B118" s="150" t="s">
        <v>94</v>
      </c>
      <c r="C118" s="150"/>
      <c r="D118" s="7" t="s">
        <v>22</v>
      </c>
    </row>
    <row r="119" spans="1:5" x14ac:dyDescent="0.25">
      <c r="A119" s="7" t="s">
        <v>2</v>
      </c>
      <c r="B119" s="150" t="s">
        <v>20</v>
      </c>
      <c r="C119" s="150"/>
      <c r="D119" s="8">
        <f>D26</f>
        <v>0</v>
      </c>
    </row>
    <row r="120" spans="1:5" ht="15" customHeight="1" x14ac:dyDescent="0.25">
      <c r="A120" s="7" t="s">
        <v>4</v>
      </c>
      <c r="B120" s="150" t="s">
        <v>29</v>
      </c>
      <c r="C120" s="150"/>
      <c r="D120" s="8">
        <f>D65</f>
        <v>0</v>
      </c>
    </row>
    <row r="121" spans="1:5" x14ac:dyDescent="0.25">
      <c r="A121" s="7" t="s">
        <v>6</v>
      </c>
      <c r="B121" s="150" t="s">
        <v>58</v>
      </c>
      <c r="C121" s="150"/>
      <c r="D121" s="8">
        <f>D74</f>
        <v>0</v>
      </c>
    </row>
    <row r="122" spans="1:5" ht="15" customHeight="1" x14ac:dyDescent="0.25">
      <c r="A122" s="7" t="s">
        <v>8</v>
      </c>
      <c r="B122" s="150" t="s">
        <v>65</v>
      </c>
      <c r="C122" s="150"/>
      <c r="D122" s="8">
        <f>D96</f>
        <v>0</v>
      </c>
    </row>
    <row r="123" spans="1:5" ht="15" customHeight="1" x14ac:dyDescent="0.25">
      <c r="A123" s="7" t="s">
        <v>25</v>
      </c>
      <c r="B123" s="150" t="s">
        <v>82</v>
      </c>
      <c r="C123" s="150"/>
      <c r="D123" s="8">
        <f>D104</f>
        <v>0</v>
      </c>
    </row>
    <row r="124" spans="1:5" ht="15" customHeight="1" x14ac:dyDescent="0.25">
      <c r="A124" s="151" t="s">
        <v>95</v>
      </c>
      <c r="B124" s="151"/>
      <c r="C124" s="151"/>
      <c r="D124" s="14">
        <f>ROUND(SUM(D119:D123),2)</f>
        <v>0</v>
      </c>
    </row>
    <row r="125" spans="1:5" x14ac:dyDescent="0.25">
      <c r="A125" s="7" t="s">
        <v>26</v>
      </c>
      <c r="B125" s="150" t="s">
        <v>85</v>
      </c>
      <c r="C125" s="150"/>
      <c r="D125" s="8">
        <f>D115</f>
        <v>0</v>
      </c>
    </row>
    <row r="126" spans="1:5" x14ac:dyDescent="0.25">
      <c r="A126" s="148" t="s">
        <v>96</v>
      </c>
      <c r="B126" s="148"/>
      <c r="C126" s="148"/>
      <c r="D126" s="26">
        <f>D124+D125</f>
        <v>0</v>
      </c>
    </row>
    <row r="127" spans="1:5" x14ac:dyDescent="0.25">
      <c r="A127" s="148" t="s">
        <v>97</v>
      </c>
      <c r="B127" s="148"/>
      <c r="C127" s="148"/>
      <c r="D127" s="26">
        <f>D126*$D$11</f>
        <v>0</v>
      </c>
      <c r="E127" s="1"/>
    </row>
    <row r="128" spans="1:5" x14ac:dyDescent="0.25">
      <c r="A128" s="148" t="s">
        <v>98</v>
      </c>
      <c r="B128" s="148"/>
      <c r="C128" s="148"/>
      <c r="D128" s="26">
        <f>D127*12</f>
        <v>0</v>
      </c>
      <c r="E128" s="1"/>
    </row>
    <row r="129" spans="4:4" x14ac:dyDescent="0.25">
      <c r="D129" s="4"/>
    </row>
  </sheetData>
  <mergeCells count="79">
    <mergeCell ref="A128:C128"/>
    <mergeCell ref="B122:C122"/>
    <mergeCell ref="B123:C123"/>
    <mergeCell ref="A124:C124"/>
    <mergeCell ref="B125:C125"/>
    <mergeCell ref="A126:C126"/>
    <mergeCell ref="A127:C127"/>
    <mergeCell ref="B121:C121"/>
    <mergeCell ref="B102:C102"/>
    <mergeCell ref="B103:C103"/>
    <mergeCell ref="A104:C104"/>
    <mergeCell ref="A105:D105"/>
    <mergeCell ref="A106:D106"/>
    <mergeCell ref="A115:B115"/>
    <mergeCell ref="A116:D116"/>
    <mergeCell ref="A117:D117"/>
    <mergeCell ref="B118:C118"/>
    <mergeCell ref="B119:C119"/>
    <mergeCell ref="B120:C120"/>
    <mergeCell ref="E79:I79"/>
    <mergeCell ref="B101:C101"/>
    <mergeCell ref="A87:D87"/>
    <mergeCell ref="A90:B90"/>
    <mergeCell ref="A92:D92"/>
    <mergeCell ref="B93:C93"/>
    <mergeCell ref="B94:C94"/>
    <mergeCell ref="B95:C95"/>
    <mergeCell ref="A96:C96"/>
    <mergeCell ref="A97:D97"/>
    <mergeCell ref="A98:D98"/>
    <mergeCell ref="B99:C99"/>
    <mergeCell ref="B100:C100"/>
    <mergeCell ref="A85:B85"/>
    <mergeCell ref="B62:C62"/>
    <mergeCell ref="B63:C63"/>
    <mergeCell ref="B64:C64"/>
    <mergeCell ref="A65:C65"/>
    <mergeCell ref="A66:D66"/>
    <mergeCell ref="A67:D67"/>
    <mergeCell ref="A74:B74"/>
    <mergeCell ref="A75:D75"/>
    <mergeCell ref="A76:D76"/>
    <mergeCell ref="A77:D77"/>
    <mergeCell ref="B61:C61"/>
    <mergeCell ref="A26:C26"/>
    <mergeCell ref="A27:D27"/>
    <mergeCell ref="A28:D28"/>
    <mergeCell ref="A29:D29"/>
    <mergeCell ref="A34:B34"/>
    <mergeCell ref="A36:B36"/>
    <mergeCell ref="A38:D38"/>
    <mergeCell ref="A48:B48"/>
    <mergeCell ref="A50:D50"/>
    <mergeCell ref="A58:C58"/>
    <mergeCell ref="A60:D60"/>
    <mergeCell ref="B25:C25"/>
    <mergeCell ref="A14:D14"/>
    <mergeCell ref="B15:C15"/>
    <mergeCell ref="B16:C16"/>
    <mergeCell ref="B17:C17"/>
    <mergeCell ref="B18:C18"/>
    <mergeCell ref="B19:C19"/>
    <mergeCell ref="A20:D20"/>
    <mergeCell ref="A21:D21"/>
    <mergeCell ref="B22:C22"/>
    <mergeCell ref="B23:C23"/>
    <mergeCell ref="B24:C24"/>
    <mergeCell ref="A13:D13"/>
    <mergeCell ref="A1:D1"/>
    <mergeCell ref="A2:D2"/>
    <mergeCell ref="A4:D4"/>
    <mergeCell ref="B5:C5"/>
    <mergeCell ref="B6:C6"/>
    <mergeCell ref="B7:C7"/>
    <mergeCell ref="B8:C8"/>
    <mergeCell ref="A9:D9"/>
    <mergeCell ref="A10:B10"/>
    <mergeCell ref="A11:B11"/>
    <mergeCell ref="A12:D1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Quadro Resumo</vt:lpstr>
      <vt:lpstr>Custo - Deslocamento</vt:lpstr>
      <vt:lpstr>G1 - CEARÁ (Servente)</vt:lpstr>
      <vt:lpstr>G1 - CEARÁ (Op de Roçadeira)</vt:lpstr>
      <vt:lpstr>Mat.Equip e Unif. CEARÁ</vt:lpstr>
      <vt:lpstr>G2 - MARANHÃO (Servente)</vt:lpstr>
      <vt:lpstr>G2 - MARANHÃO (Op de Roçadeira)</vt:lpstr>
      <vt:lpstr>Mat.Equip e Unif. MARANHÃO</vt:lpstr>
      <vt:lpstr>G3 - PIAUI (Servente)</vt:lpstr>
      <vt:lpstr>G3 - PIAUI (Op de Roçadeira)</vt:lpstr>
      <vt:lpstr>Mat.Equip e Unif. PIAUI</vt:lpstr>
      <vt:lpstr>ITEM7 - PB (Servente)</vt:lpstr>
      <vt:lpstr>Mat.Equip e Unif. PARAÍBA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04366713446</dc:creator>
  <cp:lastModifiedBy>Riana Medella</cp:lastModifiedBy>
  <cp:lastPrinted>2023-09-26T16:22:08Z</cp:lastPrinted>
  <dcterms:created xsi:type="dcterms:W3CDTF">2023-08-28T14:02:37Z</dcterms:created>
  <dcterms:modified xsi:type="dcterms:W3CDTF">2024-08-21T13:17:36Z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8d5ca-cd4e-433d-8f2a-eee77df5cad2_Enabled">
    <vt:lpwstr>true</vt:lpwstr>
  </property>
  <property fmtid="{D5CDD505-2E9C-101B-9397-08002B2CF9AE}" pid="3" name="MSIP_Label_3738d5ca-cd4e-433d-8f2a-eee77df5cad2_SetDate">
    <vt:lpwstr>2023-09-06T15:54:30Z</vt:lpwstr>
  </property>
  <property fmtid="{D5CDD505-2E9C-101B-9397-08002B2CF9AE}" pid="4" name="MSIP_Label_3738d5ca-cd4e-433d-8f2a-eee77df5cad2_Method">
    <vt:lpwstr>Standard</vt:lpwstr>
  </property>
  <property fmtid="{D5CDD505-2E9C-101B-9397-08002B2CF9AE}" pid="5" name="MSIP_Label_3738d5ca-cd4e-433d-8f2a-eee77df5cad2_Name">
    <vt:lpwstr>defa4170-0d19-0005-0004-bc88714345d2</vt:lpwstr>
  </property>
  <property fmtid="{D5CDD505-2E9C-101B-9397-08002B2CF9AE}" pid="6" name="MSIP_Label_3738d5ca-cd4e-433d-8f2a-eee77df5cad2_SiteId">
    <vt:lpwstr>c14e2b56-c5bc-43bd-ad9c-408cf6cc3560</vt:lpwstr>
  </property>
  <property fmtid="{D5CDD505-2E9C-101B-9397-08002B2CF9AE}" pid="7" name="MSIP_Label_3738d5ca-cd4e-433d-8f2a-eee77df5cad2_ActionId">
    <vt:lpwstr>757c8b27-64c3-4775-a9fd-3ac663624abe</vt:lpwstr>
  </property>
  <property fmtid="{D5CDD505-2E9C-101B-9397-08002B2CF9AE}" pid="8" name="MSIP_Label_3738d5ca-cd4e-433d-8f2a-eee77df5cad2_ContentBits">
    <vt:lpwstr>0</vt:lpwstr>
  </property>
</Properties>
</file>