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0333439180\Documents\Comercialização\2022\"/>
    </mc:Choice>
  </mc:AlternateContent>
  <xr:revisionPtr revIDLastSave="0" documentId="13_ncr:1_{AF6ABF27-10A0-4FC1-B26F-9420B93231AB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Historico_2000_2021_PAINE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BI5" i="1" l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4" i="1"/>
  <c r="BI35" i="1"/>
  <c r="BI36" i="1"/>
  <c r="BI4" i="1"/>
  <c r="BJ5" i="1"/>
  <c r="BJ6" i="1"/>
  <c r="BJ7" i="1"/>
  <c r="BJ8" i="1"/>
  <c r="BJ9" i="1"/>
  <c r="BJ10" i="1"/>
  <c r="BJ11" i="1"/>
  <c r="BJ13" i="1"/>
  <c r="BJ14" i="1"/>
  <c r="BJ15" i="1"/>
  <c r="BJ16" i="1"/>
  <c r="BJ18" i="1"/>
  <c r="BJ19" i="1"/>
  <c r="BJ20" i="1"/>
  <c r="BJ21" i="1"/>
  <c r="BJ22" i="1"/>
  <c r="BJ23" i="1"/>
  <c r="BJ24" i="1"/>
  <c r="BJ25" i="1"/>
  <c r="BJ26" i="1"/>
  <c r="BJ28" i="1"/>
  <c r="BJ29" i="1"/>
  <c r="BJ30" i="1"/>
  <c r="BJ31" i="1"/>
  <c r="BJ33" i="1"/>
  <c r="BJ34" i="1"/>
  <c r="BJ35" i="1"/>
  <c r="BJ36" i="1"/>
  <c r="BH32" i="1" l="1"/>
  <c r="BH27" i="1"/>
  <c r="BH17" i="1"/>
  <c r="BH12" i="1"/>
  <c r="BH4" i="1"/>
  <c r="Z37" i="1"/>
  <c r="BC36" i="1"/>
  <c r="AZ36" i="1"/>
  <c r="AW36" i="1"/>
  <c r="AT36" i="1"/>
  <c r="AQ36" i="1"/>
  <c r="AN36" i="1"/>
  <c r="AK36" i="1"/>
  <c r="AH36" i="1"/>
  <c r="AE36" i="1"/>
  <c r="AB36" i="1"/>
  <c r="Z36" i="1"/>
  <c r="Y36" i="1"/>
  <c r="W36" i="1"/>
  <c r="BC35" i="1"/>
  <c r="AZ35" i="1"/>
  <c r="AW35" i="1"/>
  <c r="AT35" i="1"/>
  <c r="AQ35" i="1"/>
  <c r="AN35" i="1"/>
  <c r="AK35" i="1"/>
  <c r="AH35" i="1"/>
  <c r="AE35" i="1"/>
  <c r="AB35" i="1"/>
  <c r="Z35" i="1"/>
  <c r="Y35" i="1"/>
  <c r="W35" i="1"/>
  <c r="BC34" i="1"/>
  <c r="AZ34" i="1"/>
  <c r="AW34" i="1"/>
  <c r="AT34" i="1"/>
  <c r="AQ34" i="1"/>
  <c r="AN34" i="1"/>
  <c r="AK34" i="1"/>
  <c r="AH34" i="1"/>
  <c r="AE34" i="1"/>
  <c r="AB34" i="1"/>
  <c r="Z34" i="1"/>
  <c r="Y34" i="1"/>
  <c r="W34" i="1"/>
  <c r="BC33" i="1"/>
  <c r="AZ33" i="1"/>
  <c r="AW33" i="1"/>
  <c r="AT33" i="1"/>
  <c r="AQ33" i="1"/>
  <c r="AN33" i="1"/>
  <c r="AK33" i="1"/>
  <c r="AH33" i="1"/>
  <c r="AE33" i="1"/>
  <c r="AB33" i="1"/>
  <c r="Z33" i="1"/>
  <c r="Y33" i="1"/>
  <c r="W33" i="1"/>
  <c r="BC32" i="1"/>
  <c r="AZ32" i="1"/>
  <c r="AW32" i="1"/>
  <c r="AT32" i="1"/>
  <c r="AQ32" i="1"/>
  <c r="AN32" i="1"/>
  <c r="AK32" i="1"/>
  <c r="AH32" i="1"/>
  <c r="AE32" i="1"/>
  <c r="AB32" i="1"/>
  <c r="Z32" i="1"/>
  <c r="Y32" i="1"/>
  <c r="W32" i="1"/>
  <c r="BC31" i="1"/>
  <c r="AZ31" i="1"/>
  <c r="AW31" i="1"/>
  <c r="AT31" i="1"/>
  <c r="AQ31" i="1"/>
  <c r="AN31" i="1"/>
  <c r="AK31" i="1"/>
  <c r="AH31" i="1"/>
  <c r="AE31" i="1"/>
  <c r="AB31" i="1"/>
  <c r="Z31" i="1"/>
  <c r="Y31" i="1"/>
  <c r="W31" i="1"/>
  <c r="BC30" i="1"/>
  <c r="AZ30" i="1"/>
  <c r="AW30" i="1"/>
  <c r="AT30" i="1"/>
  <c r="AQ30" i="1"/>
  <c r="AN30" i="1"/>
  <c r="AK30" i="1"/>
  <c r="AH30" i="1"/>
  <c r="AE30" i="1"/>
  <c r="AB30" i="1"/>
  <c r="Z30" i="1"/>
  <c r="Y30" i="1"/>
  <c r="W30" i="1"/>
  <c r="BC29" i="1"/>
  <c r="AZ29" i="1"/>
  <c r="AW29" i="1"/>
  <c r="AT29" i="1"/>
  <c r="AQ29" i="1"/>
  <c r="AN29" i="1"/>
  <c r="AK29" i="1"/>
  <c r="AH29" i="1"/>
  <c r="AE29" i="1"/>
  <c r="AB29" i="1"/>
  <c r="Z29" i="1"/>
  <c r="Y29" i="1"/>
  <c r="W29" i="1"/>
  <c r="BC28" i="1"/>
  <c r="AZ28" i="1"/>
  <c r="AW28" i="1"/>
  <c r="AT28" i="1"/>
  <c r="AQ28" i="1"/>
  <c r="AN28" i="1"/>
  <c r="AK28" i="1"/>
  <c r="AH28" i="1"/>
  <c r="AE28" i="1"/>
  <c r="AB28" i="1"/>
  <c r="Z28" i="1"/>
  <c r="Y28" i="1"/>
  <c r="W28" i="1"/>
  <c r="BC27" i="1"/>
  <c r="AZ27" i="1"/>
  <c r="AW27" i="1"/>
  <c r="AT27" i="1"/>
  <c r="AQ27" i="1"/>
  <c r="AN27" i="1"/>
  <c r="AK27" i="1"/>
  <c r="AH27" i="1"/>
  <c r="AE27" i="1"/>
  <c r="AB27" i="1"/>
  <c r="Z27" i="1"/>
  <c r="Y27" i="1"/>
  <c r="W27" i="1"/>
  <c r="BC26" i="1"/>
  <c r="AZ26" i="1"/>
  <c r="AW26" i="1"/>
  <c r="AT26" i="1"/>
  <c r="AQ26" i="1"/>
  <c r="AN26" i="1"/>
  <c r="AK26" i="1"/>
  <c r="AH26" i="1"/>
  <c r="AE26" i="1"/>
  <c r="AB26" i="1"/>
  <c r="Z26" i="1"/>
  <c r="Y26" i="1"/>
  <c r="W26" i="1"/>
  <c r="BC25" i="1"/>
  <c r="AZ25" i="1"/>
  <c r="AW25" i="1"/>
  <c r="AT25" i="1"/>
  <c r="AQ25" i="1"/>
  <c r="AN25" i="1"/>
  <c r="AK25" i="1"/>
  <c r="AH25" i="1"/>
  <c r="AE25" i="1"/>
  <c r="AB25" i="1"/>
  <c r="Z25" i="1"/>
  <c r="Y25" i="1"/>
  <c r="W25" i="1"/>
  <c r="BC24" i="1"/>
  <c r="AZ24" i="1"/>
  <c r="AW24" i="1"/>
  <c r="AT24" i="1"/>
  <c r="AQ24" i="1"/>
  <c r="AN24" i="1"/>
  <c r="AK24" i="1"/>
  <c r="AH24" i="1"/>
  <c r="AE24" i="1"/>
  <c r="AB24" i="1"/>
  <c r="Z24" i="1"/>
  <c r="Y24" i="1"/>
  <c r="W24" i="1"/>
  <c r="BC23" i="1"/>
  <c r="AZ23" i="1"/>
  <c r="AW23" i="1"/>
  <c r="AT23" i="1"/>
  <c r="AQ23" i="1"/>
  <c r="AN23" i="1"/>
  <c r="AK23" i="1"/>
  <c r="AH23" i="1"/>
  <c r="AE23" i="1"/>
  <c r="AB23" i="1"/>
  <c r="Z23" i="1"/>
  <c r="Y23" i="1"/>
  <c r="W23" i="1"/>
  <c r="BC22" i="1"/>
  <c r="AZ22" i="1"/>
  <c r="AW22" i="1"/>
  <c r="AT22" i="1"/>
  <c r="AQ22" i="1"/>
  <c r="AN22" i="1"/>
  <c r="AK22" i="1"/>
  <c r="AH22" i="1"/>
  <c r="AE22" i="1"/>
  <c r="AB22" i="1"/>
  <c r="Z22" i="1"/>
  <c r="Y22" i="1"/>
  <c r="W22" i="1"/>
  <c r="BC21" i="1"/>
  <c r="AZ21" i="1"/>
  <c r="AW21" i="1"/>
  <c r="AT21" i="1"/>
  <c r="AQ21" i="1"/>
  <c r="AN21" i="1"/>
  <c r="AK21" i="1"/>
  <c r="AH21" i="1"/>
  <c r="AE21" i="1"/>
  <c r="AB21" i="1"/>
  <c r="Z21" i="1"/>
  <c r="Y21" i="1"/>
  <c r="W21" i="1"/>
  <c r="BC20" i="1"/>
  <c r="AZ20" i="1"/>
  <c r="AW20" i="1"/>
  <c r="AT20" i="1"/>
  <c r="AQ20" i="1"/>
  <c r="AN20" i="1"/>
  <c r="AK20" i="1"/>
  <c r="AH20" i="1"/>
  <c r="AE20" i="1"/>
  <c r="AB20" i="1"/>
  <c r="Z20" i="1"/>
  <c r="Y20" i="1"/>
  <c r="W20" i="1"/>
  <c r="BC19" i="1"/>
  <c r="AZ19" i="1"/>
  <c r="AW19" i="1"/>
  <c r="AT19" i="1"/>
  <c r="AQ19" i="1"/>
  <c r="AN19" i="1"/>
  <c r="AK19" i="1"/>
  <c r="AH19" i="1"/>
  <c r="AE19" i="1"/>
  <c r="AB19" i="1"/>
  <c r="Z19" i="1"/>
  <c r="Y19" i="1"/>
  <c r="W19" i="1"/>
  <c r="BC18" i="1"/>
  <c r="AZ18" i="1"/>
  <c r="AW18" i="1"/>
  <c r="AT18" i="1"/>
  <c r="AQ18" i="1"/>
  <c r="AN18" i="1"/>
  <c r="AK18" i="1"/>
  <c r="AH18" i="1"/>
  <c r="AE18" i="1"/>
  <c r="AB18" i="1"/>
  <c r="Z18" i="1"/>
  <c r="Y18" i="1"/>
  <c r="W18" i="1"/>
  <c r="BC17" i="1"/>
  <c r="AZ17" i="1"/>
  <c r="AZ37" i="1" s="1"/>
  <c r="AW17" i="1"/>
  <c r="AT17" i="1"/>
  <c r="AQ17" i="1"/>
  <c r="AN17" i="1"/>
  <c r="AK17" i="1"/>
  <c r="AH17" i="1"/>
  <c r="AE17" i="1"/>
  <c r="AB17" i="1"/>
  <c r="Z17" i="1"/>
  <c r="Y17" i="1"/>
  <c r="W17" i="1"/>
  <c r="BC16" i="1"/>
  <c r="AZ16" i="1"/>
  <c r="AW16" i="1"/>
  <c r="AT16" i="1"/>
  <c r="AQ16" i="1"/>
  <c r="AN16" i="1"/>
  <c r="AK16" i="1"/>
  <c r="AH16" i="1"/>
  <c r="AE16" i="1"/>
  <c r="AB16" i="1"/>
  <c r="Z16" i="1"/>
  <c r="Y16" i="1"/>
  <c r="W16" i="1"/>
  <c r="BC15" i="1"/>
  <c r="AZ15" i="1"/>
  <c r="AW15" i="1"/>
  <c r="AT15" i="1"/>
  <c r="AQ15" i="1"/>
  <c r="AN15" i="1"/>
  <c r="AK15" i="1"/>
  <c r="AH15" i="1"/>
  <c r="AE15" i="1"/>
  <c r="AB15" i="1"/>
  <c r="Z15" i="1"/>
  <c r="Y15" i="1"/>
  <c r="W15" i="1"/>
  <c r="BC14" i="1"/>
  <c r="AZ14" i="1"/>
  <c r="AW14" i="1"/>
  <c r="AT14" i="1"/>
  <c r="AQ14" i="1"/>
  <c r="AN14" i="1"/>
  <c r="AK14" i="1"/>
  <c r="AH14" i="1"/>
  <c r="AE14" i="1"/>
  <c r="AB14" i="1"/>
  <c r="Z14" i="1"/>
  <c r="Y14" i="1"/>
  <c r="W14" i="1"/>
  <c r="BC13" i="1"/>
  <c r="AZ13" i="1"/>
  <c r="AW13" i="1"/>
  <c r="AT13" i="1"/>
  <c r="AQ13" i="1"/>
  <c r="AN13" i="1"/>
  <c r="AK13" i="1"/>
  <c r="AH13" i="1"/>
  <c r="AE13" i="1"/>
  <c r="AB13" i="1"/>
  <c r="Z13" i="1"/>
  <c r="Y13" i="1"/>
  <c r="W13" i="1"/>
  <c r="BC12" i="1"/>
  <c r="AZ12" i="1"/>
  <c r="AW12" i="1"/>
  <c r="AT12" i="1"/>
  <c r="AQ12" i="1"/>
  <c r="AN12" i="1"/>
  <c r="AK12" i="1"/>
  <c r="AH12" i="1"/>
  <c r="AE12" i="1"/>
  <c r="AB12" i="1"/>
  <c r="Z12" i="1"/>
  <c r="Y12" i="1"/>
  <c r="W12" i="1"/>
  <c r="BC11" i="1"/>
  <c r="AZ11" i="1"/>
  <c r="AW11" i="1"/>
  <c r="AT11" i="1"/>
  <c r="AQ11" i="1"/>
  <c r="AN11" i="1"/>
  <c r="AK11" i="1"/>
  <c r="AH11" i="1"/>
  <c r="AE11" i="1"/>
  <c r="AB11" i="1"/>
  <c r="Z11" i="1"/>
  <c r="Y11" i="1"/>
  <c r="W11" i="1"/>
  <c r="BC10" i="1"/>
  <c r="AZ10" i="1"/>
  <c r="AW10" i="1"/>
  <c r="AT10" i="1"/>
  <c r="AQ10" i="1"/>
  <c r="AN10" i="1"/>
  <c r="AK10" i="1"/>
  <c r="AH10" i="1"/>
  <c r="AE10" i="1"/>
  <c r="AB10" i="1"/>
  <c r="Z10" i="1"/>
  <c r="Y10" i="1"/>
  <c r="W10" i="1"/>
  <c r="BC9" i="1"/>
  <c r="AZ9" i="1"/>
  <c r="AW9" i="1"/>
  <c r="AT9" i="1"/>
  <c r="AQ9" i="1"/>
  <c r="AN9" i="1"/>
  <c r="AK9" i="1"/>
  <c r="AH9" i="1"/>
  <c r="AE9" i="1"/>
  <c r="AB9" i="1"/>
  <c r="Z9" i="1"/>
  <c r="Y9" i="1"/>
  <c r="W9" i="1"/>
  <c r="BC8" i="1"/>
  <c r="AZ8" i="1"/>
  <c r="AW8" i="1"/>
  <c r="AT8" i="1"/>
  <c r="AQ8" i="1"/>
  <c r="AN8" i="1"/>
  <c r="AK8" i="1"/>
  <c r="AH8" i="1"/>
  <c r="AE8" i="1"/>
  <c r="AB8" i="1"/>
  <c r="Z8" i="1"/>
  <c r="Y8" i="1"/>
  <c r="W8" i="1"/>
  <c r="BC7" i="1"/>
  <c r="AZ7" i="1"/>
  <c r="AW7" i="1"/>
  <c r="AT7" i="1"/>
  <c r="AQ7" i="1"/>
  <c r="AN7" i="1"/>
  <c r="AK7" i="1"/>
  <c r="AH7" i="1"/>
  <c r="AE7" i="1"/>
  <c r="AB7" i="1"/>
  <c r="Z7" i="1"/>
  <c r="Y7" i="1"/>
  <c r="W7" i="1"/>
  <c r="BC6" i="1"/>
  <c r="AZ6" i="1"/>
  <c r="AW6" i="1"/>
  <c r="AT6" i="1"/>
  <c r="AQ6" i="1"/>
  <c r="AN6" i="1"/>
  <c r="AK6" i="1"/>
  <c r="AH6" i="1"/>
  <c r="AE6" i="1"/>
  <c r="AB6" i="1"/>
  <c r="Z6" i="1"/>
  <c r="Y6" i="1"/>
  <c r="W6" i="1"/>
  <c r="BC5" i="1"/>
  <c r="AZ5" i="1"/>
  <c r="AW5" i="1"/>
  <c r="AT5" i="1"/>
  <c r="AQ5" i="1"/>
  <c r="AN5" i="1"/>
  <c r="AK5" i="1"/>
  <c r="AH5" i="1"/>
  <c r="AE5" i="1"/>
  <c r="AB5" i="1"/>
  <c r="Z5" i="1"/>
  <c r="Y5" i="1"/>
  <c r="W5" i="1"/>
  <c r="BC4" i="1"/>
  <c r="AZ4" i="1"/>
  <c r="AW4" i="1"/>
  <c r="AW37" i="1" s="1"/>
  <c r="AT4" i="1"/>
  <c r="AT37" i="1" s="1"/>
  <c r="AQ4" i="1"/>
  <c r="AN4" i="1"/>
  <c r="AK4" i="1"/>
  <c r="AH4" i="1"/>
  <c r="AE4" i="1"/>
  <c r="AB4" i="1"/>
  <c r="Z4" i="1"/>
  <c r="Y4" i="1"/>
  <c r="W4" i="1"/>
  <c r="W37" i="1" l="1"/>
  <c r="AB37" i="1"/>
  <c r="AH37" i="1"/>
  <c r="AE37" i="1"/>
  <c r="AK37" i="1"/>
  <c r="AN37" i="1"/>
  <c r="AQ37" i="1"/>
  <c r="BJ4" i="1"/>
  <c r="BJ12" i="1"/>
  <c r="BJ17" i="1"/>
  <c r="Y37" i="1"/>
  <c r="BC37" i="1"/>
  <c r="BJ27" i="1"/>
  <c r="BJ32" i="1"/>
</calcChain>
</file>

<file path=xl/sharedStrings.xml><?xml version="1.0" encoding="utf-8"?>
<sst xmlns="http://schemas.openxmlformats.org/spreadsheetml/2006/main" count="103" uniqueCount="48">
  <si>
    <t>Região/
Estado</t>
  </si>
  <si>
    <t>Qtde.</t>
  </si>
  <si>
    <t>part%</t>
  </si>
  <si>
    <t>part.%</t>
  </si>
  <si>
    <t>var. %</t>
  </si>
  <si>
    <t>var.%</t>
  </si>
  <si>
    <t>part. %</t>
  </si>
  <si>
    <t>NORTE</t>
  </si>
  <si>
    <t>AC</t>
  </si>
  <si>
    <t>AM</t>
  </si>
  <si>
    <t>AP</t>
  </si>
  <si>
    <t>PA</t>
  </si>
  <si>
    <t>RO</t>
  </si>
  <si>
    <t>RR</t>
  </si>
  <si>
    <t>TO</t>
  </si>
  <si>
    <t>CENTRO-OESTE</t>
  </si>
  <si>
    <t>DF</t>
  </si>
  <si>
    <t>GO</t>
  </si>
  <si>
    <t>MS</t>
  </si>
  <si>
    <t>MT</t>
  </si>
  <si>
    <t>NORDESTE</t>
  </si>
  <si>
    <t>AL</t>
  </si>
  <si>
    <t>BA</t>
  </si>
  <si>
    <t>CE</t>
  </si>
  <si>
    <t>MA</t>
  </si>
  <si>
    <t>PB</t>
  </si>
  <si>
    <t>PE</t>
  </si>
  <si>
    <t>PI</t>
  </si>
  <si>
    <t>RN</t>
  </si>
  <si>
    <t>SE</t>
  </si>
  <si>
    <t>SUDESTE</t>
  </si>
  <si>
    <t>ES</t>
  </si>
  <si>
    <t>MG</t>
  </si>
  <si>
    <t>RJ</t>
  </si>
  <si>
    <t>SP</t>
  </si>
  <si>
    <t>SUL</t>
  </si>
  <si>
    <t>PR</t>
  </si>
  <si>
    <t>RS</t>
  </si>
  <si>
    <t>SC</t>
  </si>
  <si>
    <t>SEM DEFINIÇÃO</t>
  </si>
  <si>
    <t>Total</t>
  </si>
  <si>
    <r>
      <rPr>
        <b/>
        <sz val="8"/>
        <rFont val="Arial"/>
        <family val="2"/>
      </rPr>
      <t>Fonte</t>
    </r>
    <r>
      <rPr>
        <sz val="8"/>
        <rFont val="Arial"/>
        <family val="2"/>
      </rPr>
      <t>: IBAMA / Consolidação de dados fornecidos pelas empresas registrantes de produtos técnicos, agrotóxicos e afins, conforme art. 41 do Decreto n° 4.074/2002.</t>
    </r>
  </si>
  <si>
    <r>
      <rPr>
        <b/>
        <sz val="8"/>
        <rFont val="Arial"/>
        <family val="2"/>
      </rPr>
      <t xml:space="preserve">SEM DEFINIÇÃO </t>
    </r>
    <r>
      <rPr>
        <sz val="8"/>
        <rFont val="Arial"/>
        <family val="2"/>
      </rPr>
      <t>= sem definição da região/local das vendas</t>
    </r>
  </si>
  <si>
    <r>
      <rPr>
        <b/>
        <sz val="9"/>
        <rFont val="Arial"/>
        <family val="2"/>
        <charset val="1"/>
      </rPr>
      <t xml:space="preserve">Vendas com sinal negativo: </t>
    </r>
    <r>
      <rPr>
        <sz val="9"/>
        <rFont val="Arial"/>
        <family val="2"/>
        <charset val="1"/>
      </rPr>
      <t>representa que houve retorno à indústria/estoque.</t>
    </r>
  </si>
  <si>
    <r>
      <rPr>
        <b/>
        <sz val="8"/>
        <color rgb="FF000000"/>
        <rFont val="Arial"/>
        <family val="2"/>
      </rPr>
      <t xml:space="preserve">Nota: </t>
    </r>
    <r>
      <rPr>
        <sz val="8"/>
        <color rgb="FF000000"/>
        <rFont val="Arial"/>
        <family val="2"/>
      </rPr>
      <t xml:space="preserve">Os dados informados pelas empresas referentes aos anos de 2007 e 2008 não foram sistematizados pelo IBAMA. </t>
    </r>
  </si>
  <si>
    <r>
      <rPr>
        <b/>
        <sz val="9"/>
        <color rgb="FF000000"/>
        <rFont val="Arial"/>
        <family val="2"/>
      </rPr>
      <t xml:space="preserve">* Esclarecimento: </t>
    </r>
    <r>
      <rPr>
        <sz val="8"/>
        <color rgb="FF000000"/>
        <rFont val="Arial"/>
        <family val="2"/>
      </rPr>
      <t xml:space="preserve">Em virtude de retificações que ocorrem nos relatórios semestrais de produção, importação, exportação e vendas, decorrentes de auditagem dos dados por parte do Ibama, os valores das vendas finais, referentes  de 2009 a 2013,foram recalculados em 2016. Além da correção dos dados as empresas foram autuadas devido à apresentação de informação incorreta (Art. 85, III, Decreto 4.074/2002).
</t>
    </r>
  </si>
  <si>
    <t>VENDAS DE AGROTÓXICOS E AFINS NO BRASIL NO PERÍODO DE 2000 A 2022 (Unidade: tonelada de ingrediente ativo)</t>
  </si>
  <si>
    <t>O Histórico 2009 - 2022 está com base nos dados mais recentes dispostos no Sistema Eletrônico de Relatórios de Agrotóxicos (IBAMA).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</si>
</sst>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.00"/>
  </numFmts>
  <fonts count="22" x14ac:knownFonts="1"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2"/>
      <color rgb="FFFFFFFF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i/>
      <sz val="8"/>
      <color rgb="FF000000"/>
      <name val="Arial"/>
      <family val="2"/>
    </font>
    <font>
      <b/>
      <sz val="10"/>
      <name val="Arial"/>
      <family val="2"/>
    </font>
    <font>
      <b/>
      <sz val="8"/>
      <color rgb="FF000000"/>
      <name val="Arial"/>
      <family val="2"/>
    </font>
    <font>
      <i/>
      <sz val="8"/>
      <name val="Arial"/>
      <family val="2"/>
    </font>
    <font>
      <sz val="8"/>
      <color rgb="FF000000"/>
      <name val="Arial"/>
      <family val="2"/>
    </font>
    <font>
      <sz val="8"/>
      <name val="Arial"/>
      <family val="2"/>
      <charset val="1"/>
    </font>
    <font>
      <b/>
      <i/>
      <sz val="8"/>
      <color rgb="FFFFFFFF"/>
      <name val="Arial"/>
      <family val="2"/>
    </font>
    <font>
      <sz val="8"/>
      <color rgb="FFFFFFFF"/>
      <name val="Arial"/>
      <family val="2"/>
    </font>
    <font>
      <b/>
      <sz val="8"/>
      <color rgb="FFFFFFFF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  <charset val="1"/>
    </font>
    <font>
      <sz val="9"/>
      <name val="Arial"/>
      <family val="2"/>
      <charset val="1"/>
    </font>
    <font>
      <b/>
      <sz val="9"/>
      <color rgb="FF000000"/>
      <name val="Arial"/>
      <family val="2"/>
    </font>
    <font>
      <i/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0000FF"/>
        <bgColor rgb="FF0000FF"/>
      </patternFill>
    </fill>
    <fill>
      <patternFill patternType="solid">
        <fgColor rgb="FFE6E6FA"/>
        <bgColor rgb="FFE6E6FF"/>
      </patternFill>
    </fill>
    <fill>
      <patternFill patternType="solid">
        <fgColor rgb="FFFFFFFF"/>
        <bgColor rgb="FFFFFFCC"/>
      </patternFill>
    </fill>
    <fill>
      <patternFill patternType="solid">
        <fgColor rgb="FFE6E6FF"/>
        <bgColor rgb="FFE6E6FA"/>
      </patternFill>
    </fill>
    <fill>
      <patternFill patternType="solid">
        <fgColor rgb="FFE6E6FF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rgb="FFE6E6FF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9" fontId="1" fillId="0" borderId="0" applyBorder="0" applyAlignment="0" applyProtection="0"/>
    <xf numFmtId="0" fontId="1" fillId="0" borderId="0" applyBorder="0" applyAlignment="0" applyProtection="0"/>
  </cellStyleXfs>
  <cellXfs count="106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8" fillId="0" borderId="0" xfId="0" applyFont="1"/>
    <xf numFmtId="4" fontId="7" fillId="3" borderId="2" xfId="0" applyNumberFormat="1" applyFont="1" applyFill="1" applyBorder="1" applyAlignment="1">
      <alignment horizontal="center"/>
    </xf>
    <xf numFmtId="4" fontId="9" fillId="3" borderId="2" xfId="0" applyNumberFormat="1" applyFont="1" applyFill="1" applyBorder="1" applyAlignment="1">
      <alignment horizontal="center"/>
    </xf>
    <xf numFmtId="4" fontId="9" fillId="3" borderId="2" xfId="0" applyNumberFormat="1" applyFont="1" applyFill="1" applyBorder="1" applyAlignment="1">
      <alignment horizontal="right"/>
    </xf>
    <xf numFmtId="4" fontId="9" fillId="3" borderId="2" xfId="0" applyNumberFormat="1" applyFont="1" applyFill="1" applyBorder="1"/>
    <xf numFmtId="10" fontId="6" fillId="3" borderId="2" xfId="1" applyNumberFormat="1" applyFont="1" applyFill="1" applyBorder="1" applyAlignment="1" applyProtection="1">
      <alignment horizontal="center"/>
    </xf>
    <xf numFmtId="4" fontId="6" fillId="3" borderId="2" xfId="0" applyNumberFormat="1" applyFont="1" applyFill="1" applyBorder="1" applyAlignment="1">
      <alignment horizontal="center"/>
    </xf>
    <xf numFmtId="4" fontId="6" fillId="3" borderId="2" xfId="0" applyNumberFormat="1" applyFont="1" applyFill="1" applyBorder="1"/>
    <xf numFmtId="10" fontId="6" fillId="3" borderId="2" xfId="0" applyNumberFormat="1" applyFont="1" applyFill="1" applyBorder="1" applyAlignment="1">
      <alignment horizontal="center"/>
    </xf>
    <xf numFmtId="10" fontId="9" fillId="3" borderId="2" xfId="0" applyNumberFormat="1" applyFont="1" applyFill="1" applyBorder="1" applyAlignment="1">
      <alignment horizontal="center"/>
    </xf>
    <xf numFmtId="4" fontId="10" fillId="0" borderId="2" xfId="0" applyNumberFormat="1" applyFont="1" applyBorder="1" applyAlignment="1">
      <alignment horizontal="center"/>
    </xf>
    <xf numFmtId="4" fontId="11" fillId="0" borderId="2" xfId="0" applyNumberFormat="1" applyFont="1" applyBorder="1" applyAlignment="1">
      <alignment horizontal="center" vertical="top" wrapText="1"/>
    </xf>
    <xf numFmtId="4" fontId="3" fillId="0" borderId="2" xfId="0" applyNumberFormat="1" applyFont="1" applyBorder="1"/>
    <xf numFmtId="4" fontId="11" fillId="0" borderId="2" xfId="0" applyNumberFormat="1" applyFont="1" applyBorder="1" applyAlignment="1">
      <alignment vertical="top" wrapText="1"/>
    </xf>
    <xf numFmtId="4" fontId="3" fillId="0" borderId="2" xfId="0" applyNumberFormat="1" applyFont="1" applyBorder="1" applyAlignment="1">
      <alignment horizontal="right"/>
    </xf>
    <xf numFmtId="4" fontId="11" fillId="0" borderId="2" xfId="0" applyNumberFormat="1" applyFont="1" applyBorder="1"/>
    <xf numFmtId="4" fontId="10" fillId="0" borderId="2" xfId="2" applyNumberFormat="1" applyFont="1" applyBorder="1" applyAlignment="1" applyProtection="1">
      <alignment horizontal="center"/>
    </xf>
    <xf numFmtId="10" fontId="3" fillId="4" borderId="2" xfId="1" applyNumberFormat="1" applyFont="1" applyFill="1" applyBorder="1" applyAlignment="1" applyProtection="1">
      <alignment horizontal="center"/>
    </xf>
    <xf numFmtId="4" fontId="3" fillId="0" borderId="2" xfId="2" applyNumberFormat="1" applyFont="1" applyBorder="1" applyAlignment="1" applyProtection="1">
      <alignment horizontal="center"/>
    </xf>
    <xf numFmtId="10" fontId="3" fillId="0" borderId="2" xfId="1" applyNumberFormat="1" applyFont="1" applyBorder="1" applyAlignment="1" applyProtection="1">
      <alignment horizontal="center"/>
    </xf>
    <xf numFmtId="4" fontId="3" fillId="0" borderId="2" xfId="2" applyNumberFormat="1" applyFont="1" applyBorder="1" applyAlignment="1" applyProtection="1"/>
    <xf numFmtId="164" fontId="11" fillId="0" borderId="2" xfId="2" applyNumberFormat="1" applyFont="1" applyBorder="1" applyAlignment="1" applyProtection="1">
      <alignment horizontal="center"/>
    </xf>
    <xf numFmtId="4" fontId="3" fillId="0" borderId="2" xfId="0" applyNumberFormat="1" applyFont="1" applyBorder="1" applyAlignment="1">
      <alignment horizontal="center"/>
    </xf>
    <xf numFmtId="10" fontId="6" fillId="0" borderId="2" xfId="1" applyNumberFormat="1" applyFont="1" applyBorder="1" applyAlignment="1" applyProtection="1">
      <alignment horizontal="center"/>
    </xf>
    <xf numFmtId="4" fontId="12" fillId="0" borderId="2" xfId="0" applyNumberFormat="1" applyFont="1" applyBorder="1" applyAlignment="1">
      <alignment horizontal="center"/>
    </xf>
    <xf numFmtId="4" fontId="3" fillId="4" borderId="2" xfId="0" applyNumberFormat="1" applyFont="1" applyFill="1" applyBorder="1" applyAlignment="1">
      <alignment horizontal="center"/>
    </xf>
    <xf numFmtId="4" fontId="6" fillId="0" borderId="2" xfId="0" applyNumberFormat="1" applyFont="1" applyBorder="1" applyAlignment="1">
      <alignment horizontal="center"/>
    </xf>
    <xf numFmtId="10" fontId="6" fillId="0" borderId="2" xfId="0" applyNumberFormat="1" applyFont="1" applyBorder="1" applyAlignment="1">
      <alignment horizontal="center"/>
    </xf>
    <xf numFmtId="10" fontId="9" fillId="4" borderId="2" xfId="0" applyNumberFormat="1" applyFont="1" applyFill="1" applyBorder="1" applyAlignment="1">
      <alignment horizontal="center"/>
    </xf>
    <xf numFmtId="39" fontId="12" fillId="0" borderId="2" xfId="0" applyNumberFormat="1" applyFont="1" applyBorder="1" applyAlignment="1">
      <alignment horizontal="center"/>
    </xf>
    <xf numFmtId="4" fontId="11" fillId="0" borderId="2" xfId="0" applyNumberFormat="1" applyFont="1" applyBorder="1" applyAlignment="1">
      <alignment horizontal="center"/>
    </xf>
    <xf numFmtId="4" fontId="6" fillId="5" borderId="2" xfId="0" applyNumberFormat="1" applyFont="1" applyFill="1" applyBorder="1" applyAlignment="1">
      <alignment horizontal="center"/>
    </xf>
    <xf numFmtId="4" fontId="10" fillId="4" borderId="2" xfId="0" applyNumberFormat="1" applyFont="1" applyFill="1" applyBorder="1" applyAlignment="1">
      <alignment horizontal="center"/>
    </xf>
    <xf numFmtId="4" fontId="11" fillId="4" borderId="2" xfId="0" applyNumberFormat="1" applyFont="1" applyFill="1" applyBorder="1" applyAlignment="1">
      <alignment horizontal="center" vertical="top" wrapText="1"/>
    </xf>
    <xf numFmtId="4" fontId="3" fillId="4" borderId="2" xfId="0" applyNumberFormat="1" applyFont="1" applyFill="1" applyBorder="1"/>
    <xf numFmtId="4" fontId="11" fillId="4" borderId="2" xfId="0" applyNumberFormat="1" applyFont="1" applyFill="1" applyBorder="1" applyAlignment="1">
      <alignment vertical="top" wrapText="1"/>
    </xf>
    <xf numFmtId="4" fontId="3" fillId="4" borderId="2" xfId="0" applyNumberFormat="1" applyFont="1" applyFill="1" applyBorder="1" applyAlignment="1">
      <alignment horizontal="right"/>
    </xf>
    <xf numFmtId="4" fontId="11" fillId="4" borderId="2" xfId="0" applyNumberFormat="1" applyFont="1" applyFill="1" applyBorder="1"/>
    <xf numFmtId="4" fontId="10" fillId="4" borderId="2" xfId="2" applyNumberFormat="1" applyFont="1" applyFill="1" applyBorder="1" applyAlignment="1" applyProtection="1">
      <alignment horizontal="center"/>
    </xf>
    <xf numFmtId="4" fontId="3" fillId="4" borderId="2" xfId="2" applyNumberFormat="1" applyFont="1" applyFill="1" applyBorder="1" applyAlignment="1" applyProtection="1">
      <alignment horizontal="center"/>
    </xf>
    <xf numFmtId="4" fontId="3" fillId="4" borderId="2" xfId="2" applyNumberFormat="1" applyFont="1" applyFill="1" applyBorder="1" applyAlignment="1" applyProtection="1"/>
    <xf numFmtId="4" fontId="11" fillId="4" borderId="2" xfId="0" applyNumberFormat="1" applyFont="1" applyFill="1" applyBorder="1" applyAlignment="1">
      <alignment horizontal="center"/>
    </xf>
    <xf numFmtId="4" fontId="12" fillId="4" borderId="2" xfId="0" applyNumberFormat="1" applyFont="1" applyFill="1" applyBorder="1" applyAlignment="1">
      <alignment horizontal="center"/>
    </xf>
    <xf numFmtId="39" fontId="12" fillId="4" borderId="2" xfId="0" applyNumberFormat="1" applyFont="1" applyFill="1" applyBorder="1" applyAlignment="1">
      <alignment horizontal="center"/>
    </xf>
    <xf numFmtId="4" fontId="5" fillId="3" borderId="2" xfId="0" applyNumberFormat="1" applyFont="1" applyFill="1" applyBorder="1" applyAlignment="1">
      <alignment horizontal="center"/>
    </xf>
    <xf numFmtId="4" fontId="6" fillId="3" borderId="2" xfId="0" applyNumberFormat="1" applyFont="1" applyFill="1" applyBorder="1" applyAlignment="1">
      <alignment horizontal="center" vertical="top" wrapText="1"/>
    </xf>
    <xf numFmtId="4" fontId="6" fillId="3" borderId="2" xfId="0" applyNumberFormat="1" applyFont="1" applyFill="1" applyBorder="1" applyAlignment="1">
      <alignment vertical="top" wrapText="1"/>
    </xf>
    <xf numFmtId="4" fontId="6" fillId="3" borderId="2" xfId="0" applyNumberFormat="1" applyFont="1" applyFill="1" applyBorder="1" applyAlignment="1">
      <alignment horizontal="right"/>
    </xf>
    <xf numFmtId="4" fontId="5" fillId="3" borderId="2" xfId="2" applyNumberFormat="1" applyFont="1" applyFill="1" applyBorder="1" applyAlignment="1" applyProtection="1">
      <alignment horizontal="center"/>
    </xf>
    <xf numFmtId="4" fontId="6" fillId="3" borderId="2" xfId="2" applyNumberFormat="1" applyFont="1" applyFill="1" applyBorder="1" applyAlignment="1" applyProtection="1">
      <alignment horizontal="center"/>
    </xf>
    <xf numFmtId="164" fontId="6" fillId="3" borderId="2" xfId="2" applyNumberFormat="1" applyFont="1" applyFill="1" applyBorder="1" applyAlignment="1" applyProtection="1">
      <alignment horizontal="center"/>
    </xf>
    <xf numFmtId="4" fontId="13" fillId="2" borderId="3" xfId="0" applyNumberFormat="1" applyFont="1" applyFill="1" applyBorder="1" applyAlignment="1">
      <alignment horizontal="center"/>
    </xf>
    <xf numFmtId="10" fontId="13" fillId="2" borderId="3" xfId="0" applyNumberFormat="1" applyFont="1" applyFill="1" applyBorder="1" applyAlignment="1">
      <alignment horizontal="center"/>
    </xf>
    <xf numFmtId="10" fontId="14" fillId="2" borderId="2" xfId="1" applyNumberFormat="1" applyFont="1" applyFill="1" applyBorder="1" applyAlignment="1" applyProtection="1">
      <alignment horizontal="center"/>
    </xf>
    <xf numFmtId="4" fontId="15" fillId="2" borderId="3" xfId="0" applyNumberFormat="1" applyFont="1" applyFill="1" applyBorder="1"/>
    <xf numFmtId="4" fontId="15" fillId="2" borderId="3" xfId="0" applyNumberFormat="1" applyFont="1" applyFill="1" applyBorder="1" applyAlignment="1">
      <alignment horizontal="center"/>
    </xf>
    <xf numFmtId="4" fontId="15" fillId="2" borderId="2" xfId="0" applyNumberFormat="1" applyFont="1" applyFill="1" applyBorder="1" applyAlignment="1">
      <alignment horizontal="center"/>
    </xf>
    <xf numFmtId="10" fontId="15" fillId="2" borderId="2" xfId="1" applyNumberFormat="1" applyFont="1" applyFill="1" applyBorder="1" applyAlignment="1" applyProtection="1">
      <alignment horizontal="center"/>
    </xf>
    <xf numFmtId="10" fontId="15" fillId="2" borderId="2" xfId="0" applyNumberFormat="1" applyFont="1" applyFill="1" applyBorder="1" applyAlignment="1">
      <alignment horizontal="center"/>
    </xf>
    <xf numFmtId="10" fontId="15" fillId="2" borderId="4" xfId="0" applyNumberFormat="1" applyFont="1" applyFill="1" applyBorder="1" applyAlignment="1">
      <alignment horizontal="center"/>
    </xf>
    <xf numFmtId="4" fontId="0" fillId="0" borderId="0" xfId="0" applyNumberFormat="1"/>
    <xf numFmtId="0" fontId="10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9" fontId="1" fillId="0" borderId="0" xfId="1" applyBorder="1" applyAlignment="1" applyProtection="1">
      <alignment horizontal="center"/>
    </xf>
    <xf numFmtId="4" fontId="13" fillId="0" borderId="5" xfId="0" applyNumberFormat="1" applyFont="1" applyBorder="1" applyAlignment="1">
      <alignment horizontal="center"/>
    </xf>
    <xf numFmtId="0" fontId="16" fillId="0" borderId="0" xfId="0" applyFont="1"/>
    <xf numFmtId="0" fontId="10" fillId="0" borderId="0" xfId="0" applyFont="1" applyAlignment="1">
      <alignment horizontal="center"/>
    </xf>
    <xf numFmtId="4" fontId="8" fillId="0" borderId="0" xfId="0" applyNumberFormat="1" applyFont="1"/>
    <xf numFmtId="0" fontId="17" fillId="0" borderId="0" xfId="0" applyFont="1" applyAlignment="1">
      <alignment horizontal="left" vertical="center"/>
    </xf>
    <xf numFmtId="4" fontId="6" fillId="0" borderId="0" xfId="0" applyNumberFormat="1" applyFont="1"/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" fontId="6" fillId="6" borderId="6" xfId="0" applyNumberFormat="1" applyFont="1" applyFill="1" applyBorder="1" applyAlignment="1">
      <alignment horizontal="center"/>
    </xf>
    <xf numFmtId="4" fontId="6" fillId="6" borderId="2" xfId="0" applyNumberFormat="1" applyFont="1" applyFill="1" applyBorder="1" applyAlignment="1">
      <alignment horizontal="center"/>
    </xf>
    <xf numFmtId="4" fontId="3" fillId="0" borderId="2" xfId="0" applyNumberFormat="1" applyFont="1" applyBorder="1" applyAlignment="1" applyProtection="1">
      <alignment horizontal="center"/>
      <protection locked="0"/>
    </xf>
    <xf numFmtId="10" fontId="9" fillId="4" borderId="4" xfId="0" applyNumberFormat="1" applyFont="1" applyFill="1" applyBorder="1" applyAlignment="1">
      <alignment horizontal="center"/>
    </xf>
    <xf numFmtId="10" fontId="9" fillId="3" borderId="4" xfId="0" applyNumberFormat="1" applyFont="1" applyFill="1" applyBorder="1" applyAlignment="1">
      <alignment horizontal="center"/>
    </xf>
    <xf numFmtId="4" fontId="6" fillId="6" borderId="1" xfId="0" applyNumberFormat="1" applyFont="1" applyFill="1" applyBorder="1" applyAlignment="1">
      <alignment horizontal="center"/>
    </xf>
    <xf numFmtId="4" fontId="6" fillId="6" borderId="7" xfId="0" applyNumberFormat="1" applyFont="1" applyFill="1" applyBorder="1" applyAlignment="1">
      <alignment horizontal="center"/>
    </xf>
    <xf numFmtId="10" fontId="6" fillId="7" borderId="1" xfId="0" applyNumberFormat="1" applyFont="1" applyFill="1" applyBorder="1" applyAlignment="1">
      <alignment horizontal="center"/>
    </xf>
    <xf numFmtId="10" fontId="9" fillId="8" borderId="2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10" fontId="6" fillId="0" borderId="0" xfId="0" applyNumberFormat="1" applyFont="1" applyFill="1" applyBorder="1" applyAlignment="1">
      <alignment horizontal="center"/>
    </xf>
    <xf numFmtId="10" fontId="9" fillId="0" borderId="0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</cellXfs>
  <cellStyles count="3">
    <cellStyle name="Normal" xfId="0" builtinId="0"/>
    <cellStyle name="Porcentagem" xfId="1" builtinId="5"/>
    <cellStyle name="Valor da tabela dinâmica" xfId="2" xr:uid="{00000000-0005-0000-0000-000006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E6E6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6E6FA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51"/>
  <sheetViews>
    <sheetView tabSelected="1" topLeftCell="AL1" zoomScale="120" zoomScaleNormal="120" workbookViewId="0">
      <pane ySplit="3" topLeftCell="A4" activePane="bottomLeft" state="frozen"/>
      <selection pane="bottomLeft" activeCell="BI4" sqref="BI4"/>
    </sheetView>
  </sheetViews>
  <sheetFormatPr defaultColWidth="11.5703125" defaultRowHeight="12.75" x14ac:dyDescent="0.2"/>
  <cols>
    <col min="1" max="1" width="13.7109375" style="1" customWidth="1"/>
    <col min="2" max="2" width="9.85546875" style="2" customWidth="1"/>
    <col min="3" max="3" width="6.7109375" customWidth="1"/>
    <col min="4" max="4" width="9.85546875" customWidth="1"/>
    <col min="5" max="5" width="6.7109375" customWidth="1"/>
    <col min="6" max="6" width="6.28515625" customWidth="1"/>
    <col min="7" max="7" width="9.85546875" customWidth="1"/>
    <col min="8" max="8" width="6.7109375" customWidth="1"/>
    <col min="9" max="9" width="8.140625" customWidth="1"/>
    <col min="10" max="10" width="9.85546875" customWidth="1"/>
    <col min="11" max="12" width="6.7109375" customWidth="1"/>
    <col min="13" max="13" width="9.7109375" customWidth="1"/>
    <col min="14" max="14" width="7" customWidth="1"/>
    <col min="15" max="15" width="6.28515625" customWidth="1"/>
    <col min="16" max="16" width="9.85546875" customWidth="1"/>
    <col min="17" max="18" width="6.7109375" customWidth="1"/>
    <col min="19" max="19" width="9.85546875" customWidth="1"/>
    <col min="20" max="21" width="6.7109375" customWidth="1"/>
    <col min="22" max="22" width="9.85546875" style="3" customWidth="1"/>
    <col min="23" max="23" width="8.140625" style="3" customWidth="1"/>
    <col min="24" max="24" width="9.85546875" style="3" customWidth="1"/>
    <col min="25" max="25" width="8.140625" style="3" customWidth="1"/>
    <col min="26" max="26" width="6.28515625" style="3" customWidth="1"/>
    <col min="27" max="27" width="9.85546875" style="4" customWidth="1"/>
    <col min="28" max="28" width="8.140625" style="4" customWidth="1"/>
    <col min="29" max="29" width="7.5703125" style="4" customWidth="1"/>
    <col min="30" max="30" width="9.85546875" style="4" customWidth="1"/>
    <col min="31" max="31" width="8.140625" style="4" customWidth="1"/>
    <col min="32" max="32" width="7.7109375" style="4" customWidth="1"/>
    <col min="33" max="33" width="9.85546875" style="5" customWidth="1"/>
    <col min="34" max="35" width="8.140625" customWidth="1"/>
    <col min="36" max="36" width="9.85546875" style="5" customWidth="1"/>
    <col min="37" max="37" width="8.140625" customWidth="1"/>
    <col min="38" max="38" width="8.140625" style="2" customWidth="1"/>
    <col min="39" max="39" width="9.85546875" style="5" customWidth="1"/>
    <col min="40" max="40" width="8.140625" customWidth="1"/>
    <col min="41" max="41" width="7.7109375" customWidth="1"/>
    <col min="42" max="42" width="9.85546875" style="4" customWidth="1"/>
    <col min="43" max="44" width="8.140625" customWidth="1"/>
    <col min="45" max="45" width="9.85546875" customWidth="1"/>
    <col min="46" max="46" width="8.140625" customWidth="1"/>
    <col min="47" max="47" width="5.85546875" customWidth="1"/>
    <col min="48" max="48" width="9.85546875" customWidth="1"/>
    <col min="49" max="49" width="8.140625" customWidth="1"/>
    <col min="50" max="50" width="5.85546875" customWidth="1"/>
    <col min="51" max="51" width="9.85546875" customWidth="1"/>
    <col min="52" max="52" width="8.140625" customWidth="1"/>
    <col min="53" max="53" width="7.7109375" customWidth="1"/>
    <col min="54" max="54" width="9.85546875" customWidth="1"/>
    <col min="55" max="55" width="8.140625" customWidth="1"/>
    <col min="56" max="56" width="7.7109375" customWidth="1"/>
  </cols>
  <sheetData>
    <row r="1" spans="1:62" ht="15" x14ac:dyDescent="0.2">
      <c r="A1" s="95" t="s">
        <v>46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</row>
    <row r="2" spans="1:62" ht="21" x14ac:dyDescent="0.2">
      <c r="A2" s="6" t="s">
        <v>0</v>
      </c>
      <c r="B2" s="97">
        <v>2000</v>
      </c>
      <c r="C2" s="97"/>
      <c r="D2" s="97">
        <v>2001</v>
      </c>
      <c r="E2" s="97"/>
      <c r="F2" s="97"/>
      <c r="G2" s="97">
        <v>2002</v>
      </c>
      <c r="H2" s="97"/>
      <c r="I2" s="97"/>
      <c r="J2" s="97">
        <v>2003</v>
      </c>
      <c r="K2" s="97"/>
      <c r="L2" s="97"/>
      <c r="M2" s="97">
        <v>2004</v>
      </c>
      <c r="N2" s="97"/>
      <c r="O2" s="97"/>
      <c r="P2" s="97">
        <v>2005</v>
      </c>
      <c r="Q2" s="97"/>
      <c r="R2" s="97"/>
      <c r="S2" s="97">
        <v>2006</v>
      </c>
      <c r="T2" s="97"/>
      <c r="U2" s="97"/>
      <c r="V2" s="98">
        <v>2009</v>
      </c>
      <c r="W2" s="98"/>
      <c r="X2" s="98">
        <v>2010</v>
      </c>
      <c r="Y2" s="98"/>
      <c r="Z2" s="98"/>
      <c r="AA2" s="99">
        <v>2011</v>
      </c>
      <c r="AB2" s="99"/>
      <c r="AC2" s="99"/>
      <c r="AD2" s="99">
        <v>2012</v>
      </c>
      <c r="AE2" s="99"/>
      <c r="AF2" s="99"/>
      <c r="AG2" s="99">
        <v>2013</v>
      </c>
      <c r="AH2" s="99"/>
      <c r="AI2" s="99"/>
      <c r="AJ2" s="97">
        <v>2014</v>
      </c>
      <c r="AK2" s="97"/>
      <c r="AL2" s="97"/>
      <c r="AM2" s="99">
        <v>2015</v>
      </c>
      <c r="AN2" s="99"/>
      <c r="AO2" s="99"/>
      <c r="AP2" s="99">
        <v>2016</v>
      </c>
      <c r="AQ2" s="99"/>
      <c r="AR2" s="99"/>
      <c r="AS2" s="99">
        <v>2017</v>
      </c>
      <c r="AT2" s="99"/>
      <c r="AU2" s="99"/>
      <c r="AV2" s="99">
        <v>2018</v>
      </c>
      <c r="AW2" s="99"/>
      <c r="AX2" s="99"/>
      <c r="AY2" s="99">
        <v>2019</v>
      </c>
      <c r="AZ2" s="99"/>
      <c r="BA2" s="99"/>
      <c r="BB2" s="99">
        <v>2020</v>
      </c>
      <c r="BC2" s="99"/>
      <c r="BD2" s="99"/>
      <c r="BE2" s="99">
        <v>2021</v>
      </c>
      <c r="BF2" s="99"/>
      <c r="BG2" s="99"/>
      <c r="BH2" s="99">
        <v>2022</v>
      </c>
      <c r="BI2" s="99"/>
      <c r="BJ2" s="99"/>
    </row>
    <row r="3" spans="1:62" s="9" customFormat="1" x14ac:dyDescent="0.2">
      <c r="A3" s="7"/>
      <c r="B3" s="8" t="s">
        <v>1</v>
      </c>
      <c r="C3" s="8" t="s">
        <v>2</v>
      </c>
      <c r="D3" s="8" t="s">
        <v>1</v>
      </c>
      <c r="E3" s="8" t="s">
        <v>3</v>
      </c>
      <c r="F3" s="8" t="s">
        <v>4</v>
      </c>
      <c r="G3" s="8" t="s">
        <v>1</v>
      </c>
      <c r="H3" s="8" t="s">
        <v>3</v>
      </c>
      <c r="I3" s="8" t="s">
        <v>5</v>
      </c>
      <c r="J3" s="8" t="s">
        <v>1</v>
      </c>
      <c r="K3" s="8" t="s">
        <v>3</v>
      </c>
      <c r="L3" s="8" t="s">
        <v>5</v>
      </c>
      <c r="M3" s="8" t="s">
        <v>1</v>
      </c>
      <c r="N3" s="8" t="s">
        <v>6</v>
      </c>
      <c r="O3" s="8" t="s">
        <v>5</v>
      </c>
      <c r="P3" s="8" t="s">
        <v>1</v>
      </c>
      <c r="Q3" s="8" t="s">
        <v>2</v>
      </c>
      <c r="R3" s="8" t="s">
        <v>5</v>
      </c>
      <c r="S3" s="8" t="s">
        <v>1</v>
      </c>
      <c r="T3" s="8" t="s">
        <v>2</v>
      </c>
      <c r="U3" s="8" t="s">
        <v>5</v>
      </c>
      <c r="V3" s="8" t="s">
        <v>1</v>
      </c>
      <c r="W3" s="8" t="s">
        <v>2</v>
      </c>
      <c r="X3" s="8" t="s">
        <v>1</v>
      </c>
      <c r="Y3" s="8" t="s">
        <v>2</v>
      </c>
      <c r="Z3" s="8" t="s">
        <v>5</v>
      </c>
      <c r="AA3" s="8" t="s">
        <v>1</v>
      </c>
      <c r="AB3" s="8" t="s">
        <v>2</v>
      </c>
      <c r="AC3" s="8" t="s">
        <v>5</v>
      </c>
      <c r="AD3" s="8" t="s">
        <v>1</v>
      </c>
      <c r="AE3" s="8" t="s">
        <v>2</v>
      </c>
      <c r="AF3" s="8" t="s">
        <v>5</v>
      </c>
      <c r="AG3" s="8" t="s">
        <v>1</v>
      </c>
      <c r="AH3" s="8" t="s">
        <v>2</v>
      </c>
      <c r="AI3" s="8" t="s">
        <v>5</v>
      </c>
      <c r="AJ3" s="8" t="s">
        <v>1</v>
      </c>
      <c r="AK3" s="8" t="s">
        <v>2</v>
      </c>
      <c r="AL3" s="8" t="s">
        <v>5</v>
      </c>
      <c r="AM3" s="8" t="s">
        <v>1</v>
      </c>
      <c r="AN3" s="8" t="s">
        <v>2</v>
      </c>
      <c r="AO3" s="8" t="s">
        <v>5</v>
      </c>
      <c r="AP3" s="8" t="s">
        <v>1</v>
      </c>
      <c r="AQ3" s="8" t="s">
        <v>2</v>
      </c>
      <c r="AR3" s="8" t="s">
        <v>5</v>
      </c>
      <c r="AS3" s="8" t="s">
        <v>1</v>
      </c>
      <c r="AT3" s="8" t="s">
        <v>2</v>
      </c>
      <c r="AU3" s="8" t="s">
        <v>5</v>
      </c>
      <c r="AV3" s="8" t="s">
        <v>1</v>
      </c>
      <c r="AW3" s="8" t="s">
        <v>2</v>
      </c>
      <c r="AX3" s="8" t="s">
        <v>5</v>
      </c>
      <c r="AY3" s="8" t="s">
        <v>1</v>
      </c>
      <c r="AZ3" s="8" t="s">
        <v>2</v>
      </c>
      <c r="BA3" s="8" t="s">
        <v>5</v>
      </c>
      <c r="BB3" s="8" t="s">
        <v>1</v>
      </c>
      <c r="BC3" s="8" t="s">
        <v>2</v>
      </c>
      <c r="BD3" s="8" t="s">
        <v>5</v>
      </c>
      <c r="BE3" s="8" t="s">
        <v>1</v>
      </c>
      <c r="BF3" s="8" t="s">
        <v>2</v>
      </c>
      <c r="BG3" s="8" t="s">
        <v>5</v>
      </c>
      <c r="BH3" s="8" t="s">
        <v>1</v>
      </c>
      <c r="BI3" s="8" t="s">
        <v>2</v>
      </c>
      <c r="BJ3" s="8" t="s">
        <v>5</v>
      </c>
    </row>
    <row r="4" spans="1:62" s="9" customFormat="1" x14ac:dyDescent="0.2">
      <c r="A4" s="10" t="s">
        <v>7</v>
      </c>
      <c r="B4" s="11">
        <v>2495.038</v>
      </c>
      <c r="C4" s="12">
        <v>1.53576753026699</v>
      </c>
      <c r="D4" s="12">
        <v>1238.9079999999999</v>
      </c>
      <c r="E4" s="12">
        <v>0.78260802386167805</v>
      </c>
      <c r="F4" s="12">
        <v>-50.345125004108098</v>
      </c>
      <c r="G4" s="12">
        <v>2017.5340000000001</v>
      </c>
      <c r="H4" s="12">
        <v>1.3820123658396</v>
      </c>
      <c r="I4" s="12">
        <v>62.847765935807999</v>
      </c>
      <c r="J4" s="12">
        <v>2142.0219999999999</v>
      </c>
      <c r="K4" s="12">
        <v>1.2610398949775301</v>
      </c>
      <c r="L4" s="12">
        <v>6.17030493662062</v>
      </c>
      <c r="M4" s="12">
        <v>2130.4380000000001</v>
      </c>
      <c r="N4" s="12">
        <v>1.0057417273364599</v>
      </c>
      <c r="O4" s="12">
        <v>-0.54079743345305098</v>
      </c>
      <c r="P4" s="12">
        <v>2933.991</v>
      </c>
      <c r="Q4" s="12">
        <v>1.42018786200047</v>
      </c>
      <c r="R4" s="12">
        <v>37.717736916070798</v>
      </c>
      <c r="S4" s="13">
        <v>3065.1969004506</v>
      </c>
      <c r="T4" s="13">
        <v>1.5016329483581099</v>
      </c>
      <c r="U4" s="12">
        <v>4.4719257983613501</v>
      </c>
      <c r="V4" s="10">
        <v>4366.9267017824995</v>
      </c>
      <c r="W4" s="14">
        <f t="shared" ref="W4:W36" si="0">V4/V$37</f>
        <v>1.4234480890522039E-2</v>
      </c>
      <c r="X4" s="15">
        <v>6749.9273094432501</v>
      </c>
      <c r="Y4" s="14">
        <f t="shared" ref="Y4:Y36" si="1">X4/X$37</f>
        <v>1.7597634806797727E-2</v>
      </c>
      <c r="Z4" s="14">
        <f t="shared" ref="Z4:Z37" si="2">BF4/V4</f>
        <v>1.2084612934285475E-5</v>
      </c>
      <c r="AA4" s="15">
        <v>8526.7738353636796</v>
      </c>
      <c r="AB4" s="14">
        <f t="shared" ref="AB4:AB36" si="3">AA4/AA$37</f>
        <v>2.0197639256669696E-2</v>
      </c>
      <c r="AC4" s="14">
        <v>0.26323935717568298</v>
      </c>
      <c r="AD4" s="16">
        <v>11146.3979504246</v>
      </c>
      <c r="AE4" s="14">
        <f t="shared" ref="AE4:AE36" si="4">AD4/AD$37</f>
        <v>2.3224485429031411E-2</v>
      </c>
      <c r="AF4" s="14">
        <v>0.30722336086789698</v>
      </c>
      <c r="AG4" s="15">
        <v>13641.3736906426</v>
      </c>
      <c r="AH4" s="14">
        <f t="shared" ref="AH4:AH36" si="5">AG4/AG$37</f>
        <v>2.6887196330044327E-2</v>
      </c>
      <c r="AI4" s="14">
        <v>0.223836951750229</v>
      </c>
      <c r="AJ4" s="11">
        <v>17459.922311193401</v>
      </c>
      <c r="AK4" s="14">
        <f t="shared" ref="AK4:AK36" si="6">AJ4/AJ$37</f>
        <v>3.4483628876258686E-2</v>
      </c>
      <c r="AL4" s="14">
        <v>0.27992405362886402</v>
      </c>
      <c r="AM4" s="15">
        <v>18033.257222749598</v>
      </c>
      <c r="AN4" s="14">
        <f t="shared" ref="AN4:AN36" si="7">AM4/AM$37</f>
        <v>3.4160595699897545E-2</v>
      </c>
      <c r="AO4" s="14">
        <v>3.28371971729014E-2</v>
      </c>
      <c r="AP4" s="15">
        <v>21917.441892851501</v>
      </c>
      <c r="AQ4" s="14">
        <f t="shared" ref="AQ4:AQ36" si="8">AP4/AP$37</f>
        <v>4.0295326765265607E-2</v>
      </c>
      <c r="AR4" s="14">
        <v>0.21539007746209299</v>
      </c>
      <c r="AS4" s="15">
        <v>27841.599596092401</v>
      </c>
      <c r="AT4" s="14">
        <f t="shared" ref="AT4:AT36" si="9">AS4/AS$37</f>
        <v>5.0674015009352855E-2</v>
      </c>
      <c r="AU4" s="15">
        <v>0.27029421281016802</v>
      </c>
      <c r="AV4" s="15">
        <v>23384.736082893</v>
      </c>
      <c r="AW4" s="14">
        <f t="shared" ref="AW4:AW36" si="10">AV4/AV$37</f>
        <v>4.231451566680642E-2</v>
      </c>
      <c r="AX4" s="15">
        <v>-0.1600792906247</v>
      </c>
      <c r="AY4" s="15">
        <v>26348.178729388001</v>
      </c>
      <c r="AZ4" s="14">
        <f t="shared" ref="AZ4:AZ36" si="11">AY4/AY$37</f>
        <v>4.2427445544530693E-2</v>
      </c>
      <c r="BA4" s="17">
        <v>0.12672551171800001</v>
      </c>
      <c r="BB4" s="15">
        <v>34529.282549807001</v>
      </c>
      <c r="BC4" s="14">
        <f t="shared" ref="BC4:BC36" si="12">BB4/BB$37</f>
        <v>5.0308572733695302E-2</v>
      </c>
      <c r="BD4" s="18">
        <v>0.31049978461297101</v>
      </c>
      <c r="BE4" s="15">
        <v>38042.145128459902</v>
      </c>
      <c r="BF4" s="14">
        <v>5.2772618903437402E-2</v>
      </c>
      <c r="BG4" s="18">
        <v>0.10173575351835699</v>
      </c>
      <c r="BH4" s="83">
        <f>SUM(BH5:BH11)</f>
        <v>45885.201393857504</v>
      </c>
      <c r="BI4" s="90">
        <f>BH4/$BH$37</f>
        <v>5.7309781841356655E-2</v>
      </c>
      <c r="BJ4" s="18">
        <f>((BH4/BE4)-1)</f>
        <v>0.20616756071229259</v>
      </c>
    </row>
    <row r="5" spans="1:62" x14ac:dyDescent="0.2">
      <c r="A5" s="19" t="s">
        <v>8</v>
      </c>
      <c r="B5" s="20">
        <v>36.377000000000002</v>
      </c>
      <c r="C5" s="21">
        <v>2.2391088010892998E-2</v>
      </c>
      <c r="D5" s="22">
        <v>2.181</v>
      </c>
      <c r="E5" s="21">
        <v>1.3777198145805199E-3</v>
      </c>
      <c r="F5" s="23">
        <v>-94.004453363389004</v>
      </c>
      <c r="G5" s="21">
        <v>39.167000000000002</v>
      </c>
      <c r="H5" s="21">
        <v>2.6829425592252501E-2</v>
      </c>
      <c r="I5" s="23">
        <v>1695.8276020174201</v>
      </c>
      <c r="J5" s="24">
        <v>42.234999999999999</v>
      </c>
      <c r="K5" s="21">
        <v>2.4864366455795501E-2</v>
      </c>
      <c r="L5" s="23">
        <v>7.8331248244695804</v>
      </c>
      <c r="M5" s="24">
        <v>33.164000000000001</v>
      </c>
      <c r="N5" s="21">
        <v>1.5656132046736999E-2</v>
      </c>
      <c r="O5" s="23">
        <v>-21.477447614537699</v>
      </c>
      <c r="P5" s="24">
        <v>40.417999999999999</v>
      </c>
      <c r="Q5" s="21">
        <v>1.9564188508531598E-2</v>
      </c>
      <c r="R5" s="23">
        <v>21.873115426365899</v>
      </c>
      <c r="S5" s="21">
        <v>95.773391000000004</v>
      </c>
      <c r="T5" s="21">
        <v>4.6919165121314999E-2</v>
      </c>
      <c r="U5" s="23">
        <v>136.957273986838</v>
      </c>
      <c r="V5" s="25">
        <v>100.0548807</v>
      </c>
      <c r="W5" s="26">
        <f t="shared" si="0"/>
        <v>3.2613995713421707E-4</v>
      </c>
      <c r="X5" s="27">
        <v>237.10073656</v>
      </c>
      <c r="Y5" s="26">
        <f t="shared" si="1"/>
        <v>6.1814179370026209E-4</v>
      </c>
      <c r="Z5" s="28">
        <f t="shared" si="2"/>
        <v>1.2063126478570275E-5</v>
      </c>
      <c r="AA5" s="27">
        <v>333.48679658999998</v>
      </c>
      <c r="AB5" s="26">
        <f t="shared" si="3"/>
        <v>7.8994073777962704E-4</v>
      </c>
      <c r="AC5" s="26">
        <v>0.40651944582048499</v>
      </c>
      <c r="AD5" s="29">
        <v>375.083492396</v>
      </c>
      <c r="AE5" s="26">
        <f t="shared" si="4"/>
        <v>7.8151893935289498E-4</v>
      </c>
      <c r="AF5" s="26">
        <v>0.124732661776533</v>
      </c>
      <c r="AG5" s="27">
        <v>346.95063698799999</v>
      </c>
      <c r="AH5" s="26">
        <f t="shared" si="5"/>
        <v>6.8384094630654887E-4</v>
      </c>
      <c r="AI5" s="28">
        <v>-7.50042483295916E-2</v>
      </c>
      <c r="AJ5" s="30">
        <v>544.81363796000005</v>
      </c>
      <c r="AK5" s="26">
        <f t="shared" si="6"/>
        <v>1.0760157441303579E-3</v>
      </c>
      <c r="AL5" s="28">
        <v>0.57029150512510396</v>
      </c>
      <c r="AM5" s="31">
        <v>425.97536717000003</v>
      </c>
      <c r="AN5" s="26">
        <f t="shared" si="7"/>
        <v>8.0692978069721376E-4</v>
      </c>
      <c r="AO5" s="32">
        <v>-0.218126461068371</v>
      </c>
      <c r="AP5" s="31">
        <v>1064.9516088</v>
      </c>
      <c r="AQ5" s="26">
        <f t="shared" si="8"/>
        <v>1.9579188700752296E-3</v>
      </c>
      <c r="AR5" s="32">
        <v>1.50003096628588</v>
      </c>
      <c r="AS5" s="33">
        <v>985.67928275999998</v>
      </c>
      <c r="AT5" s="26">
        <f t="shared" si="9"/>
        <v>1.7940178543476609E-3</v>
      </c>
      <c r="AU5" s="34">
        <v>-7.4437491229601693E-2</v>
      </c>
      <c r="AV5" s="33">
        <v>796.492682758</v>
      </c>
      <c r="AW5" s="26">
        <f t="shared" si="10"/>
        <v>1.4412479141774662E-3</v>
      </c>
      <c r="AX5" s="35">
        <v>-0.19193525045211299</v>
      </c>
      <c r="AY5" s="33">
        <v>519.62594159000002</v>
      </c>
      <c r="AZ5" s="26">
        <f t="shared" si="11"/>
        <v>8.3673340638703393E-4</v>
      </c>
      <c r="BA5" s="36">
        <v>-0.34760738819256798</v>
      </c>
      <c r="BB5" s="33">
        <v>917.67155709099995</v>
      </c>
      <c r="BC5" s="26">
        <f t="shared" si="12"/>
        <v>1.3370317268817402E-3</v>
      </c>
      <c r="BD5" s="37">
        <v>0.76602337112543395</v>
      </c>
      <c r="BE5" s="33">
        <v>870.07063365399995</v>
      </c>
      <c r="BF5" s="26">
        <v>1.2069746806823601E-3</v>
      </c>
      <c r="BG5" s="37">
        <v>-5.1871416378964301E-2</v>
      </c>
      <c r="BH5" s="31">
        <v>1351.0530671920005</v>
      </c>
      <c r="BI5" s="90">
        <f t="shared" ref="BI5:BI36" si="13">BH5/$BH$37</f>
        <v>1.68744070386132E-3</v>
      </c>
      <c r="BJ5" s="91">
        <f t="shared" ref="BJ5:BJ36" si="14">((BH5/BE5)-1)</f>
        <v>0.55280849040731139</v>
      </c>
    </row>
    <row r="6" spans="1:62" x14ac:dyDescent="0.2">
      <c r="A6" s="19" t="s">
        <v>9</v>
      </c>
      <c r="B6" s="20">
        <v>18.82</v>
      </c>
      <c r="C6" s="21">
        <v>1.1584250388020099E-2</v>
      </c>
      <c r="D6" s="22">
        <v>20.823</v>
      </c>
      <c r="E6" s="21">
        <v>1.3153718339757E-2</v>
      </c>
      <c r="F6" s="23">
        <v>10.642933049946899</v>
      </c>
      <c r="G6" s="21">
        <v>12.103</v>
      </c>
      <c r="H6" s="21">
        <v>8.2905644533161193E-3</v>
      </c>
      <c r="I6" s="23">
        <v>-41.8767708783557</v>
      </c>
      <c r="J6" s="24">
        <v>27.789000000000001</v>
      </c>
      <c r="K6" s="21">
        <v>1.6359793522910001E-2</v>
      </c>
      <c r="L6" s="23">
        <v>129.60423035611001</v>
      </c>
      <c r="M6" s="24">
        <v>45.77</v>
      </c>
      <c r="N6" s="21">
        <v>2.1607199486767401E-2</v>
      </c>
      <c r="O6" s="23">
        <v>64.7054589945662</v>
      </c>
      <c r="P6" s="24">
        <v>31.6</v>
      </c>
      <c r="Q6" s="21">
        <v>1.5295867110435899E-2</v>
      </c>
      <c r="R6" s="23">
        <v>-30.959143543806</v>
      </c>
      <c r="S6" s="21">
        <v>12.962291</v>
      </c>
      <c r="T6" s="21">
        <v>6.3501967031691997E-3</v>
      </c>
      <c r="U6" s="23">
        <v>-58.980091772151901</v>
      </c>
      <c r="V6" s="25">
        <v>44.617469399999997</v>
      </c>
      <c r="W6" s="26">
        <f t="shared" si="0"/>
        <v>1.4543557951144748E-4</v>
      </c>
      <c r="X6" s="27">
        <v>41.23534291</v>
      </c>
      <c r="Y6" s="26">
        <f t="shared" si="1"/>
        <v>1.075040474358988E-4</v>
      </c>
      <c r="Z6" s="28">
        <f t="shared" si="2"/>
        <v>4.8287730442119161E-6</v>
      </c>
      <c r="AA6" s="27">
        <v>47.418068380000001</v>
      </c>
      <c r="AB6" s="26">
        <f t="shared" si="3"/>
        <v>1.1232068046829897E-4</v>
      </c>
      <c r="AC6" s="26">
        <v>0.14993753013026601</v>
      </c>
      <c r="AD6" s="29">
        <v>74.59317652</v>
      </c>
      <c r="AE6" s="26">
        <f t="shared" si="4"/>
        <v>1.5542134319077638E-4</v>
      </c>
      <c r="AF6" s="26">
        <v>0.57309605954893605</v>
      </c>
      <c r="AG6" s="27">
        <v>124.53234276400001</v>
      </c>
      <c r="AH6" s="26">
        <f t="shared" si="5"/>
        <v>2.4545369295416722E-4</v>
      </c>
      <c r="AI6" s="28">
        <v>0.669487057312947</v>
      </c>
      <c r="AJ6" s="30">
        <v>51.906675456000002</v>
      </c>
      <c r="AK6" s="26">
        <f t="shared" si="6"/>
        <v>1.0251652331108033E-4</v>
      </c>
      <c r="AL6" s="28">
        <v>-0.58318719214680004</v>
      </c>
      <c r="AM6" s="31">
        <v>41.727946940000002</v>
      </c>
      <c r="AN6" s="26">
        <f t="shared" si="7"/>
        <v>7.9045704677569781E-5</v>
      </c>
      <c r="AO6" s="32">
        <v>-0.19609671447034299</v>
      </c>
      <c r="AP6" s="31">
        <v>98.620412529999996</v>
      </c>
      <c r="AQ6" s="26">
        <f t="shared" si="8"/>
        <v>1.8131412269959153E-4</v>
      </c>
      <c r="AR6" s="32">
        <v>1.36341396502936</v>
      </c>
      <c r="AS6" s="33">
        <v>149.51174685800001</v>
      </c>
      <c r="AT6" s="26">
        <f t="shared" si="9"/>
        <v>2.7212375058436683E-4</v>
      </c>
      <c r="AU6" s="34">
        <v>0.51603246247341505</v>
      </c>
      <c r="AV6" s="33">
        <v>142.56944748999999</v>
      </c>
      <c r="AW6" s="26">
        <f t="shared" si="10"/>
        <v>2.5797841369853118E-4</v>
      </c>
      <c r="AX6" s="35">
        <v>-4.6433136618980297E-2</v>
      </c>
      <c r="AY6" s="33">
        <v>113.845887577</v>
      </c>
      <c r="AZ6" s="26">
        <f t="shared" si="11"/>
        <v>1.8332159673163577E-4</v>
      </c>
      <c r="BA6" s="36">
        <v>-0.20147065460862301</v>
      </c>
      <c r="BB6" s="33">
        <v>181.140427617</v>
      </c>
      <c r="BC6" s="26">
        <f t="shared" si="12"/>
        <v>2.6391849771675749E-4</v>
      </c>
      <c r="BD6" s="37">
        <v>0.59110207204002196</v>
      </c>
      <c r="BE6" s="33">
        <v>155.30952060000001</v>
      </c>
      <c r="BF6" s="26">
        <v>2.1544763353967001E-4</v>
      </c>
      <c r="BG6" s="37">
        <v>-0.14260155701750099</v>
      </c>
      <c r="BH6" s="31">
        <v>181.86643971251004</v>
      </c>
      <c r="BI6" s="90">
        <f t="shared" si="13"/>
        <v>2.2714787486109733E-4</v>
      </c>
      <c r="BJ6" s="91">
        <f t="shared" si="14"/>
        <v>0.17099350387480383</v>
      </c>
    </row>
    <row r="7" spans="1:62" x14ac:dyDescent="0.2">
      <c r="A7" s="19" t="s">
        <v>10</v>
      </c>
      <c r="B7" s="20">
        <v>13.006</v>
      </c>
      <c r="C7" s="21">
        <v>8.0055664477464896E-3</v>
      </c>
      <c r="D7" s="22">
        <v>6.7240000000000002</v>
      </c>
      <c r="E7" s="21">
        <v>4.24749565944035E-3</v>
      </c>
      <c r="F7" s="23">
        <v>-48.300784253421497</v>
      </c>
      <c r="G7" s="21">
        <v>20.157</v>
      </c>
      <c r="H7" s="21">
        <v>1.38075607440711E-2</v>
      </c>
      <c r="I7" s="23">
        <v>199.77691850089201</v>
      </c>
      <c r="J7" s="24">
        <v>26.913</v>
      </c>
      <c r="K7" s="21">
        <v>1.5844079422867901E-2</v>
      </c>
      <c r="L7" s="23">
        <v>33.5168923947016</v>
      </c>
      <c r="M7" s="24">
        <v>27.073</v>
      </c>
      <c r="N7" s="21">
        <v>1.27806797401192E-2</v>
      </c>
      <c r="O7" s="23">
        <v>0.59450823022331201</v>
      </c>
      <c r="P7" s="24">
        <v>4.58</v>
      </c>
      <c r="Q7" s="21">
        <v>2.2169326381581201E-3</v>
      </c>
      <c r="R7" s="23">
        <v>-83.082776197687707</v>
      </c>
      <c r="S7" s="21">
        <v>46.731619999999999</v>
      </c>
      <c r="T7" s="21">
        <v>2.2893713716020999E-2</v>
      </c>
      <c r="U7" s="23">
        <v>920.34104803493403</v>
      </c>
      <c r="V7" s="25">
        <v>63.289050000000003</v>
      </c>
      <c r="W7" s="26">
        <f t="shared" si="0"/>
        <v>2.0629766293914857E-4</v>
      </c>
      <c r="X7" s="27">
        <v>83.449344499999995</v>
      </c>
      <c r="Y7" s="26">
        <f t="shared" si="1"/>
        <v>2.1755954131879099E-4</v>
      </c>
      <c r="Z7" s="28">
        <f t="shared" si="2"/>
        <v>5.7754608586749988E-7</v>
      </c>
      <c r="AA7" s="27">
        <v>93.482812640000006</v>
      </c>
      <c r="AB7" s="26">
        <f t="shared" si="3"/>
        <v>2.214356992290309E-4</v>
      </c>
      <c r="AC7" s="26">
        <v>0.120234235512778</v>
      </c>
      <c r="AD7" s="29">
        <v>116.0352</v>
      </c>
      <c r="AE7" s="26">
        <f t="shared" si="4"/>
        <v>2.4176938806963109E-4</v>
      </c>
      <c r="AF7" s="26">
        <v>0.241246350244603</v>
      </c>
      <c r="AG7" s="27">
        <v>54.173973492000002</v>
      </c>
      <c r="AH7" s="26">
        <f t="shared" si="5"/>
        <v>1.0677709549568143E-4</v>
      </c>
      <c r="AI7" s="28">
        <v>-0.533124659655001</v>
      </c>
      <c r="AJ7" s="30">
        <v>166.09699689999999</v>
      </c>
      <c r="AK7" s="26">
        <f t="shared" si="6"/>
        <v>3.2804425452046595E-4</v>
      </c>
      <c r="AL7" s="28">
        <v>2.0659925088294999</v>
      </c>
      <c r="AM7" s="31">
        <v>54.875360000000001</v>
      </c>
      <c r="AN7" s="26">
        <f t="shared" si="7"/>
        <v>1.0395099252959617E-4</v>
      </c>
      <c r="AO7" s="32">
        <v>-0.66961859019619596</v>
      </c>
      <c r="AP7" s="31">
        <v>93.72951458</v>
      </c>
      <c r="AQ7" s="26">
        <f t="shared" si="8"/>
        <v>1.7232218230644298E-4</v>
      </c>
      <c r="AR7" s="32">
        <v>0.70804373000924303</v>
      </c>
      <c r="AS7" s="33">
        <v>121.0406625</v>
      </c>
      <c r="AT7" s="26">
        <f t="shared" si="9"/>
        <v>2.2030402122182207E-4</v>
      </c>
      <c r="AU7" s="34">
        <v>0.29138258148866703</v>
      </c>
      <c r="AV7" s="33">
        <v>109.0975708</v>
      </c>
      <c r="AW7" s="26">
        <f t="shared" si="10"/>
        <v>1.9741128796421344E-4</v>
      </c>
      <c r="AX7" s="35">
        <v>-9.8670078743166204E-2</v>
      </c>
      <c r="AY7" s="33">
        <v>108.84011826</v>
      </c>
      <c r="AZ7" s="26">
        <f t="shared" si="11"/>
        <v>1.7526100145152956E-4</v>
      </c>
      <c r="BA7" s="36">
        <v>-2.3598375116155599E-3</v>
      </c>
      <c r="BB7" s="33">
        <v>102.1659082</v>
      </c>
      <c r="BC7" s="26">
        <f t="shared" si="12"/>
        <v>1.4885397679982975E-4</v>
      </c>
      <c r="BD7" s="37">
        <v>-6.1321231239904801E-2</v>
      </c>
      <c r="BE7" s="33">
        <v>26.3494511</v>
      </c>
      <c r="BF7" s="26">
        <v>3.6552343105772497E-5</v>
      </c>
      <c r="BG7" s="37">
        <v>-0.74209154928258203</v>
      </c>
      <c r="BH7" s="31">
        <v>28.746025897000003</v>
      </c>
      <c r="BI7" s="90">
        <f t="shared" si="13"/>
        <v>3.590326342522264E-5</v>
      </c>
      <c r="BJ7" s="91">
        <f t="shared" si="14"/>
        <v>9.09534998624697E-2</v>
      </c>
    </row>
    <row r="8" spans="1:62" x14ac:dyDescent="0.2">
      <c r="A8" s="19" t="s">
        <v>11</v>
      </c>
      <c r="B8" s="20">
        <v>483.15600000000001</v>
      </c>
      <c r="C8" s="21">
        <v>0.297396391098524</v>
      </c>
      <c r="D8" s="22">
        <v>498.67399999999998</v>
      </c>
      <c r="E8" s="21">
        <v>0.31500827639437201</v>
      </c>
      <c r="F8" s="23">
        <v>3.2117990876652698</v>
      </c>
      <c r="G8" s="21">
        <v>1170.788</v>
      </c>
      <c r="H8" s="21">
        <v>0.80199069446988902</v>
      </c>
      <c r="I8" s="23">
        <v>134.780237189025</v>
      </c>
      <c r="J8" s="24">
        <v>738.11099999999999</v>
      </c>
      <c r="K8" s="21">
        <v>0.43453681517825699</v>
      </c>
      <c r="L8" s="23">
        <v>-36.956050113257099</v>
      </c>
      <c r="M8" s="21">
        <v>686.82899999999995</v>
      </c>
      <c r="N8" s="21">
        <v>0.324239703218199</v>
      </c>
      <c r="O8" s="23">
        <v>-6.9477355031966797</v>
      </c>
      <c r="P8" s="24">
        <v>749.81299999999999</v>
      </c>
      <c r="Q8" s="21">
        <v>0.36294430397712901</v>
      </c>
      <c r="R8" s="23">
        <v>9.1702592639507294</v>
      </c>
      <c r="S8" s="21">
        <v>869.54750381999997</v>
      </c>
      <c r="T8" s="21">
        <v>0.42598933259612598</v>
      </c>
      <c r="U8" s="23">
        <v>15.9685820091143</v>
      </c>
      <c r="V8" s="25">
        <v>1076.8900682799999</v>
      </c>
      <c r="W8" s="26">
        <f t="shared" si="0"/>
        <v>3.5102423614913497E-3</v>
      </c>
      <c r="X8" s="27">
        <v>1923.3983046999999</v>
      </c>
      <c r="Y8" s="26">
        <f t="shared" si="1"/>
        <v>5.0144630308494777E-3</v>
      </c>
      <c r="Z8" s="28">
        <f t="shared" si="2"/>
        <v>1.690344578131009E-5</v>
      </c>
      <c r="AA8" s="27">
        <v>2876.3551088250001</v>
      </c>
      <c r="AB8" s="26">
        <f t="shared" si="3"/>
        <v>6.813313450531832E-3</v>
      </c>
      <c r="AC8" s="26">
        <v>0.49545473852002703</v>
      </c>
      <c r="AD8" s="29">
        <v>3513.1303171305999</v>
      </c>
      <c r="AE8" s="26">
        <f t="shared" si="4"/>
        <v>7.3199112595275758E-3</v>
      </c>
      <c r="AF8" s="26">
        <v>0.22138268197549699</v>
      </c>
      <c r="AG8" s="27">
        <v>4134.0710885112603</v>
      </c>
      <c r="AH8" s="26">
        <f t="shared" si="5"/>
        <v>8.1482689001774744E-3</v>
      </c>
      <c r="AI8" s="28">
        <v>0.17674857330308799</v>
      </c>
      <c r="AJ8" s="30">
        <v>5318.2969624974603</v>
      </c>
      <c r="AK8" s="26">
        <f t="shared" si="6"/>
        <v>1.0503722493136405E-2</v>
      </c>
      <c r="AL8" s="28">
        <v>0.28645513070087403</v>
      </c>
      <c r="AM8" s="31">
        <v>6181.6690234182497</v>
      </c>
      <c r="AN8" s="26">
        <f t="shared" si="7"/>
        <v>1.1710003004513985E-2</v>
      </c>
      <c r="AO8" s="32">
        <v>0.162339949613373</v>
      </c>
      <c r="AP8" s="31">
        <v>8028.8528086192</v>
      </c>
      <c r="AQ8" s="26">
        <f t="shared" si="8"/>
        <v>1.476108612743948E-2</v>
      </c>
      <c r="AR8" s="32">
        <v>0.29881635173335902</v>
      </c>
      <c r="AS8" s="33">
        <v>11608.029674470001</v>
      </c>
      <c r="AT8" s="26">
        <f t="shared" si="9"/>
        <v>2.1127574510326059E-2</v>
      </c>
      <c r="AU8" s="34">
        <v>0.44578932397520699</v>
      </c>
      <c r="AV8" s="33">
        <v>9210.2757504159999</v>
      </c>
      <c r="AW8" s="26">
        <f t="shared" si="10"/>
        <v>1.6665929269207753E-2</v>
      </c>
      <c r="AX8" s="35">
        <v>-0.20655994094566099</v>
      </c>
      <c r="AY8" s="33">
        <v>9134.8084209120007</v>
      </c>
      <c r="AZ8" s="26">
        <f t="shared" si="11"/>
        <v>1.4709426060089827E-2</v>
      </c>
      <c r="BA8" s="36">
        <v>-8.1938186813339496E-3</v>
      </c>
      <c r="BB8" s="33">
        <v>12586.117446081</v>
      </c>
      <c r="BC8" s="26">
        <f t="shared" si="12"/>
        <v>1.8337757352984343E-2</v>
      </c>
      <c r="BD8" s="37">
        <v>0.37781953010290198</v>
      </c>
      <c r="BE8" s="33">
        <v>13122.088653295001</v>
      </c>
      <c r="BF8" s="26">
        <v>1.8203152881602298E-2</v>
      </c>
      <c r="BG8" s="37">
        <v>4.2584316371597E-2</v>
      </c>
      <c r="BH8" s="31">
        <v>15652.92229</v>
      </c>
      <c r="BI8" s="90">
        <f t="shared" si="13"/>
        <v>1.9550215197261748E-2</v>
      </c>
      <c r="BJ8" s="91">
        <f t="shared" si="14"/>
        <v>0.1928682013643841</v>
      </c>
    </row>
    <row r="9" spans="1:62" x14ac:dyDescent="0.2">
      <c r="A9" s="19" t="s">
        <v>12</v>
      </c>
      <c r="B9" s="20">
        <v>1295.319</v>
      </c>
      <c r="C9" s="21">
        <v>0.79730603763867003</v>
      </c>
      <c r="D9" s="22">
        <v>405.24599999999998</v>
      </c>
      <c r="E9" s="21">
        <v>0.25599057495621103</v>
      </c>
      <c r="F9" s="23">
        <v>-68.714579188601405</v>
      </c>
      <c r="G9" s="21">
        <v>390.83199999999999</v>
      </c>
      <c r="H9" s="21">
        <v>0.267720225267987</v>
      </c>
      <c r="I9" s="23">
        <v>-3.5568518874955002</v>
      </c>
      <c r="J9" s="24">
        <v>751.904</v>
      </c>
      <c r="K9" s="21">
        <v>0.44265695739501598</v>
      </c>
      <c r="L9" s="23">
        <v>92.385475089040796</v>
      </c>
      <c r="M9" s="21">
        <v>773.49099999999999</v>
      </c>
      <c r="N9" s="21">
        <v>0.36515128551931803</v>
      </c>
      <c r="O9" s="23">
        <v>2.8709782099842598</v>
      </c>
      <c r="P9" s="24">
        <v>983.95</v>
      </c>
      <c r="Q9" s="21">
        <v>0.476277482383336</v>
      </c>
      <c r="R9" s="23">
        <v>27.208978514294301</v>
      </c>
      <c r="S9" s="21">
        <v>1169.086996</v>
      </c>
      <c r="T9" s="21">
        <v>0.57273304446854201</v>
      </c>
      <c r="U9" s="23">
        <v>18.815691447736199</v>
      </c>
      <c r="V9" s="25">
        <v>1654.3683363544999</v>
      </c>
      <c r="W9" s="26">
        <f t="shared" si="0"/>
        <v>5.3925966882179552E-3</v>
      </c>
      <c r="X9" s="27">
        <v>2401.0762538979502</v>
      </c>
      <c r="Y9" s="26">
        <f t="shared" si="1"/>
        <v>6.259810087177845E-3</v>
      </c>
      <c r="Z9" s="28">
        <f t="shared" si="2"/>
        <v>8.3003877935492071E-6</v>
      </c>
      <c r="AA9" s="27">
        <v>2399.0826038796799</v>
      </c>
      <c r="AB9" s="26">
        <f t="shared" si="3"/>
        <v>5.6827829511730986E-3</v>
      </c>
      <c r="AC9" s="26">
        <v>-8.3031516180887704E-4</v>
      </c>
      <c r="AD9" s="29">
        <v>3381.3560024549402</v>
      </c>
      <c r="AE9" s="26">
        <f t="shared" si="4"/>
        <v>7.0453480629938574E-3</v>
      </c>
      <c r="AF9" s="26">
        <v>0.40943708940524798</v>
      </c>
      <c r="AG9" s="27">
        <v>3835.5513188597101</v>
      </c>
      <c r="AH9" s="26">
        <f t="shared" si="5"/>
        <v>7.559885366594887E-3</v>
      </c>
      <c r="AI9" s="28">
        <v>0.134323424115951</v>
      </c>
      <c r="AJ9" s="30">
        <v>4711.2970102318304</v>
      </c>
      <c r="AK9" s="26">
        <f t="shared" si="6"/>
        <v>9.3048877727541918E-3</v>
      </c>
      <c r="AL9" s="28">
        <v>0.228323288771032</v>
      </c>
      <c r="AM9" s="31">
        <v>4059.26053504948</v>
      </c>
      <c r="AN9" s="26">
        <f t="shared" si="7"/>
        <v>7.6895014730584558E-3</v>
      </c>
      <c r="AO9" s="32">
        <v>-0.13839850762248301</v>
      </c>
      <c r="AP9" s="31">
        <v>5546.5701258644003</v>
      </c>
      <c r="AQ9" s="26">
        <f t="shared" si="8"/>
        <v>1.0197396974555798E-2</v>
      </c>
      <c r="AR9" s="32">
        <v>0.366399145354879</v>
      </c>
      <c r="AS9" s="33">
        <v>6318.2440360959999</v>
      </c>
      <c r="AT9" s="26">
        <f t="shared" si="9"/>
        <v>1.1499726946824534E-2</v>
      </c>
      <c r="AU9" s="34">
        <v>0.13912632360549801</v>
      </c>
      <c r="AV9" s="33">
        <v>5165.7849046020001</v>
      </c>
      <c r="AW9" s="26">
        <f t="shared" si="10"/>
        <v>9.3474514958088537E-3</v>
      </c>
      <c r="AX9" s="35">
        <v>-0.18240180735502201</v>
      </c>
      <c r="AY9" s="33">
        <v>6847.756826197</v>
      </c>
      <c r="AZ9" s="26">
        <f t="shared" si="11"/>
        <v>1.1026675992660152E-2</v>
      </c>
      <c r="BA9" s="36">
        <v>0.32559852039069498</v>
      </c>
      <c r="BB9" s="33">
        <v>8674.1949526089993</v>
      </c>
      <c r="BC9" s="26">
        <f t="shared" si="12"/>
        <v>1.2638153342749418E-2</v>
      </c>
      <c r="BD9" s="37">
        <v>0.26672064630343201</v>
      </c>
      <c r="BE9" s="33">
        <v>9898.9001456740007</v>
      </c>
      <c r="BF9" s="26">
        <v>1.3731898745111199E-2</v>
      </c>
      <c r="BG9" s="37">
        <v>0.14118949363671299</v>
      </c>
      <c r="BH9" s="31">
        <v>11042.559713055996</v>
      </c>
      <c r="BI9" s="90">
        <f t="shared" si="13"/>
        <v>1.3791956205952496E-2</v>
      </c>
      <c r="BJ9" s="91">
        <f t="shared" si="14"/>
        <v>0.11553400383393053</v>
      </c>
    </row>
    <row r="10" spans="1:62" x14ac:dyDescent="0.2">
      <c r="A10" s="19" t="s">
        <v>13</v>
      </c>
      <c r="B10" s="20">
        <v>93.197999999999993</v>
      </c>
      <c r="C10" s="21">
        <v>5.7366045040525698E-2</v>
      </c>
      <c r="D10" s="22">
        <v>88.790999999999997</v>
      </c>
      <c r="E10" s="21">
        <v>5.6088546564153498E-2</v>
      </c>
      <c r="F10" s="23">
        <v>-4.7286422455417503</v>
      </c>
      <c r="G10" s="21">
        <v>96.477000000000004</v>
      </c>
      <c r="H10" s="21">
        <v>6.60868203554969E-2</v>
      </c>
      <c r="I10" s="23">
        <v>8.6562827313579191</v>
      </c>
      <c r="J10" s="24">
        <v>148.30199999999999</v>
      </c>
      <c r="K10" s="21">
        <v>8.7307571306437501E-2</v>
      </c>
      <c r="L10" s="23">
        <v>53.717466339127398</v>
      </c>
      <c r="M10" s="24">
        <v>198.88300000000001</v>
      </c>
      <c r="N10" s="21">
        <v>9.3889111984416906E-2</v>
      </c>
      <c r="O10" s="23">
        <v>34.1067551347925</v>
      </c>
      <c r="P10" s="24">
        <v>164.29900000000001</v>
      </c>
      <c r="Q10" s="21">
        <v>7.9528343999288306E-2</v>
      </c>
      <c r="R10" s="23">
        <v>-17.3891182252882</v>
      </c>
      <c r="S10" s="21">
        <v>103.208246</v>
      </c>
      <c r="T10" s="21">
        <v>5.05614835748616E-2</v>
      </c>
      <c r="U10" s="23">
        <v>-37.182669401517998</v>
      </c>
      <c r="V10" s="25">
        <v>78.663668799999996</v>
      </c>
      <c r="W10" s="26">
        <f t="shared" si="0"/>
        <v>2.5641293449118319E-4</v>
      </c>
      <c r="X10" s="27">
        <v>128.98962738</v>
      </c>
      <c r="Y10" s="26">
        <f t="shared" si="1"/>
        <v>3.3628693353816055E-4</v>
      </c>
      <c r="Z10" s="28">
        <f t="shared" si="2"/>
        <v>1.2746330376600742E-5</v>
      </c>
      <c r="AA10" s="27">
        <v>209.53603408999999</v>
      </c>
      <c r="AB10" s="26">
        <f t="shared" si="3"/>
        <v>4.963346406903446E-4</v>
      </c>
      <c r="AC10" s="26">
        <v>0.62444095968052105</v>
      </c>
      <c r="AD10" s="29">
        <v>174.28098145999999</v>
      </c>
      <c r="AE10" s="26">
        <f t="shared" si="4"/>
        <v>3.6312951793730623E-4</v>
      </c>
      <c r="AF10" s="26">
        <v>-0.168252934551855</v>
      </c>
      <c r="AG10" s="27">
        <v>373.88992207000001</v>
      </c>
      <c r="AH10" s="26">
        <f t="shared" si="5"/>
        <v>7.3693837354641865E-4</v>
      </c>
      <c r="AI10" s="28">
        <v>1.14532830224974</v>
      </c>
      <c r="AJ10" s="30">
        <v>585.170102187</v>
      </c>
      <c r="AK10" s="26">
        <f t="shared" si="6"/>
        <v>1.1557204135073636E-3</v>
      </c>
      <c r="AL10" s="28">
        <v>0.56508658737649498</v>
      </c>
      <c r="AM10" s="31">
        <v>517.17309209999996</v>
      </c>
      <c r="AN10" s="26">
        <f t="shared" si="7"/>
        <v>9.7968662498788611E-4</v>
      </c>
      <c r="AO10" s="32">
        <v>-0.116200417336548</v>
      </c>
      <c r="AP10" s="31">
        <v>273.53867250000002</v>
      </c>
      <c r="AQ10" s="26">
        <f t="shared" si="8"/>
        <v>5.0290222030516577E-4</v>
      </c>
      <c r="AR10" s="32">
        <v>-0.47108873860918299</v>
      </c>
      <c r="AS10" s="33">
        <v>338.48805489</v>
      </c>
      <c r="AT10" s="26">
        <f t="shared" si="9"/>
        <v>6.1607626798820467E-4</v>
      </c>
      <c r="AU10" s="34">
        <v>0.23744131605376501</v>
      </c>
      <c r="AV10" s="33">
        <v>308.62402973000002</v>
      </c>
      <c r="AW10" s="26">
        <f t="shared" si="10"/>
        <v>5.5845301374670949E-4</v>
      </c>
      <c r="AX10" s="35">
        <v>-8.8227707679980005E-2</v>
      </c>
      <c r="AY10" s="33">
        <v>443.75354260799998</v>
      </c>
      <c r="AZ10" s="26">
        <f t="shared" si="11"/>
        <v>7.1455903869340452E-4</v>
      </c>
      <c r="BA10" s="36">
        <v>0.43784507964664399</v>
      </c>
      <c r="BB10" s="33">
        <v>587.41736164999998</v>
      </c>
      <c r="BC10" s="26">
        <f t="shared" si="12"/>
        <v>8.5585702572814099E-4</v>
      </c>
      <c r="BD10" s="37">
        <v>0.32374686678030301</v>
      </c>
      <c r="BE10" s="33">
        <v>722.79596509999999</v>
      </c>
      <c r="BF10" s="26">
        <v>1.0026731111603001E-3</v>
      </c>
      <c r="BG10" s="37">
        <v>0.230464082760057</v>
      </c>
      <c r="BH10" s="31">
        <v>798.99505799999997</v>
      </c>
      <c r="BI10" s="90">
        <f t="shared" si="13"/>
        <v>9.979302928902888E-4</v>
      </c>
      <c r="BJ10" s="91">
        <f t="shared" si="14"/>
        <v>0.10542268714720571</v>
      </c>
    </row>
    <row r="11" spans="1:62" x14ac:dyDescent="0.2">
      <c r="A11" s="19" t="s">
        <v>14</v>
      </c>
      <c r="B11" s="20">
        <v>555.16200000000003</v>
      </c>
      <c r="C11" s="21">
        <v>0.34171815164261399</v>
      </c>
      <c r="D11" s="22">
        <v>216.46899999999999</v>
      </c>
      <c r="E11" s="21">
        <v>0.13674169213316401</v>
      </c>
      <c r="F11" s="23">
        <v>-61.007958037473799</v>
      </c>
      <c r="G11" s="21">
        <v>288.01</v>
      </c>
      <c r="H11" s="21">
        <v>0.19728707495658701</v>
      </c>
      <c r="I11" s="23">
        <v>33.0490740013582</v>
      </c>
      <c r="J11" s="24">
        <v>406.76799999999997</v>
      </c>
      <c r="K11" s="21">
        <v>0.23947031169624799</v>
      </c>
      <c r="L11" s="23">
        <v>41.233984931078801</v>
      </c>
      <c r="M11" s="24">
        <v>365.22800000000001</v>
      </c>
      <c r="N11" s="21">
        <v>0.172417615340902</v>
      </c>
      <c r="O11" s="23">
        <v>-10.2122094166699</v>
      </c>
      <c r="P11" s="24">
        <v>959.33100000000002</v>
      </c>
      <c r="Q11" s="21">
        <v>0.46436074338359501</v>
      </c>
      <c r="R11" s="23">
        <v>162.666334454094</v>
      </c>
      <c r="S11" s="21">
        <v>767.88685263059995</v>
      </c>
      <c r="T11" s="21">
        <v>0.37618601217807901</v>
      </c>
      <c r="U11" s="23">
        <v>-19.956005525663201</v>
      </c>
      <c r="V11" s="25">
        <v>1349.0432282480001</v>
      </c>
      <c r="W11" s="26">
        <f t="shared" si="0"/>
        <v>4.3973557067367389E-3</v>
      </c>
      <c r="X11" s="27">
        <v>1934.6776994953</v>
      </c>
      <c r="Y11" s="26">
        <f t="shared" si="1"/>
        <v>5.0438693727772928E-3</v>
      </c>
      <c r="Z11" s="28">
        <f t="shared" si="2"/>
        <v>1.3621446017041775E-5</v>
      </c>
      <c r="AA11" s="27">
        <v>2567.4124109590002</v>
      </c>
      <c r="AB11" s="26">
        <f t="shared" si="3"/>
        <v>6.0815110967974637E-3</v>
      </c>
      <c r="AC11" s="26">
        <v>0.32704915740165003</v>
      </c>
      <c r="AD11" s="29">
        <v>3511.9187804630201</v>
      </c>
      <c r="AE11" s="26">
        <f t="shared" si="4"/>
        <v>7.3173869179592871E-3</v>
      </c>
      <c r="AF11" s="26">
        <v>0.36788260642208997</v>
      </c>
      <c r="AG11" s="27">
        <v>4772.2044079576199</v>
      </c>
      <c r="AH11" s="26">
        <f t="shared" si="5"/>
        <v>9.4060319549691303E-3</v>
      </c>
      <c r="AI11" s="28">
        <v>0.35885955976705203</v>
      </c>
      <c r="AJ11" s="30">
        <v>6082.3409259611199</v>
      </c>
      <c r="AK11" s="26">
        <f t="shared" si="6"/>
        <v>1.2012721674898844E-2</v>
      </c>
      <c r="AL11" s="28">
        <v>0.274534870262233</v>
      </c>
      <c r="AM11" s="31">
        <v>6752.5758980718801</v>
      </c>
      <c r="AN11" s="26">
        <f t="shared" si="7"/>
        <v>1.279147811943286E-2</v>
      </c>
      <c r="AO11" s="32">
        <v>0.110193588335374</v>
      </c>
      <c r="AP11" s="31">
        <v>6811.1787499579004</v>
      </c>
      <c r="AQ11" s="26">
        <f t="shared" si="8"/>
        <v>1.2522386267883899E-2</v>
      </c>
      <c r="AR11" s="32">
        <v>8.6785921062735097E-3</v>
      </c>
      <c r="AS11" s="33">
        <v>8320.6061385184003</v>
      </c>
      <c r="AT11" s="26">
        <f t="shared" si="9"/>
        <v>1.5144191658060205E-2</v>
      </c>
      <c r="AU11" s="34">
        <v>0.221610303292926</v>
      </c>
      <c r="AV11" s="33">
        <v>7651.8916970970004</v>
      </c>
      <c r="AW11" s="26">
        <f t="shared" si="10"/>
        <v>1.3846044272202896E-2</v>
      </c>
      <c r="AX11" s="35">
        <v>-8.0368476801916805E-2</v>
      </c>
      <c r="AY11" s="33">
        <v>9179.5479922440009</v>
      </c>
      <c r="AZ11" s="26">
        <f t="shared" si="11"/>
        <v>1.4781468448517111E-2</v>
      </c>
      <c r="BA11" s="36">
        <v>0.19964426518563599</v>
      </c>
      <c r="BB11" s="33">
        <v>11480.574896558999</v>
      </c>
      <c r="BC11" s="26">
        <f t="shared" si="12"/>
        <v>1.6727000810835068E-2</v>
      </c>
      <c r="BD11" s="37">
        <v>0.25066886803786098</v>
      </c>
      <c r="BE11" s="33">
        <v>13246.6307590369</v>
      </c>
      <c r="BF11" s="26">
        <v>1.8375919508235899E-2</v>
      </c>
      <c r="BG11" s="37">
        <v>0.15382991517325501</v>
      </c>
      <c r="BH11" s="31">
        <v>16829.058799999999</v>
      </c>
      <c r="BI11" s="90">
        <f t="shared" si="13"/>
        <v>2.1019188303104487E-2</v>
      </c>
      <c r="BJ11" s="91">
        <f t="shared" si="14"/>
        <v>0.27044069591198916</v>
      </c>
    </row>
    <row r="12" spans="1:62" s="9" customFormat="1" x14ac:dyDescent="0.2">
      <c r="A12" s="10" t="s">
        <v>15</v>
      </c>
      <c r="B12" s="11">
        <v>40408.107000000004</v>
      </c>
      <c r="C12" s="13">
        <v>24.872350116573099</v>
      </c>
      <c r="D12" s="13">
        <v>37814.803</v>
      </c>
      <c r="E12" s="13">
        <v>23.8873009525716</v>
      </c>
      <c r="F12" s="12">
        <v>-6.4177814615270297</v>
      </c>
      <c r="G12" s="13">
        <v>33250.012000000002</v>
      </c>
      <c r="H12" s="13">
        <v>22.776284190658</v>
      </c>
      <c r="I12" s="12">
        <v>-12.071439324964899</v>
      </c>
      <c r="J12" s="13">
        <v>45572.779000000002</v>
      </c>
      <c r="K12" s="13">
        <v>26.829366105480801</v>
      </c>
      <c r="L12" s="12">
        <v>37.060940008081801</v>
      </c>
      <c r="M12" s="13">
        <v>61943.927000000003</v>
      </c>
      <c r="N12" s="13">
        <v>29.242621535563799</v>
      </c>
      <c r="O12" s="12">
        <v>35.923084699311403</v>
      </c>
      <c r="P12" s="13">
        <v>58185.701999999997</v>
      </c>
      <c r="Q12" s="13">
        <v>28.164581187323598</v>
      </c>
      <c r="R12" s="12">
        <v>-6.0671403671258899</v>
      </c>
      <c r="S12" s="13">
        <v>63070.393820458499</v>
      </c>
      <c r="T12" s="13">
        <v>30.8980416275378</v>
      </c>
      <c r="U12" s="12">
        <v>8.3950036736834193</v>
      </c>
      <c r="V12" s="10">
        <v>71103.010060341898</v>
      </c>
      <c r="W12" s="14">
        <f t="shared" si="0"/>
        <v>0.23176813055950915</v>
      </c>
      <c r="X12" s="15">
        <v>100295.011968229</v>
      </c>
      <c r="Y12" s="14">
        <f t="shared" si="1"/>
        <v>0.26147762970589367</v>
      </c>
      <c r="Z12" s="14">
        <f t="shared" si="2"/>
        <v>5.0456899521124985E-6</v>
      </c>
      <c r="AA12" s="15">
        <v>109654.167513954</v>
      </c>
      <c r="AB12" s="14">
        <f t="shared" si="3"/>
        <v>0.25974129972251214</v>
      </c>
      <c r="AC12" s="14">
        <v>9.3316261318050195E-2</v>
      </c>
      <c r="AD12" s="16">
        <v>134998.56223353001</v>
      </c>
      <c r="AE12" s="14">
        <f t="shared" si="4"/>
        <v>0.28128119554652864</v>
      </c>
      <c r="AF12" s="14">
        <v>0.23113024606521601</v>
      </c>
      <c r="AG12" s="15">
        <v>160131.87338405001</v>
      </c>
      <c r="AH12" s="14">
        <f t="shared" si="5"/>
        <v>0.31562049512126039</v>
      </c>
      <c r="AI12" s="14">
        <v>0.186174657971859</v>
      </c>
      <c r="AJ12" s="11">
        <v>166657.14804327601</v>
      </c>
      <c r="AK12" s="14">
        <f t="shared" si="6"/>
        <v>0.32915056208558946</v>
      </c>
      <c r="AL12" s="14">
        <v>4.0749380628151297E-2</v>
      </c>
      <c r="AM12" s="15">
        <v>171785.64819399</v>
      </c>
      <c r="AN12" s="14">
        <f t="shared" si="7"/>
        <v>0.32541542565015136</v>
      </c>
      <c r="AO12" s="14">
        <v>3.0772758390073401E-2</v>
      </c>
      <c r="AP12" s="15">
        <v>185682.145448683</v>
      </c>
      <c r="AQ12" s="14">
        <f t="shared" si="8"/>
        <v>0.34137755500429068</v>
      </c>
      <c r="AR12" s="14">
        <v>8.0894401836175994E-2</v>
      </c>
      <c r="AS12" s="15">
        <v>178714.51857534799</v>
      </c>
      <c r="AT12" s="14">
        <f t="shared" si="9"/>
        <v>0.32527521148416694</v>
      </c>
      <c r="AU12" s="15">
        <v>-3.7524484955180903E-2</v>
      </c>
      <c r="AV12" s="15">
        <v>179531.02690585601</v>
      </c>
      <c r="AW12" s="14">
        <f t="shared" si="10"/>
        <v>0.32486013200050917</v>
      </c>
      <c r="AX12" s="15">
        <v>4.5687856645150304E-3</v>
      </c>
      <c r="AY12" s="15">
        <v>210064.144812485</v>
      </c>
      <c r="AZ12" s="14">
        <f t="shared" si="11"/>
        <v>0.33825810718937427</v>
      </c>
      <c r="BA12" s="17">
        <v>0.170071538234114</v>
      </c>
      <c r="BB12" s="15">
        <v>237304.93344847101</v>
      </c>
      <c r="BC12" s="14">
        <f t="shared" si="12"/>
        <v>0.34574921987551854</v>
      </c>
      <c r="BD12" s="18">
        <v>0.12967843065413701</v>
      </c>
      <c r="BE12" s="15">
        <v>258621.66172254301</v>
      </c>
      <c r="BF12" s="14">
        <v>0.35876374342642098</v>
      </c>
      <c r="BG12" s="18">
        <v>8.9828424400203902E-2</v>
      </c>
      <c r="BH12" s="84">
        <f>SUM(BH13:BH16)</f>
        <v>292843.21447573329</v>
      </c>
      <c r="BI12" s="90">
        <f t="shared" si="13"/>
        <v>0.36575584775732395</v>
      </c>
      <c r="BJ12" s="18">
        <f t="shared" si="14"/>
        <v>0.13232283995570393</v>
      </c>
    </row>
    <row r="13" spans="1:62" x14ac:dyDescent="0.2">
      <c r="A13" s="19" t="s">
        <v>16</v>
      </c>
      <c r="B13" s="20">
        <v>358.82499999999999</v>
      </c>
      <c r="C13" s="21">
        <v>0.22086709062068499</v>
      </c>
      <c r="D13" s="22">
        <v>47.771999999999998</v>
      </c>
      <c r="E13" s="21">
        <v>3.0177180642888799E-2</v>
      </c>
      <c r="F13" s="23">
        <v>-86.6865463666133</v>
      </c>
      <c r="G13" s="21">
        <v>339.73099999999999</v>
      </c>
      <c r="H13" s="21">
        <v>0.232716000354419</v>
      </c>
      <c r="I13" s="23">
        <v>611.15088336263898</v>
      </c>
      <c r="J13" s="24">
        <v>488.18099999999998</v>
      </c>
      <c r="K13" s="21">
        <v>0.28739934369022702</v>
      </c>
      <c r="L13" s="23">
        <v>43.696336218949703</v>
      </c>
      <c r="M13" s="21">
        <v>390.46899999999999</v>
      </c>
      <c r="N13" s="21">
        <v>0.18433344060298401</v>
      </c>
      <c r="O13" s="23">
        <v>-20.015527027885199</v>
      </c>
      <c r="P13" s="24">
        <v>498.14800000000002</v>
      </c>
      <c r="Q13" s="21">
        <v>0.24112675978890599</v>
      </c>
      <c r="R13" s="23">
        <v>27.5768370856585</v>
      </c>
      <c r="S13" s="21">
        <v>549.67968719999999</v>
      </c>
      <c r="T13" s="21">
        <v>0.26928682109177399</v>
      </c>
      <c r="U13" s="23">
        <v>10.344654038558801</v>
      </c>
      <c r="V13" s="25">
        <v>526.96132162469996</v>
      </c>
      <c r="W13" s="26">
        <f t="shared" si="0"/>
        <v>1.7176887488515092E-3</v>
      </c>
      <c r="X13" s="27">
        <v>593.57537622537996</v>
      </c>
      <c r="Y13" s="26">
        <f t="shared" si="1"/>
        <v>1.54750150961009E-3</v>
      </c>
      <c r="Z13" s="28">
        <f t="shared" si="2"/>
        <v>4.1195344223871549E-6</v>
      </c>
      <c r="AA13" s="27">
        <v>665.10206997087005</v>
      </c>
      <c r="AB13" s="26">
        <f t="shared" si="3"/>
        <v>1.5754483392560817E-3</v>
      </c>
      <c r="AC13" s="26">
        <v>0.120501450380804</v>
      </c>
      <c r="AD13" s="29">
        <v>896.07265780164005</v>
      </c>
      <c r="AE13" s="26">
        <f t="shared" si="4"/>
        <v>1.8670449841309399E-3</v>
      </c>
      <c r="AF13" s="26">
        <v>0.34727089007689599</v>
      </c>
      <c r="AG13" s="27">
        <v>840.57103709984005</v>
      </c>
      <c r="AH13" s="26">
        <f t="shared" si="5"/>
        <v>1.6567685202667983E-3</v>
      </c>
      <c r="AI13" s="28">
        <v>-6.19387504111149E-2</v>
      </c>
      <c r="AJ13" s="30">
        <v>788.93334769409</v>
      </c>
      <c r="AK13" s="26">
        <f t="shared" si="6"/>
        <v>1.5581561180570828E-3</v>
      </c>
      <c r="AL13" s="28">
        <v>-6.1431678140983298E-2</v>
      </c>
      <c r="AM13" s="31">
        <v>559.41990187816998</v>
      </c>
      <c r="AN13" s="26">
        <f t="shared" si="7"/>
        <v>1.0597152171948406E-3</v>
      </c>
      <c r="AO13" s="32">
        <v>-0.29091614201218202</v>
      </c>
      <c r="AP13" s="31">
        <v>899.18983577940003</v>
      </c>
      <c r="AQ13" s="26">
        <f t="shared" si="8"/>
        <v>1.6531650196163674E-3</v>
      </c>
      <c r="AR13" s="32">
        <v>0.60736118389871796</v>
      </c>
      <c r="AS13" s="33">
        <v>794.7318702865</v>
      </c>
      <c r="AT13" s="26">
        <f t="shared" si="9"/>
        <v>1.4464777637618717E-3</v>
      </c>
      <c r="AU13" s="34">
        <v>-0.116168979381709</v>
      </c>
      <c r="AV13" s="33">
        <v>748.68781757299996</v>
      </c>
      <c r="AW13" s="26">
        <f t="shared" si="10"/>
        <v>1.3547453464491073E-3</v>
      </c>
      <c r="AX13" s="35">
        <v>-5.7936587715931402E-2</v>
      </c>
      <c r="AY13" s="33">
        <v>869.70322891640001</v>
      </c>
      <c r="AZ13" s="26">
        <f t="shared" si="11"/>
        <v>1.4004492213192962E-3</v>
      </c>
      <c r="BA13" s="36">
        <v>0.16163667753496</v>
      </c>
      <c r="BB13" s="38">
        <v>1036.9279512853</v>
      </c>
      <c r="BC13" s="26">
        <f t="shared" si="12"/>
        <v>1.510786248790152E-3</v>
      </c>
      <c r="BD13" s="37">
        <v>0.19227791367090999</v>
      </c>
      <c r="BE13" s="38">
        <v>1564.8878791563</v>
      </c>
      <c r="BF13" s="26">
        <v>2.1708353036995801E-3</v>
      </c>
      <c r="BG13" s="37">
        <v>0.50915777438208798</v>
      </c>
      <c r="BH13" s="31">
        <v>2073.4286657333037</v>
      </c>
      <c r="BI13" s="90">
        <f t="shared" si="13"/>
        <v>2.5896746856754107E-3</v>
      </c>
      <c r="BJ13" s="91">
        <f t="shared" si="14"/>
        <v>0.32496947120018627</v>
      </c>
    </row>
    <row r="14" spans="1:62" x14ac:dyDescent="0.2">
      <c r="A14" s="19" t="s">
        <v>17</v>
      </c>
      <c r="B14" s="20">
        <v>13396.59</v>
      </c>
      <c r="C14" s="21">
        <v>8.2459858079514206</v>
      </c>
      <c r="D14" s="22">
        <v>13208.057000000001</v>
      </c>
      <c r="E14" s="21">
        <v>8.3434212934474594</v>
      </c>
      <c r="F14" s="23">
        <v>-1.40732081820822</v>
      </c>
      <c r="G14" s="21">
        <v>10917.259</v>
      </c>
      <c r="H14" s="21">
        <v>7.4783309421668598</v>
      </c>
      <c r="I14" s="23">
        <v>-17.343943927558801</v>
      </c>
      <c r="J14" s="24">
        <v>14601.41</v>
      </c>
      <c r="K14" s="21">
        <v>8.5960650884649592</v>
      </c>
      <c r="L14" s="23">
        <v>33.746117042748601</v>
      </c>
      <c r="M14" s="24">
        <v>17874.310000000001</v>
      </c>
      <c r="N14" s="21">
        <v>8.4381424919886694</v>
      </c>
      <c r="O14" s="23">
        <v>22.414958555372401</v>
      </c>
      <c r="P14" s="24">
        <v>14807.58</v>
      </c>
      <c r="Q14" s="21">
        <v>7.1675561995933101</v>
      </c>
      <c r="R14" s="23">
        <v>-17.157193760206699</v>
      </c>
      <c r="S14" s="21">
        <v>16554.084401454598</v>
      </c>
      <c r="T14" s="21">
        <v>8.1098080725160102</v>
      </c>
      <c r="U14" s="23">
        <v>11.794664634292699</v>
      </c>
      <c r="V14" s="25">
        <v>19425.884883009101</v>
      </c>
      <c r="W14" s="26">
        <f t="shared" si="0"/>
        <v>6.3320821720182455E-2</v>
      </c>
      <c r="X14" s="27">
        <v>28888.409549677101</v>
      </c>
      <c r="Y14" s="26">
        <f t="shared" si="1"/>
        <v>7.5314541638576107E-2</v>
      </c>
      <c r="Z14" s="28">
        <f t="shared" si="2"/>
        <v>4.1768006343709775E-6</v>
      </c>
      <c r="AA14" s="27">
        <v>30557.9168894961</v>
      </c>
      <c r="AB14" s="26">
        <f t="shared" si="3"/>
        <v>7.2383505612590451E-2</v>
      </c>
      <c r="AC14" s="26">
        <v>5.7791597593770901E-2</v>
      </c>
      <c r="AD14" s="29">
        <v>41783.650165478903</v>
      </c>
      <c r="AE14" s="26">
        <f t="shared" si="4"/>
        <v>8.7059853663572551E-2</v>
      </c>
      <c r="AF14" s="26">
        <v>0.36735924495695998</v>
      </c>
      <c r="AG14" s="27">
        <v>46832.688626272502</v>
      </c>
      <c r="AH14" s="26">
        <f t="shared" si="5"/>
        <v>9.2307396770618486E-2</v>
      </c>
      <c r="AI14" s="28">
        <v>0.120837658768383</v>
      </c>
      <c r="AJ14" s="39">
        <v>44932.161845163202</v>
      </c>
      <c r="AK14" s="26">
        <f t="shared" si="6"/>
        <v>8.8741746157901105E-2</v>
      </c>
      <c r="AL14" s="28">
        <v>-4.0581201653307898E-2</v>
      </c>
      <c r="AM14" s="31">
        <v>44065.184376632598</v>
      </c>
      <c r="AN14" s="26">
        <f t="shared" si="7"/>
        <v>8.3473159027122795E-2</v>
      </c>
      <c r="AO14" s="32">
        <v>-1.9295253843297899E-2</v>
      </c>
      <c r="AP14" s="31">
        <v>46780.434689673697</v>
      </c>
      <c r="AQ14" s="26">
        <f t="shared" si="8"/>
        <v>8.6006063629915794E-2</v>
      </c>
      <c r="AR14" s="32">
        <v>6.1618948188968903E-2</v>
      </c>
      <c r="AS14" s="33">
        <v>43584.178643571096</v>
      </c>
      <c r="AT14" s="26">
        <f t="shared" si="9"/>
        <v>7.9326811490551541E-2</v>
      </c>
      <c r="AU14" s="34">
        <v>-6.8324633306755797E-2</v>
      </c>
      <c r="AV14" s="33">
        <v>44526.195708388703</v>
      </c>
      <c r="AW14" s="26">
        <f t="shared" si="10"/>
        <v>8.0569838342721814E-2</v>
      </c>
      <c r="AX14" s="35">
        <v>2.16137390708077E-2</v>
      </c>
      <c r="AY14" s="33">
        <v>49485.881096504199</v>
      </c>
      <c r="AZ14" s="26">
        <f t="shared" si="11"/>
        <v>7.9685186099913027E-2</v>
      </c>
      <c r="BA14" s="36">
        <v>0.11138803370037501</v>
      </c>
      <c r="BB14" s="38">
        <v>58280.284772829997</v>
      </c>
      <c r="BC14" s="26">
        <f t="shared" si="12"/>
        <v>8.4913375805162242E-2</v>
      </c>
      <c r="BD14" s="37">
        <v>0.177715410566814</v>
      </c>
      <c r="BE14" s="38">
        <v>58489.903914268398</v>
      </c>
      <c r="BF14" s="26">
        <v>8.1138048302570001E-2</v>
      </c>
      <c r="BG14" s="37">
        <v>3.59674188716651E-3</v>
      </c>
      <c r="BH14" s="85">
        <v>65252.025269999998</v>
      </c>
      <c r="BI14" s="90">
        <f t="shared" si="13"/>
        <v>8.1498592559975047E-2</v>
      </c>
      <c r="BJ14" s="91">
        <f t="shared" si="14"/>
        <v>0.11561177063383754</v>
      </c>
    </row>
    <row r="15" spans="1:62" x14ac:dyDescent="0.2">
      <c r="A15" s="19" t="s">
        <v>18</v>
      </c>
      <c r="B15" s="20">
        <v>8575.0769999999993</v>
      </c>
      <c r="C15" s="21">
        <v>5.2782061139506897</v>
      </c>
      <c r="D15" s="22">
        <v>8112.0330000000004</v>
      </c>
      <c r="E15" s="21">
        <v>5.1243047228936396</v>
      </c>
      <c r="F15" s="23">
        <v>-5.3998815404223004</v>
      </c>
      <c r="G15" s="21">
        <v>6442.8270000000002</v>
      </c>
      <c r="H15" s="21">
        <v>4.4133415273126797</v>
      </c>
      <c r="I15" s="23">
        <v>-20.576913333562601</v>
      </c>
      <c r="J15" s="24">
        <v>8601.366</v>
      </c>
      <c r="K15" s="21">
        <v>5.0637508285644701</v>
      </c>
      <c r="L15" s="23">
        <v>33.5029793598369</v>
      </c>
      <c r="M15" s="24">
        <v>11594.977999999999</v>
      </c>
      <c r="N15" s="21">
        <v>5.4737820120314504</v>
      </c>
      <c r="O15" s="23">
        <v>34.8039137039396</v>
      </c>
      <c r="P15" s="24">
        <v>10767.468999999999</v>
      </c>
      <c r="Q15" s="21">
        <v>5.2119549031562702</v>
      </c>
      <c r="R15" s="23">
        <v>-7.1367880128793599</v>
      </c>
      <c r="S15" s="21">
        <v>10701.2453929289</v>
      </c>
      <c r="T15" s="21">
        <v>5.2425156335389902</v>
      </c>
      <c r="U15" s="23">
        <v>-0.61503410941882897</v>
      </c>
      <c r="V15" s="25">
        <v>10408.568783107899</v>
      </c>
      <c r="W15" s="26">
        <f t="shared" si="0"/>
        <v>3.3927881908427084E-2</v>
      </c>
      <c r="X15" s="27">
        <v>15298.024818116101</v>
      </c>
      <c r="Y15" s="26">
        <f t="shared" si="1"/>
        <v>3.9883252318570581E-2</v>
      </c>
      <c r="Z15" s="28">
        <f t="shared" si="2"/>
        <v>6.3184264798060801E-6</v>
      </c>
      <c r="AA15" s="27">
        <v>17721.914779732098</v>
      </c>
      <c r="AB15" s="26">
        <f t="shared" si="3"/>
        <v>4.1978460853970237E-2</v>
      </c>
      <c r="AC15" s="26">
        <v>0.158444635201902</v>
      </c>
      <c r="AD15" s="29">
        <v>21072.899950978299</v>
      </c>
      <c r="AE15" s="26">
        <f t="shared" si="4"/>
        <v>4.3907212001190868E-2</v>
      </c>
      <c r="AF15" s="26">
        <v>0.189087083020994</v>
      </c>
      <c r="AG15" s="27">
        <v>24861.9444212378</v>
      </c>
      <c r="AH15" s="26">
        <f t="shared" si="5"/>
        <v>4.9002981368292224E-2</v>
      </c>
      <c r="AI15" s="28">
        <v>0.179806504044244</v>
      </c>
      <c r="AJ15" s="30">
        <v>29435.175542812602</v>
      </c>
      <c r="AK15" s="26">
        <f t="shared" si="6"/>
        <v>5.8134947638062991E-2</v>
      </c>
      <c r="AL15" s="28">
        <v>0.183945030368107</v>
      </c>
      <c r="AM15" s="31">
        <v>33618.203374241399</v>
      </c>
      <c r="AN15" s="26">
        <f t="shared" si="7"/>
        <v>6.3683329053590032E-2</v>
      </c>
      <c r="AO15" s="32">
        <v>0.142109831325608</v>
      </c>
      <c r="AP15" s="31">
        <v>33009.169115777098</v>
      </c>
      <c r="AQ15" s="26">
        <f t="shared" si="8"/>
        <v>6.0687522853840735E-2</v>
      </c>
      <c r="AR15" s="32">
        <v>-1.81162048335675E-2</v>
      </c>
      <c r="AS15" s="33">
        <v>33659.514322558003</v>
      </c>
      <c r="AT15" s="26">
        <f t="shared" si="9"/>
        <v>6.1263101213057572E-2</v>
      </c>
      <c r="AU15" s="34">
        <v>1.9701956280688802E-2</v>
      </c>
      <c r="AV15" s="33">
        <v>34908.331807824303</v>
      </c>
      <c r="AW15" s="26">
        <f t="shared" si="10"/>
        <v>6.316638117908227E-2</v>
      </c>
      <c r="AX15" s="35">
        <v>3.7101470725302302E-2</v>
      </c>
      <c r="AY15" s="33">
        <v>38194.277550645202</v>
      </c>
      <c r="AZ15" s="26">
        <f t="shared" si="11"/>
        <v>6.1502756890184876E-2</v>
      </c>
      <c r="BA15" s="36">
        <v>9.4130700971635006E-2</v>
      </c>
      <c r="BB15" s="38">
        <v>44622.280171100203</v>
      </c>
      <c r="BC15" s="26">
        <f t="shared" si="12"/>
        <v>6.5013897241941732E-2</v>
      </c>
      <c r="BD15" s="37">
        <v>0.16829753127105301</v>
      </c>
      <c r="BE15" s="38">
        <v>47408.509763223403</v>
      </c>
      <c r="BF15" s="26">
        <v>6.57657766160719E-2</v>
      </c>
      <c r="BG15" s="37">
        <v>6.2440323117502201E-2</v>
      </c>
      <c r="BH15" s="31">
        <v>48772.177340000002</v>
      </c>
      <c r="BI15" s="90">
        <f t="shared" si="13"/>
        <v>6.0915562280991369E-2</v>
      </c>
      <c r="BJ15" s="91">
        <f t="shared" si="14"/>
        <v>2.876419409906128E-2</v>
      </c>
    </row>
    <row r="16" spans="1:62" x14ac:dyDescent="0.2">
      <c r="A16" s="19" t="s">
        <v>19</v>
      </c>
      <c r="B16" s="20">
        <v>18077.615000000002</v>
      </c>
      <c r="C16" s="21">
        <v>11.1272911040503</v>
      </c>
      <c r="D16" s="22">
        <v>16446.940999999999</v>
      </c>
      <c r="E16" s="21">
        <v>10.3893977555877</v>
      </c>
      <c r="F16" s="23">
        <v>-9.0204045168569102</v>
      </c>
      <c r="G16" s="21">
        <v>15550.195</v>
      </c>
      <c r="H16" s="21">
        <v>10.651895720824101</v>
      </c>
      <c r="I16" s="23">
        <v>-5.4523573715014804</v>
      </c>
      <c r="J16" s="24">
        <v>21881.822</v>
      </c>
      <c r="K16" s="21">
        <v>12.882150844761201</v>
      </c>
      <c r="L16" s="23">
        <v>40.717347917502003</v>
      </c>
      <c r="M16" s="24">
        <v>32084.17</v>
      </c>
      <c r="N16" s="21">
        <v>15.146363590940799</v>
      </c>
      <c r="O16" s="23">
        <v>46.624764610552099</v>
      </c>
      <c r="P16" s="24">
        <v>32112.505000000001</v>
      </c>
      <c r="Q16" s="21">
        <v>15.543943324785101</v>
      </c>
      <c r="R16" s="23">
        <v>8.8314580056163605E-2</v>
      </c>
      <c r="S16" s="21">
        <v>35265.384338875003</v>
      </c>
      <c r="T16" s="21">
        <v>17.276431100391001</v>
      </c>
      <c r="U16" s="23">
        <v>9.8182291878973604</v>
      </c>
      <c r="V16" s="25">
        <v>40741.595072600197</v>
      </c>
      <c r="W16" s="26">
        <f t="shared" si="0"/>
        <v>0.1328017381820481</v>
      </c>
      <c r="X16" s="27">
        <v>55515.002224210803</v>
      </c>
      <c r="Y16" s="26">
        <f t="shared" si="1"/>
        <v>0.14473233423913789</v>
      </c>
      <c r="Z16" s="28">
        <f t="shared" si="2"/>
        <v>5.1468059321295811E-6</v>
      </c>
      <c r="AA16" s="27">
        <v>60709.233774754597</v>
      </c>
      <c r="AB16" s="26">
        <f t="shared" si="3"/>
        <v>0.1438038849166946</v>
      </c>
      <c r="AC16" s="26">
        <v>9.3564466224203294E-2</v>
      </c>
      <c r="AD16" s="29">
        <v>71245.939459271307</v>
      </c>
      <c r="AE16" s="26">
        <f t="shared" si="4"/>
        <v>0.14844708489763456</v>
      </c>
      <c r="AF16" s="26">
        <v>0.17356018235397899</v>
      </c>
      <c r="AG16" s="27">
        <v>87596.669299440196</v>
      </c>
      <c r="AH16" s="26">
        <f t="shared" si="5"/>
        <v>0.17265334846208352</v>
      </c>
      <c r="AI16" s="28">
        <v>0.22949700662612499</v>
      </c>
      <c r="AJ16" s="39">
        <v>91500.877307606104</v>
      </c>
      <c r="AK16" s="26">
        <f t="shared" si="6"/>
        <v>0.18071571217156823</v>
      </c>
      <c r="AL16" s="28">
        <v>4.4570279205705901E-2</v>
      </c>
      <c r="AM16" s="31">
        <v>93542.8405412383</v>
      </c>
      <c r="AN16" s="26">
        <f t="shared" si="7"/>
        <v>0.17719922235224458</v>
      </c>
      <c r="AO16" s="32">
        <v>2.23163241021994E-2</v>
      </c>
      <c r="AP16" s="31">
        <v>104993.351807453</v>
      </c>
      <c r="AQ16" s="26">
        <f t="shared" si="8"/>
        <v>0.19303080350091814</v>
      </c>
      <c r="AR16" s="32">
        <v>0.12240927472334601</v>
      </c>
      <c r="AS16" s="33">
        <v>100676.09373893301</v>
      </c>
      <c r="AT16" s="26">
        <f t="shared" si="9"/>
        <v>0.18323882101679709</v>
      </c>
      <c r="AU16" s="34">
        <v>-4.1119347027206397E-2</v>
      </c>
      <c r="AV16" s="33">
        <v>99347.811572070001</v>
      </c>
      <c r="AW16" s="26">
        <f t="shared" si="10"/>
        <v>0.17976916713225596</v>
      </c>
      <c r="AX16" s="35">
        <v>-1.3193620426981099E-2</v>
      </c>
      <c r="AY16" s="33">
        <v>121514.282936419</v>
      </c>
      <c r="AZ16" s="26">
        <f t="shared" si="11"/>
        <v>0.19566971497795671</v>
      </c>
      <c r="BA16" s="36">
        <v>0.223119875652913</v>
      </c>
      <c r="BB16" s="38">
        <v>133365.44055325599</v>
      </c>
      <c r="BC16" s="26">
        <f t="shared" si="12"/>
        <v>0.19431116057962514</v>
      </c>
      <c r="BD16" s="37">
        <v>9.7528926891974205E-2</v>
      </c>
      <c r="BE16" s="38">
        <v>151158.36016589499</v>
      </c>
      <c r="BF16" s="26">
        <v>0.20968908320408</v>
      </c>
      <c r="BG16" s="37">
        <v>0.13341477026451701</v>
      </c>
      <c r="BH16" s="31">
        <v>176745.58319999999</v>
      </c>
      <c r="BI16" s="90">
        <f t="shared" si="13"/>
        <v>0.22075201823068211</v>
      </c>
      <c r="BJ16" s="91">
        <f t="shared" si="14"/>
        <v>0.16927428298390668</v>
      </c>
    </row>
    <row r="17" spans="1:62" s="9" customFormat="1" x14ac:dyDescent="0.2">
      <c r="A17" s="10" t="s">
        <v>20</v>
      </c>
      <c r="B17" s="11">
        <v>9183.9369999999999</v>
      </c>
      <c r="C17" s="13">
        <v>5.6529769264506804</v>
      </c>
      <c r="D17" s="13">
        <v>8573.8410000000003</v>
      </c>
      <c r="E17" s="13">
        <v>5.4160250494098303</v>
      </c>
      <c r="F17" s="12">
        <v>-6.6430769287724898</v>
      </c>
      <c r="G17" s="13">
        <v>9312.1409999999996</v>
      </c>
      <c r="H17" s="13">
        <v>6.3788238584538997</v>
      </c>
      <c r="I17" s="12">
        <v>8.6110764125436798</v>
      </c>
      <c r="J17" s="13">
        <v>11771.102999999999</v>
      </c>
      <c r="K17" s="13">
        <v>6.9298216782506001</v>
      </c>
      <c r="L17" s="12">
        <v>26.405979033178301</v>
      </c>
      <c r="M17" s="13">
        <v>16133.45</v>
      </c>
      <c r="N17" s="13">
        <v>7.6163135800696402</v>
      </c>
      <c r="O17" s="12">
        <v>37.059798049511599</v>
      </c>
      <c r="P17" s="13">
        <v>16820.376</v>
      </c>
      <c r="Q17" s="13">
        <v>8.1418429127710592</v>
      </c>
      <c r="R17" s="12">
        <v>4.2577749954287603</v>
      </c>
      <c r="S17" s="13">
        <v>16783.1580269681</v>
      </c>
      <c r="T17" s="13">
        <v>8.2220307175344605</v>
      </c>
      <c r="U17" s="12">
        <v>-0.22126718827153999</v>
      </c>
      <c r="V17" s="10">
        <v>20395.6684892589</v>
      </c>
      <c r="W17" s="14">
        <f t="shared" si="0"/>
        <v>6.6481938714765765E-2</v>
      </c>
      <c r="X17" s="15">
        <v>32053.413340422401</v>
      </c>
      <c r="Y17" s="14">
        <f t="shared" si="1"/>
        <v>8.3565975812355406E-2</v>
      </c>
      <c r="Z17" s="14">
        <f t="shared" si="2"/>
        <v>4.8605793898510396E-6</v>
      </c>
      <c r="AA17" s="15">
        <v>38823.383276941699</v>
      </c>
      <c r="AB17" s="14">
        <f t="shared" si="3"/>
        <v>9.1962177640852905E-2</v>
      </c>
      <c r="AC17" s="14">
        <v>0.21120901741786599</v>
      </c>
      <c r="AD17" s="16">
        <v>43611.020562190097</v>
      </c>
      <c r="AE17" s="14">
        <f t="shared" si="4"/>
        <v>9.0867338138881981E-2</v>
      </c>
      <c r="AF17" s="14">
        <v>0.123318394254731</v>
      </c>
      <c r="AG17" s="15">
        <v>45538.048781342797</v>
      </c>
      <c r="AH17" s="14">
        <f t="shared" si="5"/>
        <v>8.9755657006227993E-2</v>
      </c>
      <c r="AI17" s="14">
        <v>4.4186726068579603E-2</v>
      </c>
      <c r="AJ17" s="11">
        <v>50327.614158949502</v>
      </c>
      <c r="AK17" s="14">
        <f t="shared" si="6"/>
        <v>9.9397851717367425E-2</v>
      </c>
      <c r="AL17" s="14">
        <v>0.10517722005623199</v>
      </c>
      <c r="AM17" s="15">
        <v>40420.430514079701</v>
      </c>
      <c r="AN17" s="14">
        <f t="shared" si="7"/>
        <v>7.6568862061445433E-2</v>
      </c>
      <c r="AO17" s="14">
        <v>-0.19685383085277899</v>
      </c>
      <c r="AP17" s="40">
        <v>43986.1015131206</v>
      </c>
      <c r="AQ17" s="14">
        <f t="shared" si="8"/>
        <v>8.08686680802575E-2</v>
      </c>
      <c r="AR17" s="14">
        <v>8.8214572524131799E-2</v>
      </c>
      <c r="AS17" s="15">
        <v>50196.198068253099</v>
      </c>
      <c r="AT17" s="14">
        <f t="shared" si="9"/>
        <v>9.1361233952955395E-2</v>
      </c>
      <c r="AU17" s="15">
        <v>0.141183154257944</v>
      </c>
      <c r="AV17" s="15">
        <v>48878.297101226097</v>
      </c>
      <c r="AW17" s="14">
        <f t="shared" si="10"/>
        <v>8.8444935240029415E-2</v>
      </c>
      <c r="AX17" s="15">
        <v>-2.6254995751571E-2</v>
      </c>
      <c r="AY17" s="15">
        <v>56086.279108524199</v>
      </c>
      <c r="AZ17" s="14">
        <f t="shared" si="11"/>
        <v>9.0313549832502282E-2</v>
      </c>
      <c r="BA17" s="17">
        <v>0.147467944563832</v>
      </c>
      <c r="BB17" s="15">
        <v>64121.607229403999</v>
      </c>
      <c r="BC17" s="14">
        <f t="shared" si="12"/>
        <v>9.3424082485604507E-2</v>
      </c>
      <c r="BD17" s="18">
        <v>0.14326727050892099</v>
      </c>
      <c r="BE17" s="15">
        <v>71463.179771070398</v>
      </c>
      <c r="BF17" s="14">
        <v>9.9134765901126104E-2</v>
      </c>
      <c r="BG17" s="18">
        <v>0.114494518445255</v>
      </c>
      <c r="BH17" s="88">
        <f>SUM(BH18:BH26)</f>
        <v>74072.969473834251</v>
      </c>
      <c r="BI17" s="90">
        <f t="shared" si="13"/>
        <v>9.2515791408407988E-2</v>
      </c>
      <c r="BJ17" s="18">
        <f t="shared" si="14"/>
        <v>3.6519361594659294E-2</v>
      </c>
    </row>
    <row r="18" spans="1:62" x14ac:dyDescent="0.2">
      <c r="A18" s="19" t="s">
        <v>21</v>
      </c>
      <c r="B18" s="20">
        <v>1180.539</v>
      </c>
      <c r="C18" s="21">
        <v>0.72665565190344406</v>
      </c>
      <c r="D18" s="22">
        <v>1302.6469999999999</v>
      </c>
      <c r="E18" s="21">
        <v>0.82287142746623898</v>
      </c>
      <c r="F18" s="23">
        <v>10.343410933480399</v>
      </c>
      <c r="G18" s="21">
        <v>1126.511</v>
      </c>
      <c r="H18" s="21">
        <v>0.77166091488635802</v>
      </c>
      <c r="I18" s="23">
        <v>-13.5213914437296</v>
      </c>
      <c r="J18" s="24">
        <v>1012.133</v>
      </c>
      <c r="K18" s="21">
        <v>0.59585760184689696</v>
      </c>
      <c r="L18" s="23">
        <v>-10.153296328220501</v>
      </c>
      <c r="M18" s="21">
        <v>1092.6130000000001</v>
      </c>
      <c r="N18" s="21">
        <v>0.51580308177486101</v>
      </c>
      <c r="O18" s="23">
        <v>7.9515241573982802</v>
      </c>
      <c r="P18" s="24">
        <v>1064.3579999999999</v>
      </c>
      <c r="Q18" s="21">
        <v>0.51519868752941</v>
      </c>
      <c r="R18" s="23">
        <v>-2.58600254618973</v>
      </c>
      <c r="S18" s="21">
        <v>812.30486599999995</v>
      </c>
      <c r="T18" s="21">
        <v>0.39794629529930298</v>
      </c>
      <c r="U18" s="23">
        <v>-23.681236388508399</v>
      </c>
      <c r="V18" s="25">
        <v>741.20509694350005</v>
      </c>
      <c r="W18" s="26">
        <f t="shared" si="0"/>
        <v>2.4160400457587704E-3</v>
      </c>
      <c r="X18" s="27">
        <v>1718.637231895</v>
      </c>
      <c r="Y18" s="26">
        <f t="shared" si="1"/>
        <v>4.480633492147717E-3</v>
      </c>
      <c r="Z18" s="28">
        <f t="shared" si="2"/>
        <v>3.7604025384326823E-6</v>
      </c>
      <c r="AA18" s="27">
        <v>1821.83846333</v>
      </c>
      <c r="AB18" s="26">
        <f t="shared" si="3"/>
        <v>4.3154464721058662E-3</v>
      </c>
      <c r="AC18" s="26">
        <v>6.0048292635443999E-2</v>
      </c>
      <c r="AD18" s="29">
        <v>1754.3606479089999</v>
      </c>
      <c r="AE18" s="26">
        <f t="shared" si="4"/>
        <v>3.6553623408965594E-3</v>
      </c>
      <c r="AF18" s="26">
        <v>-3.7038308708041603E-2</v>
      </c>
      <c r="AG18" s="27">
        <v>1668.2189043870001</v>
      </c>
      <c r="AH18" s="26">
        <f t="shared" si="5"/>
        <v>3.2880654266155365E-3</v>
      </c>
      <c r="AI18" s="28">
        <v>-4.9101502376190799E-2</v>
      </c>
      <c r="AJ18" s="30">
        <v>1871.749908343</v>
      </c>
      <c r="AK18" s="26">
        <f t="shared" si="6"/>
        <v>3.6967363335340948E-3</v>
      </c>
      <c r="AL18" s="28">
        <v>0.122004973940029</v>
      </c>
      <c r="AM18" s="31">
        <v>1490.8709907800001</v>
      </c>
      <c r="AN18" s="26">
        <f t="shared" si="7"/>
        <v>2.8241731667029324E-3</v>
      </c>
      <c r="AO18" s="32">
        <v>-0.203488145432943</v>
      </c>
      <c r="AP18" s="31">
        <v>1480.60490994</v>
      </c>
      <c r="AQ18" s="26">
        <f t="shared" si="8"/>
        <v>2.7220995473813889E-3</v>
      </c>
      <c r="AR18" s="32">
        <v>-6.8859618997814702E-3</v>
      </c>
      <c r="AS18" s="33">
        <v>1648.2431833147</v>
      </c>
      <c r="AT18" s="26">
        <f t="shared" si="9"/>
        <v>2.9999389770002721E-3</v>
      </c>
      <c r="AU18" s="34">
        <v>0.11322282686573901</v>
      </c>
      <c r="AV18" s="33">
        <v>1720.8910978060001</v>
      </c>
      <c r="AW18" s="26">
        <f t="shared" si="10"/>
        <v>3.1139403524100438E-3</v>
      </c>
      <c r="AX18" s="35">
        <v>4.4075968416990699E-2</v>
      </c>
      <c r="AY18" s="33">
        <v>1681.316161233</v>
      </c>
      <c r="AZ18" s="26">
        <f t="shared" si="11"/>
        <v>2.7073579015269339E-3</v>
      </c>
      <c r="BA18" s="36">
        <v>-2.2996769884773401E-2</v>
      </c>
      <c r="BB18" s="38">
        <v>1760.837087011</v>
      </c>
      <c r="BC18" s="26">
        <f t="shared" si="12"/>
        <v>2.5655094494448508E-3</v>
      </c>
      <c r="BD18" s="37">
        <v>4.72968306684695E-2</v>
      </c>
      <c r="BE18" s="38">
        <v>2009.2273685764001</v>
      </c>
      <c r="BF18" s="26">
        <v>2.7872295280455799E-3</v>
      </c>
      <c r="BG18" s="86">
        <v>0.14106374939378499</v>
      </c>
      <c r="BH18" s="31">
        <v>1928.9552915209983</v>
      </c>
      <c r="BI18" s="90">
        <f t="shared" si="13"/>
        <v>2.4092300694052884E-3</v>
      </c>
      <c r="BJ18" s="91">
        <f t="shared" si="14"/>
        <v>-3.9951713932842248E-2</v>
      </c>
    </row>
    <row r="19" spans="1:62" x14ac:dyDescent="0.2">
      <c r="A19" s="19" t="s">
        <v>22</v>
      </c>
      <c r="B19" s="20">
        <v>3895.9259999999999</v>
      </c>
      <c r="C19" s="21">
        <v>2.3980543186608601</v>
      </c>
      <c r="D19" s="22">
        <v>3895</v>
      </c>
      <c r="E19" s="21">
        <v>2.4604395588221499</v>
      </c>
      <c r="F19" s="23">
        <v>-2.3768418599317401E-2</v>
      </c>
      <c r="G19" s="21">
        <v>4434.7359999999999</v>
      </c>
      <c r="H19" s="21">
        <v>3.0377976238487401</v>
      </c>
      <c r="I19" s="23">
        <v>13.857150192554601</v>
      </c>
      <c r="J19" s="24">
        <v>5683.56</v>
      </c>
      <c r="K19" s="21">
        <v>3.34599546853324</v>
      </c>
      <c r="L19" s="23">
        <v>28.160052819378599</v>
      </c>
      <c r="M19" s="24">
        <v>7979.8540000000003</v>
      </c>
      <c r="N19" s="21">
        <v>3.7671465425667199</v>
      </c>
      <c r="O19" s="23">
        <v>40.402388643737403</v>
      </c>
      <c r="P19" s="24">
        <v>9974.8389999999999</v>
      </c>
      <c r="Q19" s="21">
        <v>4.8282851832909301</v>
      </c>
      <c r="R19" s="23">
        <v>25.000269428488298</v>
      </c>
      <c r="S19" s="21">
        <v>9171.0680806807995</v>
      </c>
      <c r="T19" s="21">
        <v>4.4928852693153898</v>
      </c>
      <c r="U19" s="23">
        <v>-8.0579838864486995</v>
      </c>
      <c r="V19" s="25">
        <v>12655.793914382</v>
      </c>
      <c r="W19" s="26">
        <f t="shared" si="0"/>
        <v>4.1252960933629207E-2</v>
      </c>
      <c r="X19" s="27">
        <v>18095.0254574586</v>
      </c>
      <c r="Y19" s="26">
        <f t="shared" si="1"/>
        <v>4.7175270965448261E-2</v>
      </c>
      <c r="Z19" s="28">
        <f t="shared" si="2"/>
        <v>4.0869457853737052E-6</v>
      </c>
      <c r="AA19" s="27">
        <v>21526.7491772678</v>
      </c>
      <c r="AB19" s="26">
        <f t="shared" si="3"/>
        <v>5.0991092603867777E-2</v>
      </c>
      <c r="AC19" s="26">
        <v>0.18965011836414</v>
      </c>
      <c r="AD19" s="29">
        <v>23848.2500471981</v>
      </c>
      <c r="AE19" s="26">
        <f t="shared" si="4"/>
        <v>4.9689894277276513E-2</v>
      </c>
      <c r="AF19" s="26">
        <v>0.10784261250100199</v>
      </c>
      <c r="AG19" s="27">
        <v>26515.0980419601</v>
      </c>
      <c r="AH19" s="26">
        <f t="shared" si="5"/>
        <v>5.2261353066926503E-2</v>
      </c>
      <c r="AI19" s="28">
        <v>0.11182573100684701</v>
      </c>
      <c r="AJ19" s="30">
        <v>28303.741595192601</v>
      </c>
      <c r="AK19" s="26">
        <f t="shared" si="6"/>
        <v>5.5900347297217511E-2</v>
      </c>
      <c r="AL19" s="28">
        <v>6.7457550049481396E-2</v>
      </c>
      <c r="AM19" s="31">
        <v>21939.061249211099</v>
      </c>
      <c r="AN19" s="26">
        <f t="shared" si="7"/>
        <v>4.1559402836229151E-2</v>
      </c>
      <c r="AO19" s="32">
        <v>-0.22487063502100799</v>
      </c>
      <c r="AP19" s="31">
        <v>23187.298400313201</v>
      </c>
      <c r="AQ19" s="26">
        <f t="shared" si="8"/>
        <v>4.2629964318467349E-2</v>
      </c>
      <c r="AR19" s="32">
        <v>5.6895650042774103E-2</v>
      </c>
      <c r="AS19" s="33">
        <v>26344.000854837101</v>
      </c>
      <c r="AT19" s="26">
        <f t="shared" si="9"/>
        <v>4.7948261381928002E-2</v>
      </c>
      <c r="AU19" s="34">
        <v>0.13613929488574</v>
      </c>
      <c r="AV19" s="33">
        <v>27138.110711987301</v>
      </c>
      <c r="AW19" s="26">
        <f t="shared" si="10"/>
        <v>4.91062206911103E-2</v>
      </c>
      <c r="AX19" s="35">
        <v>3.01438593752698E-2</v>
      </c>
      <c r="AY19" s="33">
        <v>30999.4717985487</v>
      </c>
      <c r="AZ19" s="26">
        <f t="shared" si="11"/>
        <v>4.9917241534997332E-2</v>
      </c>
      <c r="BA19" s="36">
        <v>0.14228555287217601</v>
      </c>
      <c r="BB19" s="38">
        <v>34961.243417063997</v>
      </c>
      <c r="BC19" s="26">
        <f t="shared" si="12"/>
        <v>5.0937932312110003E-2</v>
      </c>
      <c r="BD19" s="37">
        <v>0.127801262042818</v>
      </c>
      <c r="BE19" s="38">
        <v>37285.899260553801</v>
      </c>
      <c r="BF19" s="26">
        <v>5.1723543598941699E-2</v>
      </c>
      <c r="BG19" s="86">
        <v>6.6492367441233505E-2</v>
      </c>
      <c r="BH19" s="31">
        <v>38884.541100000002</v>
      </c>
      <c r="BI19" s="90">
        <f t="shared" si="13"/>
        <v>4.8566084483625774E-2</v>
      </c>
      <c r="BJ19" s="91">
        <f t="shared" si="14"/>
        <v>4.2875238928123949E-2</v>
      </c>
    </row>
    <row r="20" spans="1:62" x14ac:dyDescent="0.2">
      <c r="A20" s="19" t="s">
        <v>23</v>
      </c>
      <c r="B20" s="20">
        <v>281.11799999999999</v>
      </c>
      <c r="C20" s="21">
        <v>0.17303620088094701</v>
      </c>
      <c r="D20" s="22">
        <v>238.328</v>
      </c>
      <c r="E20" s="21">
        <v>0.15054984317714101</v>
      </c>
      <c r="F20" s="23">
        <v>-15.2213661167197</v>
      </c>
      <c r="G20" s="21">
        <v>361.14100000000002</v>
      </c>
      <c r="H20" s="21">
        <v>0.24738186707717399</v>
      </c>
      <c r="I20" s="23">
        <v>51.531083213050898</v>
      </c>
      <c r="J20" s="24">
        <v>337.58199999999999</v>
      </c>
      <c r="K20" s="21">
        <v>0.19873949465799401</v>
      </c>
      <c r="L20" s="23">
        <v>-6.5234908249132699</v>
      </c>
      <c r="M20" s="21">
        <v>530.10699999999997</v>
      </c>
      <c r="N20" s="21">
        <v>0.25025404628210202</v>
      </c>
      <c r="O20" s="23">
        <v>57.0305881237744</v>
      </c>
      <c r="P20" s="24">
        <v>448.21699999999998</v>
      </c>
      <c r="Q20" s="21">
        <v>0.21695783761513501</v>
      </c>
      <c r="R20" s="23">
        <v>-15.4478246844505</v>
      </c>
      <c r="S20" s="21">
        <v>598.01444416619995</v>
      </c>
      <c r="T20" s="21">
        <v>0.29296590793955801</v>
      </c>
      <c r="U20" s="23">
        <v>33.420741329802297</v>
      </c>
      <c r="V20" s="25">
        <v>-302.31836811030001</v>
      </c>
      <c r="W20" s="26">
        <f t="shared" si="0"/>
        <v>-9.8544017969509905E-4</v>
      </c>
      <c r="X20" s="27">
        <v>548.23280438710003</v>
      </c>
      <c r="Y20" s="26">
        <f t="shared" si="1"/>
        <v>1.4292895668985388E-3</v>
      </c>
      <c r="Z20" s="28">
        <f t="shared" si="2"/>
        <v>-4.3093337535745445E-6</v>
      </c>
      <c r="AA20" s="27">
        <v>631.0918539342</v>
      </c>
      <c r="AB20" s="26">
        <f t="shared" si="3"/>
        <v>1.4948872633071537E-3</v>
      </c>
      <c r="AC20" s="26">
        <v>0.15113843769296501</v>
      </c>
      <c r="AD20" s="29">
        <v>517.22317144094995</v>
      </c>
      <c r="AE20" s="26">
        <f t="shared" si="4"/>
        <v>1.077679270210353E-3</v>
      </c>
      <c r="AF20" s="26">
        <v>-0.18043123482484699</v>
      </c>
      <c r="AG20" s="27">
        <v>435.94319869266002</v>
      </c>
      <c r="AH20" s="26">
        <f t="shared" si="5"/>
        <v>8.5924560369146532E-4</v>
      </c>
      <c r="AI20" s="28">
        <v>-0.15714681251006099</v>
      </c>
      <c r="AJ20" s="30">
        <v>544.35880367410005</v>
      </c>
      <c r="AK20" s="26">
        <f t="shared" si="6"/>
        <v>1.0751174390614333E-3</v>
      </c>
      <c r="AL20" s="28">
        <v>0.248692043611564</v>
      </c>
      <c r="AM20" s="31">
        <v>393.16643153000001</v>
      </c>
      <c r="AN20" s="26">
        <f t="shared" si="7"/>
        <v>7.447794563327332E-4</v>
      </c>
      <c r="AO20" s="32">
        <v>-0.27774396431846299</v>
      </c>
      <c r="AP20" s="31">
        <v>540.242851008</v>
      </c>
      <c r="AQ20" s="26">
        <f t="shared" si="8"/>
        <v>9.932391891531024E-4</v>
      </c>
      <c r="AR20" s="32">
        <v>0.37408183324719502</v>
      </c>
      <c r="AS20" s="33">
        <v>618.82796228740006</v>
      </c>
      <c r="AT20" s="26">
        <f t="shared" si="9"/>
        <v>1.1263180960895706E-3</v>
      </c>
      <c r="AU20" s="34">
        <v>0.14546256583085601</v>
      </c>
      <c r="AV20" s="33">
        <v>632.99231662290003</v>
      </c>
      <c r="AW20" s="26">
        <f t="shared" si="10"/>
        <v>1.1453951502280186E-3</v>
      </c>
      <c r="AX20" s="35">
        <v>2.28890017883857E-2</v>
      </c>
      <c r="AY20" s="33">
        <v>762.00720726459997</v>
      </c>
      <c r="AZ20" s="26">
        <f t="shared" si="11"/>
        <v>1.2270305140559394E-3</v>
      </c>
      <c r="BA20" s="36">
        <v>0.20381746705870399</v>
      </c>
      <c r="BB20" s="38">
        <v>1154.03884269941</v>
      </c>
      <c r="BC20" s="26">
        <f t="shared" si="12"/>
        <v>1.6814148099285465E-3</v>
      </c>
      <c r="BD20" s="37">
        <v>0.51447234579590895</v>
      </c>
      <c r="BE20" s="38">
        <v>939.14146650562998</v>
      </c>
      <c r="BF20" s="26">
        <v>1.3027907480232901E-3</v>
      </c>
      <c r="BG20" s="86">
        <v>-0.186213295638397</v>
      </c>
      <c r="BH20" s="31">
        <v>969.91604523795036</v>
      </c>
      <c r="BI20" s="90">
        <f t="shared" si="13"/>
        <v>1.2114074967198339E-3</v>
      </c>
      <c r="BJ20" s="91">
        <f t="shared" si="14"/>
        <v>3.2768842426718514E-2</v>
      </c>
    </row>
    <row r="21" spans="1:62" x14ac:dyDescent="0.2">
      <c r="A21" s="19" t="s">
        <v>24</v>
      </c>
      <c r="B21" s="20">
        <v>928.57399999999996</v>
      </c>
      <c r="C21" s="21">
        <v>0.57156395960708495</v>
      </c>
      <c r="D21" s="22">
        <v>884.09799999999996</v>
      </c>
      <c r="E21" s="21">
        <v>0.55847745650206604</v>
      </c>
      <c r="F21" s="23">
        <v>-4.7897098131112896</v>
      </c>
      <c r="G21" s="21">
        <v>983.17499999999995</v>
      </c>
      <c r="H21" s="21">
        <v>0.67347564293060203</v>
      </c>
      <c r="I21" s="23">
        <v>11.206563073324499</v>
      </c>
      <c r="J21" s="24">
        <v>1857.3689999999999</v>
      </c>
      <c r="K21" s="21">
        <v>1.0934604820559799</v>
      </c>
      <c r="L21" s="23">
        <v>88.915401632466299</v>
      </c>
      <c r="M21" s="24">
        <v>3113.8449999999998</v>
      </c>
      <c r="N21" s="21">
        <v>1.4699906070761</v>
      </c>
      <c r="O21" s="23">
        <v>67.648162535285095</v>
      </c>
      <c r="P21" s="24">
        <v>2211.6260000000002</v>
      </c>
      <c r="Q21" s="21">
        <v>1.07052966436661</v>
      </c>
      <c r="R21" s="23">
        <v>-28.9744351436889</v>
      </c>
      <c r="S21" s="21">
        <v>2600.4729487999998</v>
      </c>
      <c r="T21" s="21">
        <v>1.27396574773321</v>
      </c>
      <c r="U21" s="23">
        <v>17.581948701995699</v>
      </c>
      <c r="V21" s="25">
        <v>3414.9184479495002</v>
      </c>
      <c r="W21" s="26">
        <f t="shared" si="0"/>
        <v>1.113130462441396E-2</v>
      </c>
      <c r="X21" s="27">
        <v>5156.2338641164697</v>
      </c>
      <c r="Y21" s="26">
        <f t="shared" si="1"/>
        <v>1.3442740396955383E-2</v>
      </c>
      <c r="Z21" s="28">
        <f t="shared" si="2"/>
        <v>5.5928932810675542E-6</v>
      </c>
      <c r="AA21" s="27">
        <v>6711.1100847426196</v>
      </c>
      <c r="AB21" s="26">
        <f t="shared" si="3"/>
        <v>1.5896819022132309E-2</v>
      </c>
      <c r="AC21" s="26">
        <v>0.30155269555303199</v>
      </c>
      <c r="AD21" s="29">
        <v>8385.6001085870594</v>
      </c>
      <c r="AE21" s="26">
        <f t="shared" si="4"/>
        <v>1.7472124035204192E-2</v>
      </c>
      <c r="AF21" s="26">
        <v>0.24951014104973701</v>
      </c>
      <c r="AG21" s="27">
        <v>8169.6509156799902</v>
      </c>
      <c r="AH21" s="26">
        <f t="shared" si="5"/>
        <v>1.6102411172013491E-2</v>
      </c>
      <c r="AI21" s="28">
        <v>-2.5752383861703001E-2</v>
      </c>
      <c r="AJ21" s="30">
        <v>9751.0892848734293</v>
      </c>
      <c r="AK21" s="26">
        <f t="shared" si="6"/>
        <v>1.9258559004198393E-2</v>
      </c>
      <c r="AL21" s="28">
        <v>0.19357477883885901</v>
      </c>
      <c r="AM21" s="31">
        <v>7675.8334329928402</v>
      </c>
      <c r="AN21" s="26">
        <f t="shared" si="7"/>
        <v>1.4540414930334183E-2</v>
      </c>
      <c r="AO21" s="32">
        <v>-0.21282297713137299</v>
      </c>
      <c r="AP21" s="31">
        <v>9015.9130794577995</v>
      </c>
      <c r="AQ21" s="26">
        <f t="shared" si="8"/>
        <v>1.6575801382298919E-2</v>
      </c>
      <c r="AR21" s="32">
        <v>0.17458425305386799</v>
      </c>
      <c r="AS21" s="33">
        <v>10677.987648345999</v>
      </c>
      <c r="AT21" s="26">
        <f t="shared" si="9"/>
        <v>1.9434821066743341E-2</v>
      </c>
      <c r="AU21" s="34">
        <v>0.18434900095422799</v>
      </c>
      <c r="AV21" s="33">
        <v>9245.6009505983002</v>
      </c>
      <c r="AW21" s="26">
        <f t="shared" si="10"/>
        <v>1.6729849970781994E-2</v>
      </c>
      <c r="AX21" s="35">
        <v>-0.13414388037521</v>
      </c>
      <c r="AY21" s="33">
        <v>10582.942357890999</v>
      </c>
      <c r="AZ21" s="26">
        <f t="shared" si="11"/>
        <v>1.7041299711904486E-2</v>
      </c>
      <c r="BA21" s="36">
        <v>0.144646239269731</v>
      </c>
      <c r="BB21" s="38">
        <v>11468.677697779</v>
      </c>
      <c r="BC21" s="26">
        <f t="shared" si="12"/>
        <v>1.6709666796168313E-2</v>
      </c>
      <c r="BD21" s="37">
        <v>8.3694620072040801E-2</v>
      </c>
      <c r="BE21" s="38">
        <v>13768.074908992599</v>
      </c>
      <c r="BF21" s="26">
        <v>1.90992744429304E-2</v>
      </c>
      <c r="BG21" s="86">
        <v>0.20049366385619999</v>
      </c>
      <c r="BH21" s="31">
        <v>15649.67345</v>
      </c>
      <c r="BI21" s="90">
        <f t="shared" si="13"/>
        <v>1.9546157455201527E-2</v>
      </c>
      <c r="BJ21" s="91">
        <f t="shared" si="14"/>
        <v>0.13666388027700505</v>
      </c>
    </row>
    <row r="22" spans="1:62" x14ac:dyDescent="0.2">
      <c r="A22" s="19" t="s">
        <v>25</v>
      </c>
      <c r="B22" s="20">
        <v>291.86900000000003</v>
      </c>
      <c r="C22" s="21">
        <v>0.17965375007975701</v>
      </c>
      <c r="D22" s="22">
        <v>164.66399999999999</v>
      </c>
      <c r="E22" s="21">
        <v>0.10401689846313</v>
      </c>
      <c r="F22" s="23">
        <v>-43.582908770715598</v>
      </c>
      <c r="G22" s="21">
        <v>187.411</v>
      </c>
      <c r="H22" s="21">
        <v>0.12837668138151101</v>
      </c>
      <c r="I22" s="23">
        <v>13.8141913229364</v>
      </c>
      <c r="J22" s="24">
        <v>208.88</v>
      </c>
      <c r="K22" s="21">
        <v>0.122970731982635</v>
      </c>
      <c r="L22" s="23">
        <v>11.4555709109924</v>
      </c>
      <c r="M22" s="24">
        <v>348.97500000000002</v>
      </c>
      <c r="N22" s="21">
        <v>0.16474486434115501</v>
      </c>
      <c r="O22" s="23">
        <v>67.069609345078504</v>
      </c>
      <c r="P22" s="24">
        <v>313.75099999999998</v>
      </c>
      <c r="Q22" s="21">
        <v>0.15187005068880899</v>
      </c>
      <c r="R22" s="23">
        <v>-10.093559710580999</v>
      </c>
      <c r="S22" s="21">
        <v>460.33287536400002</v>
      </c>
      <c r="T22" s="21">
        <v>0.22551602239888499</v>
      </c>
      <c r="U22" s="23">
        <v>46.719173919445701</v>
      </c>
      <c r="V22" s="25">
        <v>229.54546571490999</v>
      </c>
      <c r="W22" s="26">
        <f t="shared" si="0"/>
        <v>7.4822885025552417E-4</v>
      </c>
      <c r="X22" s="27">
        <v>277.59876473000003</v>
      </c>
      <c r="Y22" s="26">
        <f t="shared" si="1"/>
        <v>7.2372359887526482E-4</v>
      </c>
      <c r="Z22" s="28">
        <f t="shared" si="2"/>
        <v>1.7625548750892069E-5</v>
      </c>
      <c r="AA22" s="27">
        <v>417.79093086</v>
      </c>
      <c r="AB22" s="26">
        <f t="shared" si="3"/>
        <v>9.8963461083269137E-4</v>
      </c>
      <c r="AC22" s="26">
        <v>0.50501725490873195</v>
      </c>
      <c r="AD22" s="29">
        <v>569.83680402499999</v>
      </c>
      <c r="AE22" s="26">
        <f t="shared" si="4"/>
        <v>1.1873043301401517E-3</v>
      </c>
      <c r="AF22" s="26">
        <v>0.363928132312547</v>
      </c>
      <c r="AG22" s="27">
        <v>786.43608123499996</v>
      </c>
      <c r="AH22" s="26">
        <f t="shared" si="5"/>
        <v>1.5500683286537881E-3</v>
      </c>
      <c r="AI22" s="28">
        <v>0.38010756005941898</v>
      </c>
      <c r="AJ22" s="30">
        <v>674.40615349999996</v>
      </c>
      <c r="AK22" s="26">
        <f t="shared" si="6"/>
        <v>1.3319630577193319E-3</v>
      </c>
      <c r="AL22" s="28">
        <v>-0.14245268039974901</v>
      </c>
      <c r="AM22" s="31">
        <v>683.44343800800004</v>
      </c>
      <c r="AN22" s="26">
        <f t="shared" si="7"/>
        <v>1.294654353406905E-3</v>
      </c>
      <c r="AO22" s="32">
        <v>1.3400358909981799E-2</v>
      </c>
      <c r="AP22" s="31">
        <v>757.13450823999995</v>
      </c>
      <c r="AQ22" s="26">
        <f t="shared" si="8"/>
        <v>1.3919955879860306E-3</v>
      </c>
      <c r="AR22" s="32">
        <v>0.107823217158663</v>
      </c>
      <c r="AS22" s="33">
        <v>788.03587045999996</v>
      </c>
      <c r="AT22" s="26">
        <f t="shared" si="9"/>
        <v>1.4342904900192268E-3</v>
      </c>
      <c r="AU22" s="34">
        <v>4.0813569958437101E-2</v>
      </c>
      <c r="AV22" s="33">
        <v>908.81391900300002</v>
      </c>
      <c r="AW22" s="26">
        <f t="shared" si="10"/>
        <v>1.6444924021185136E-3</v>
      </c>
      <c r="AX22" s="35">
        <v>0.153264658463451</v>
      </c>
      <c r="AY22" s="33">
        <v>1008.66700389</v>
      </c>
      <c r="AZ22" s="26">
        <f t="shared" si="11"/>
        <v>1.6242171734008851E-3</v>
      </c>
      <c r="BA22" s="36">
        <v>0.10987187013656501</v>
      </c>
      <c r="BB22" s="38">
        <v>1252.1935366</v>
      </c>
      <c r="BC22" s="26">
        <f t="shared" si="12"/>
        <v>1.8244245162590662E-3</v>
      </c>
      <c r="BD22" s="37">
        <v>0.241434023092679</v>
      </c>
      <c r="BE22" s="38">
        <v>2916.53851859</v>
      </c>
      <c r="BF22" s="26">
        <v>4.04586479650437E-3</v>
      </c>
      <c r="BG22" s="86">
        <v>1.3291435655458499</v>
      </c>
      <c r="BH22" s="31">
        <v>1169.0168225939997</v>
      </c>
      <c r="BI22" s="90">
        <f t="shared" si="13"/>
        <v>1.4600807457871724E-3</v>
      </c>
      <c r="BJ22" s="91">
        <f t="shared" si="14"/>
        <v>-0.59917662148375783</v>
      </c>
    </row>
    <row r="23" spans="1:62" x14ac:dyDescent="0.2">
      <c r="A23" s="19" t="s">
        <v>26</v>
      </c>
      <c r="B23" s="20">
        <v>2044.037</v>
      </c>
      <c r="C23" s="21">
        <v>1.2581634649509801</v>
      </c>
      <c r="D23" s="22">
        <v>1541.2940000000001</v>
      </c>
      <c r="E23" s="21">
        <v>0.97362278032740202</v>
      </c>
      <c r="F23" s="23">
        <v>-24.595591958462599</v>
      </c>
      <c r="G23" s="21">
        <v>1542.4359999999999</v>
      </c>
      <c r="H23" s="21">
        <v>1.05656986475379</v>
      </c>
      <c r="I23" s="23">
        <v>7.4093586298261002E-2</v>
      </c>
      <c r="J23" s="24">
        <v>1626.143</v>
      </c>
      <c r="K23" s="21">
        <v>0.95733433080446795</v>
      </c>
      <c r="L23" s="23">
        <v>5.4269350559763998</v>
      </c>
      <c r="M23" s="24">
        <v>1911.287</v>
      </c>
      <c r="N23" s="21">
        <v>0.90228445456554995</v>
      </c>
      <c r="O23" s="23">
        <v>17.534989235264099</v>
      </c>
      <c r="P23" s="24">
        <v>1733.26</v>
      </c>
      <c r="Q23" s="21">
        <v>0.83897831100741005</v>
      </c>
      <c r="R23" s="23">
        <v>-9.3145090193152704</v>
      </c>
      <c r="S23" s="21">
        <v>1720.0405830582999</v>
      </c>
      <c r="T23" s="21">
        <v>0.84264394618621397</v>
      </c>
      <c r="U23" s="23">
        <v>-0.76269093740697302</v>
      </c>
      <c r="V23" s="25">
        <v>1641.87520447324</v>
      </c>
      <c r="W23" s="26">
        <f t="shared" si="0"/>
        <v>5.3518739421837764E-3</v>
      </c>
      <c r="X23" s="27">
        <v>2759.9062757340998</v>
      </c>
      <c r="Y23" s="26">
        <f t="shared" si="1"/>
        <v>7.1953104848122978E-3</v>
      </c>
      <c r="Z23" s="28">
        <f t="shared" si="2"/>
        <v>3.300958254678712E-6</v>
      </c>
      <c r="AA23" s="27">
        <v>2847.3113918211002</v>
      </c>
      <c r="AB23" s="26">
        <f t="shared" si="3"/>
        <v>6.7445166781482761E-3</v>
      </c>
      <c r="AC23" s="26">
        <v>3.1669595759641997E-2</v>
      </c>
      <c r="AD23" s="29">
        <v>2696.462180474</v>
      </c>
      <c r="AE23" s="26">
        <f t="shared" si="4"/>
        <v>5.6183124717853038E-3</v>
      </c>
      <c r="AF23" s="26">
        <v>-5.2979527206055602E-2</v>
      </c>
      <c r="AG23" s="27">
        <v>2365.2973166967499</v>
      </c>
      <c r="AH23" s="26">
        <f t="shared" si="5"/>
        <v>4.6620094702468882E-3</v>
      </c>
      <c r="AI23" s="28">
        <v>-0.12281457762520399</v>
      </c>
      <c r="AJ23" s="30">
        <v>2672.6102083270998</v>
      </c>
      <c r="AK23" s="26">
        <f t="shared" si="6"/>
        <v>5.2784483752123194E-3</v>
      </c>
      <c r="AL23" s="28">
        <v>0.129925692411273</v>
      </c>
      <c r="AM23" s="31">
        <v>2583.9696469268602</v>
      </c>
      <c r="AN23" s="26">
        <f t="shared" si="7"/>
        <v>4.8948418646255314E-3</v>
      </c>
      <c r="AO23" s="32">
        <v>-3.3166288568404603E-2</v>
      </c>
      <c r="AP23" s="31">
        <v>2988.7239309666002</v>
      </c>
      <c r="AQ23" s="26">
        <f t="shared" si="8"/>
        <v>5.4947839258899893E-3</v>
      </c>
      <c r="AR23" s="32">
        <v>0.15664049479881401</v>
      </c>
      <c r="AS23" s="33">
        <v>2528.7878481763</v>
      </c>
      <c r="AT23" s="26">
        <f t="shared" si="9"/>
        <v>4.6026031274417172E-3</v>
      </c>
      <c r="AU23" s="34">
        <v>-0.15389045405794699</v>
      </c>
      <c r="AV23" s="33">
        <v>2650.5091567983</v>
      </c>
      <c r="AW23" s="26">
        <f t="shared" si="10"/>
        <v>4.7960776996924092E-3</v>
      </c>
      <c r="AX23" s="35">
        <v>4.8134250846619202E-2</v>
      </c>
      <c r="AY23" s="33">
        <v>3052.5641270702999</v>
      </c>
      <c r="AZ23" s="26">
        <f t="shared" si="11"/>
        <v>4.9154250698932945E-3</v>
      </c>
      <c r="BA23" s="36">
        <v>0.15168971185810401</v>
      </c>
      <c r="BB23" s="38">
        <v>4476.4450532008004</v>
      </c>
      <c r="BC23" s="26">
        <f t="shared" si="12"/>
        <v>6.5221037020533681E-3</v>
      </c>
      <c r="BD23" s="37">
        <v>0.46645405857437999</v>
      </c>
      <c r="BE23" s="38">
        <v>3906.93807100821</v>
      </c>
      <c r="BF23" s="26">
        <v>5.41976150935824E-3</v>
      </c>
      <c r="BG23" s="86">
        <v>-0.12722304762467099</v>
      </c>
      <c r="BH23" s="31">
        <v>3752.104464</v>
      </c>
      <c r="BI23" s="90">
        <f t="shared" si="13"/>
        <v>4.6863102208505531E-3</v>
      </c>
      <c r="BJ23" s="91">
        <f t="shared" si="14"/>
        <v>-3.9630422646615981E-2</v>
      </c>
    </row>
    <row r="24" spans="1:62" x14ac:dyDescent="0.2">
      <c r="A24" s="19" t="s">
        <v>27</v>
      </c>
      <c r="B24" s="20">
        <v>191.21199999999999</v>
      </c>
      <c r="C24" s="21">
        <v>0.117696476365255</v>
      </c>
      <c r="D24" s="22">
        <v>190.715</v>
      </c>
      <c r="E24" s="21">
        <v>0.120473101530364</v>
      </c>
      <c r="F24" s="23">
        <v>-0.25992092546491102</v>
      </c>
      <c r="G24" s="21">
        <v>287.065</v>
      </c>
      <c r="H24" s="21">
        <v>0.19663974921847399</v>
      </c>
      <c r="I24" s="23">
        <v>50.5204100359175</v>
      </c>
      <c r="J24" s="24">
        <v>603.29399999999998</v>
      </c>
      <c r="K24" s="21">
        <v>0.35516806195294698</v>
      </c>
      <c r="L24" s="23">
        <v>110.159371570899</v>
      </c>
      <c r="M24" s="21">
        <v>616.72500000000002</v>
      </c>
      <c r="N24" s="21">
        <v>0.29114485696912001</v>
      </c>
      <c r="O24" s="23">
        <v>2.2262777352335799</v>
      </c>
      <c r="P24" s="24">
        <v>641.26199999999994</v>
      </c>
      <c r="Q24" s="21">
        <v>0.31040058022064398</v>
      </c>
      <c r="R24" s="23">
        <v>3.9785966192387101</v>
      </c>
      <c r="S24" s="21">
        <v>937.14102400000002</v>
      </c>
      <c r="T24" s="21">
        <v>0.45910324347828702</v>
      </c>
      <c r="U24" s="23">
        <v>46.140114960811701</v>
      </c>
      <c r="V24" s="25">
        <v>1529.464047097</v>
      </c>
      <c r="W24" s="26">
        <f t="shared" si="0"/>
        <v>4.9854573337024801E-3</v>
      </c>
      <c r="X24" s="27">
        <v>2790.1863775216302</v>
      </c>
      <c r="Y24" s="26">
        <f t="shared" si="1"/>
        <v>7.274253286525755E-3</v>
      </c>
      <c r="Z24" s="28">
        <f t="shared" si="2"/>
        <v>7.8819407312067729E-6</v>
      </c>
      <c r="AA24" s="27">
        <v>3816.0756265457198</v>
      </c>
      <c r="AB24" s="26">
        <f t="shared" si="3"/>
        <v>9.0392592051027273E-3</v>
      </c>
      <c r="AC24" s="26">
        <v>0.36767767819701402</v>
      </c>
      <c r="AD24" s="29">
        <v>4843.2828683099497</v>
      </c>
      <c r="AE24" s="26">
        <f t="shared" si="4"/>
        <v>1.0091399293657649E-2</v>
      </c>
      <c r="AF24" s="26">
        <v>0.26917895301096301</v>
      </c>
      <c r="AG24" s="27">
        <v>4851.8120895172497</v>
      </c>
      <c r="AH24" s="26">
        <f t="shared" si="5"/>
        <v>9.5629389800249466E-3</v>
      </c>
      <c r="AI24" s="28">
        <v>1.76104131003941E-3</v>
      </c>
      <c r="AJ24" s="30">
        <v>5536.7995170577096</v>
      </c>
      <c r="AK24" s="26">
        <f t="shared" si="6"/>
        <v>1.0935268571387833E-2</v>
      </c>
      <c r="AL24" s="28">
        <v>0.14118177186219399</v>
      </c>
      <c r="AM24" s="31">
        <v>4607.1071138368898</v>
      </c>
      <c r="AN24" s="26">
        <f t="shared" si="7"/>
        <v>8.7272932181858658E-3</v>
      </c>
      <c r="AO24" s="32">
        <v>-0.167911516455785</v>
      </c>
      <c r="AP24" s="31">
        <v>4811.8915279809999</v>
      </c>
      <c r="AQ24" s="26">
        <f t="shared" si="8"/>
        <v>8.8466866903043166E-3</v>
      </c>
      <c r="AR24" s="32">
        <v>4.4449675052934103E-2</v>
      </c>
      <c r="AS24" s="33">
        <v>6328.4112238099997</v>
      </c>
      <c r="AT24" s="26">
        <f t="shared" si="9"/>
        <v>1.1518232069744786E-2</v>
      </c>
      <c r="AU24" s="34">
        <v>0.31516082334992002</v>
      </c>
      <c r="AV24" s="33">
        <v>5118.6995448053003</v>
      </c>
      <c r="AW24" s="26">
        <f t="shared" si="10"/>
        <v>9.2622508680261784E-3</v>
      </c>
      <c r="AX24" s="35">
        <v>-0.19115566865397099</v>
      </c>
      <c r="AY24" s="33">
        <v>6308.5244684505997</v>
      </c>
      <c r="AZ24" s="26">
        <f t="shared" si="11"/>
        <v>1.0158371138305398E-2</v>
      </c>
      <c r="BA24" s="36">
        <v>0.232446720740386</v>
      </c>
      <c r="BB24" s="33">
        <v>7107.2033742979002</v>
      </c>
      <c r="BC24" s="26">
        <f t="shared" si="12"/>
        <v>1.0355073476353742E-2</v>
      </c>
      <c r="BD24" s="37">
        <v>0.12660312404930099</v>
      </c>
      <c r="BE24" s="33">
        <v>8690.1803248053002</v>
      </c>
      <c r="BF24" s="26">
        <v>1.2055144969730199E-2</v>
      </c>
      <c r="BG24" s="86">
        <v>0.22272852866881299</v>
      </c>
      <c r="BH24" s="31">
        <v>9772.1403009999995</v>
      </c>
      <c r="BI24" s="90">
        <f t="shared" si="13"/>
        <v>1.2205225470545934E-2</v>
      </c>
      <c r="BJ24" s="91">
        <f t="shared" si="14"/>
        <v>0.12450374281720555</v>
      </c>
    </row>
    <row r="25" spans="1:62" x14ac:dyDescent="0.2">
      <c r="A25" s="19" t="s">
        <v>28</v>
      </c>
      <c r="B25" s="20">
        <v>272.59899999999999</v>
      </c>
      <c r="C25" s="21">
        <v>0.16779251177066301</v>
      </c>
      <c r="D25" s="22">
        <v>177.392</v>
      </c>
      <c r="E25" s="21">
        <v>0.112057071686413</v>
      </c>
      <c r="F25" s="23">
        <v>-34.9256600354367</v>
      </c>
      <c r="G25" s="21">
        <v>241.941</v>
      </c>
      <c r="H25" s="21">
        <v>0.16572977397337499</v>
      </c>
      <c r="I25" s="23">
        <v>36.387773969513901</v>
      </c>
      <c r="J25" s="24">
        <v>253.06800000000001</v>
      </c>
      <c r="K25" s="21">
        <v>0.14898485829845501</v>
      </c>
      <c r="L25" s="23">
        <v>4.5990551415427801</v>
      </c>
      <c r="M25" s="24">
        <v>319.44799999999998</v>
      </c>
      <c r="N25" s="21">
        <v>0.15080569503274799</v>
      </c>
      <c r="O25" s="23">
        <v>26.230104161727301</v>
      </c>
      <c r="P25" s="24">
        <v>278.089</v>
      </c>
      <c r="Q25" s="21">
        <v>0.13460798698968399</v>
      </c>
      <c r="R25" s="23">
        <v>-12.9470211114172</v>
      </c>
      <c r="S25" s="21">
        <v>250.8525128988</v>
      </c>
      <c r="T25" s="21">
        <v>0.122892072118399</v>
      </c>
      <c r="U25" s="23">
        <v>-9.7941619773525694</v>
      </c>
      <c r="V25" s="25">
        <v>230.02486615399999</v>
      </c>
      <c r="W25" s="26">
        <f t="shared" si="0"/>
        <v>7.4979150904399183E-4</v>
      </c>
      <c r="X25" s="27">
        <v>300.31208490199998</v>
      </c>
      <c r="Y25" s="26">
        <f t="shared" si="1"/>
        <v>7.8293915710469044E-4</v>
      </c>
      <c r="Z25" s="28">
        <f t="shared" si="2"/>
        <v>3.1707915798947063E-6</v>
      </c>
      <c r="AA25" s="27">
        <v>384.33682352282</v>
      </c>
      <c r="AB25" s="26">
        <f t="shared" si="3"/>
        <v>9.1039080717415918E-4</v>
      </c>
      <c r="AC25" s="26">
        <v>0.27979139983074403</v>
      </c>
      <c r="AD25" s="29">
        <v>394.16903523799999</v>
      </c>
      <c r="AE25" s="26">
        <f t="shared" si="4"/>
        <v>8.2128532070861347E-4</v>
      </c>
      <c r="AF25" s="26">
        <v>2.55822786509457E-2</v>
      </c>
      <c r="AG25" s="27">
        <v>284.64840912800003</v>
      </c>
      <c r="AH25" s="26">
        <f t="shared" si="5"/>
        <v>5.6104303238237825E-4</v>
      </c>
      <c r="AI25" s="28">
        <v>-0.27785192726737401</v>
      </c>
      <c r="AJ25" s="30">
        <v>388.20251818157999</v>
      </c>
      <c r="AK25" s="26">
        <f t="shared" si="6"/>
        <v>7.6670625030333722E-4</v>
      </c>
      <c r="AL25" s="28">
        <v>0.36379654947241802</v>
      </c>
      <c r="AM25" s="31">
        <v>320.23593166400002</v>
      </c>
      <c r="AN25" s="26">
        <f t="shared" si="7"/>
        <v>6.0662641557363331E-4</v>
      </c>
      <c r="AO25" s="32">
        <v>-0.17508023089584601</v>
      </c>
      <c r="AP25" s="31">
        <v>419.18330134399997</v>
      </c>
      <c r="AQ25" s="26">
        <f t="shared" si="8"/>
        <v>7.7067060037277525E-4</v>
      </c>
      <c r="AR25" s="32">
        <v>0.30898272147617201</v>
      </c>
      <c r="AS25" s="33">
        <v>315.44532409879997</v>
      </c>
      <c r="AT25" s="26">
        <f t="shared" si="9"/>
        <v>5.741365912846567E-4</v>
      </c>
      <c r="AU25" s="34">
        <v>-0.24747640689071301</v>
      </c>
      <c r="AV25" s="33">
        <v>367.29708032500002</v>
      </c>
      <c r="AW25" s="26">
        <f t="shared" si="10"/>
        <v>6.6462148662666117E-4</v>
      </c>
      <c r="AX25" s="35">
        <v>0.16437636656791799</v>
      </c>
      <c r="AY25" s="33">
        <v>394.16591405600002</v>
      </c>
      <c r="AZ25" s="26">
        <f t="shared" si="11"/>
        <v>6.3471001263052187E-4</v>
      </c>
      <c r="BA25" s="36">
        <v>7.3152864997525602E-2</v>
      </c>
      <c r="BB25" s="38">
        <v>587.00954226993895</v>
      </c>
      <c r="BC25" s="26">
        <f t="shared" si="12"/>
        <v>8.5526283988270914E-4</v>
      </c>
      <c r="BD25" s="37">
        <v>0.489244811225714</v>
      </c>
      <c r="BE25" s="38">
        <v>525.77367049244003</v>
      </c>
      <c r="BF25" s="26">
        <v>7.2936090876751E-4</v>
      </c>
      <c r="BG25" s="86">
        <v>-0.104318358336566</v>
      </c>
      <c r="BH25" s="31">
        <v>560.4043307722992</v>
      </c>
      <c r="BI25" s="90">
        <f t="shared" si="13"/>
        <v>6.9993481479654765E-4</v>
      </c>
      <c r="BJ25" s="91">
        <f t="shared" si="14"/>
        <v>6.5866098329770084E-2</v>
      </c>
    </row>
    <row r="26" spans="1:62" x14ac:dyDescent="0.2">
      <c r="A26" s="19" t="s">
        <v>29</v>
      </c>
      <c r="B26" s="20">
        <v>98.063000000000002</v>
      </c>
      <c r="C26" s="21">
        <v>6.0360592231690303E-2</v>
      </c>
      <c r="D26" s="22">
        <v>179.703</v>
      </c>
      <c r="E26" s="21">
        <v>0.113516911434921</v>
      </c>
      <c r="F26" s="23">
        <v>83.252602918531906</v>
      </c>
      <c r="G26" s="21">
        <v>147.72499999999999</v>
      </c>
      <c r="H26" s="21">
        <v>0.101191740383882</v>
      </c>
      <c r="I26" s="23">
        <v>-17.794917168884201</v>
      </c>
      <c r="J26" s="24">
        <v>189.07400000000001</v>
      </c>
      <c r="K26" s="21">
        <v>0.11131064811798499</v>
      </c>
      <c r="L26" s="23">
        <v>27.990522931122001</v>
      </c>
      <c r="M26" s="24">
        <v>220.596</v>
      </c>
      <c r="N26" s="21">
        <v>0.104139431461283</v>
      </c>
      <c r="O26" s="23">
        <v>16.671779303341498</v>
      </c>
      <c r="P26" s="24">
        <v>154.97399999999999</v>
      </c>
      <c r="Q26" s="21">
        <v>7.50146110624271E-2</v>
      </c>
      <c r="R26" s="23">
        <v>-29.747592884730501</v>
      </c>
      <c r="S26" s="21">
        <v>232.93069199999999</v>
      </c>
      <c r="T26" s="21">
        <v>0.114112213065215</v>
      </c>
      <c r="U26" s="23">
        <v>50.303077935653697</v>
      </c>
      <c r="V26" s="25">
        <v>255.15981465499999</v>
      </c>
      <c r="W26" s="26">
        <f t="shared" si="0"/>
        <v>8.3172165547298958E-4</v>
      </c>
      <c r="X26" s="27">
        <v>407.28047967743998</v>
      </c>
      <c r="Y26" s="26">
        <f t="shared" si="1"/>
        <v>1.0618148635873469E-3</v>
      </c>
      <c r="Z26" s="28">
        <f t="shared" si="2"/>
        <v>7.7276878472839163E-6</v>
      </c>
      <c r="AA26" s="27">
        <v>667.07892491743996</v>
      </c>
      <c r="AB26" s="26">
        <f t="shared" si="3"/>
        <v>1.5801309781819537E-3</v>
      </c>
      <c r="AC26" s="26">
        <v>0.63788582611608702</v>
      </c>
      <c r="AD26" s="29">
        <v>601.83569900800001</v>
      </c>
      <c r="AE26" s="26">
        <f t="shared" si="4"/>
        <v>1.2539767990025685E-3</v>
      </c>
      <c r="AF26" s="26">
        <v>-9.7804357883911397E-2</v>
      </c>
      <c r="AG26" s="27">
        <v>460.94382404599997</v>
      </c>
      <c r="AH26" s="26">
        <f t="shared" si="5"/>
        <v>9.0852192567289697E-4</v>
      </c>
      <c r="AI26" s="28">
        <v>-0.234103552172513</v>
      </c>
      <c r="AJ26" s="30">
        <v>584.65616980000004</v>
      </c>
      <c r="AK26" s="26">
        <f t="shared" si="6"/>
        <v>1.1547053887332021E-3</v>
      </c>
      <c r="AL26" s="28">
        <v>0.26838920341333</v>
      </c>
      <c r="AM26" s="31">
        <v>726.74227913000004</v>
      </c>
      <c r="AN26" s="26">
        <f t="shared" si="7"/>
        <v>1.3766758200544711E-3</v>
      </c>
      <c r="AO26" s="32">
        <v>0.24302507468381801</v>
      </c>
      <c r="AP26" s="31">
        <v>785.10900387000004</v>
      </c>
      <c r="AQ26" s="26">
        <f t="shared" si="8"/>
        <v>1.4434268384036263E-3</v>
      </c>
      <c r="AR26" s="32">
        <v>8.0312823976433897E-2</v>
      </c>
      <c r="AS26" s="33">
        <v>946.45815292279894</v>
      </c>
      <c r="AT26" s="26">
        <f t="shared" si="9"/>
        <v>1.722632152703814E-3</v>
      </c>
      <c r="AU26" s="34">
        <v>0.20551178022092301</v>
      </c>
      <c r="AV26" s="33">
        <v>1095.38232328</v>
      </c>
      <c r="AW26" s="26">
        <f t="shared" si="10"/>
        <v>1.9820866190353088E-3</v>
      </c>
      <c r="AX26" s="35">
        <v>0.15734892229233899</v>
      </c>
      <c r="AY26" s="33">
        <v>1296.62007012</v>
      </c>
      <c r="AZ26" s="26">
        <f t="shared" si="11"/>
        <v>2.0878967757874951E-3</v>
      </c>
      <c r="BA26" s="36">
        <v>0.18371461960187199</v>
      </c>
      <c r="BB26" s="38">
        <v>1353.9586784820001</v>
      </c>
      <c r="BC26" s="26">
        <f t="shared" si="12"/>
        <v>1.9726945834039754E-3</v>
      </c>
      <c r="BD26" s="37">
        <v>4.4221595580186603E-2</v>
      </c>
      <c r="BE26" s="38">
        <v>1421.406181546</v>
      </c>
      <c r="BF26" s="26">
        <v>1.9717953988246601E-3</v>
      </c>
      <c r="BG26" s="86">
        <v>4.9815038033227899E-2</v>
      </c>
      <c r="BH26" s="31">
        <v>1386.2176687090011</v>
      </c>
      <c r="BI26" s="90">
        <f t="shared" si="13"/>
        <v>1.7313606514753523E-3</v>
      </c>
      <c r="BJ26" s="91">
        <f t="shared" si="14"/>
        <v>-2.4756127624776414E-2</v>
      </c>
    </row>
    <row r="27" spans="1:62" s="9" customFormat="1" x14ac:dyDescent="0.2">
      <c r="A27" s="10" t="s">
        <v>30</v>
      </c>
      <c r="B27" s="11">
        <v>58783.07</v>
      </c>
      <c r="C27" s="13">
        <v>36.182667452524498</v>
      </c>
      <c r="D27" s="13">
        <v>59505.936000000002</v>
      </c>
      <c r="E27" s="13">
        <v>37.589411789252701</v>
      </c>
      <c r="F27" s="12">
        <v>1.22971801234608</v>
      </c>
      <c r="G27" s="13">
        <v>56199.777999999998</v>
      </c>
      <c r="H27" s="13">
        <v>38.496891826080898</v>
      </c>
      <c r="I27" s="12">
        <v>-5.5560137731469297</v>
      </c>
      <c r="J27" s="13">
        <v>57038.618000000002</v>
      </c>
      <c r="K27" s="13">
        <v>33.579474371590699</v>
      </c>
      <c r="L27" s="12">
        <v>1.4926037608190901</v>
      </c>
      <c r="M27" s="13">
        <v>69023.578999999998</v>
      </c>
      <c r="N27" s="13">
        <v>32.584798792738702</v>
      </c>
      <c r="O27" s="12">
        <v>21.012011546282601</v>
      </c>
      <c r="P27" s="13">
        <v>73373.195000000007</v>
      </c>
      <c r="Q27" s="13">
        <v>35.516032917345001</v>
      </c>
      <c r="R27" s="12">
        <v>6.3016378794267096</v>
      </c>
      <c r="S27" s="13">
        <v>73751.534703050202</v>
      </c>
      <c r="T27" s="13">
        <v>36.1307081074617</v>
      </c>
      <c r="U27" s="12">
        <v>0.51563749275220505</v>
      </c>
      <c r="V27" s="10">
        <v>74007.033774820695</v>
      </c>
      <c r="W27" s="14">
        <f t="shared" si="0"/>
        <v>0.24123411725731614</v>
      </c>
      <c r="X27" s="15">
        <v>114158.496152668</v>
      </c>
      <c r="Y27" s="14">
        <f t="shared" si="1"/>
        <v>0.29762091253595668</v>
      </c>
      <c r="Z27" s="14">
        <f t="shared" si="2"/>
        <v>2.7521310931949517E-6</v>
      </c>
      <c r="AA27" s="15">
        <v>109193.80584803</v>
      </c>
      <c r="AB27" s="14">
        <f t="shared" si="3"/>
        <v>0.25865082646316884</v>
      </c>
      <c r="AC27" s="14">
        <v>-4.3489450824570001E-2</v>
      </c>
      <c r="AD27" s="16">
        <v>123554.63330807599</v>
      </c>
      <c r="AE27" s="14">
        <f t="shared" si="4"/>
        <v>0.25743677856427355</v>
      </c>
      <c r="AF27" s="14">
        <v>0.13151686900658899</v>
      </c>
      <c r="AG27" s="15">
        <v>115406.97736966801</v>
      </c>
      <c r="AH27" s="14">
        <f t="shared" si="5"/>
        <v>0.22746756512679889</v>
      </c>
      <c r="AI27" s="14">
        <v>-6.5943750713844299E-2</v>
      </c>
      <c r="AJ27" s="11">
        <v>107302.988860824</v>
      </c>
      <c r="AK27" s="14">
        <f t="shared" si="6"/>
        <v>0.21192513799547733</v>
      </c>
      <c r="AL27" s="14">
        <v>-7.0220957983203394E-2</v>
      </c>
      <c r="AM27" s="15">
        <v>130020.16608662299</v>
      </c>
      <c r="AN27" s="14">
        <f t="shared" si="7"/>
        <v>0.24629861769594585</v>
      </c>
      <c r="AO27" s="14">
        <v>0.211710572715407</v>
      </c>
      <c r="AP27" s="40">
        <v>118349.084590689</v>
      </c>
      <c r="AQ27" s="14">
        <f t="shared" si="8"/>
        <v>0.21758538515880738</v>
      </c>
      <c r="AR27" s="14">
        <v>-8.9763625499132596E-2</v>
      </c>
      <c r="AS27" s="15">
        <v>118642.40682823501</v>
      </c>
      <c r="AT27" s="14">
        <f t="shared" si="9"/>
        <v>0.21593899745629311</v>
      </c>
      <c r="AU27" s="15">
        <v>2.4784495677413801E-3</v>
      </c>
      <c r="AV27" s="15">
        <v>127290.639521451</v>
      </c>
      <c r="AW27" s="14">
        <f t="shared" si="10"/>
        <v>0.23033151801138044</v>
      </c>
      <c r="AX27" s="15">
        <v>7.2893267461573402E-2</v>
      </c>
      <c r="AY27" s="15">
        <v>140899.257537842</v>
      </c>
      <c r="AZ27" s="14">
        <f t="shared" si="11"/>
        <v>0.22688458423822339</v>
      </c>
      <c r="BA27" s="17">
        <v>0.10690980945301901</v>
      </c>
      <c r="BB27" s="40">
        <v>143837.47630844</v>
      </c>
      <c r="BC27" s="14">
        <f t="shared" si="12"/>
        <v>0.20956873715103516</v>
      </c>
      <c r="BD27" s="18">
        <v>2.08533304003325E-2</v>
      </c>
      <c r="BE27" s="40">
        <v>146824.478109049</v>
      </c>
      <c r="BF27" s="14">
        <v>0.203677058766813</v>
      </c>
      <c r="BG27" s="87">
        <v>2.07665059014552E-2</v>
      </c>
      <c r="BH27" s="84">
        <f>SUM(BH28:BH31)</f>
        <v>153625.57825202044</v>
      </c>
      <c r="BI27" s="90">
        <f t="shared" si="13"/>
        <v>0.1918755526276093</v>
      </c>
      <c r="BJ27" s="18">
        <f t="shared" si="14"/>
        <v>4.6321296220921404E-2</v>
      </c>
    </row>
    <row r="28" spans="1:62" x14ac:dyDescent="0.2">
      <c r="A28" s="19" t="s">
        <v>31</v>
      </c>
      <c r="B28" s="20">
        <v>1826.4590000000001</v>
      </c>
      <c r="C28" s="21">
        <v>1.1242379585256499</v>
      </c>
      <c r="D28" s="22">
        <v>1300.0899999999999</v>
      </c>
      <c r="E28" s="21">
        <v>0.82125619153506801</v>
      </c>
      <c r="F28" s="23">
        <v>-28.819097499588</v>
      </c>
      <c r="G28" s="21">
        <v>1355.1859999999999</v>
      </c>
      <c r="H28" s="21">
        <v>0.92830346849803003</v>
      </c>
      <c r="I28" s="23">
        <v>4.2378604558145998</v>
      </c>
      <c r="J28" s="24">
        <v>1216.4749999999999</v>
      </c>
      <c r="K28" s="21">
        <v>0.71615674640260096</v>
      </c>
      <c r="L28" s="23">
        <v>-10.235569139586699</v>
      </c>
      <c r="M28" s="24">
        <v>1627.8130000000001</v>
      </c>
      <c r="N28" s="21">
        <v>0.76846144238919201</v>
      </c>
      <c r="O28" s="23">
        <v>33.813929591647998</v>
      </c>
      <c r="P28" s="21">
        <v>2201.75</v>
      </c>
      <c r="Q28" s="21">
        <v>1.0657492218481699</v>
      </c>
      <c r="R28" s="23">
        <v>35.258165403519897</v>
      </c>
      <c r="S28" s="21">
        <v>1649.8940213848</v>
      </c>
      <c r="T28" s="21">
        <v>0.80827930611774801</v>
      </c>
      <c r="U28" s="23">
        <v>-25.064425053489298</v>
      </c>
      <c r="V28" s="25">
        <v>1728.68298239916</v>
      </c>
      <c r="W28" s="26">
        <f t="shared" si="0"/>
        <v>5.6348335017135506E-3</v>
      </c>
      <c r="X28" s="27">
        <v>2220.10498632386</v>
      </c>
      <c r="Y28" s="26">
        <f t="shared" si="1"/>
        <v>5.7880025948457842E-3</v>
      </c>
      <c r="Z28" s="28">
        <f t="shared" si="2"/>
        <v>3.3188856038493899E-6</v>
      </c>
      <c r="AA28" s="27">
        <v>2883.8417470214899</v>
      </c>
      <c r="AB28" s="26">
        <f t="shared" si="3"/>
        <v>6.8310472875559563E-3</v>
      </c>
      <c r="AC28" s="26">
        <v>0.29896638437656597</v>
      </c>
      <c r="AD28" s="29">
        <v>4195.4770964828203</v>
      </c>
      <c r="AE28" s="26">
        <f t="shared" si="4"/>
        <v>8.7416398668404421E-3</v>
      </c>
      <c r="AF28" s="26">
        <v>0.45482223524089699</v>
      </c>
      <c r="AG28" s="27">
        <v>3669.2136342471599</v>
      </c>
      <c r="AH28" s="26">
        <f t="shared" si="5"/>
        <v>7.2320331953483448E-3</v>
      </c>
      <c r="AI28" s="28">
        <v>-0.12543590398261101</v>
      </c>
      <c r="AJ28" s="30">
        <v>3584.6669690180902</v>
      </c>
      <c r="AK28" s="26">
        <f t="shared" si="6"/>
        <v>7.0797752247360327E-3</v>
      </c>
      <c r="AL28" s="28">
        <v>-2.3042175696705101E-2</v>
      </c>
      <c r="AM28" s="31">
        <v>3187.7285587900001</v>
      </c>
      <c r="AN28" s="26">
        <f t="shared" si="7"/>
        <v>6.0385489516817685E-3</v>
      </c>
      <c r="AO28" s="32">
        <v>-0.11073229777236999</v>
      </c>
      <c r="AP28" s="31">
        <v>3016.2774667204999</v>
      </c>
      <c r="AQ28" s="26">
        <f t="shared" si="8"/>
        <v>5.5454412394656191E-3</v>
      </c>
      <c r="AR28" s="32">
        <v>-5.3784721285861099E-2</v>
      </c>
      <c r="AS28" s="33">
        <v>3736.9739116485998</v>
      </c>
      <c r="AT28" s="26">
        <f t="shared" si="9"/>
        <v>6.8016017339398533E-3</v>
      </c>
      <c r="AU28" s="34">
        <v>0.23893572553578399</v>
      </c>
      <c r="AV28" s="33">
        <v>4086.2226287847998</v>
      </c>
      <c r="AW28" s="26">
        <f t="shared" si="10"/>
        <v>7.3939911415233954E-3</v>
      </c>
      <c r="AX28" s="35">
        <v>9.3457627854331302E-2</v>
      </c>
      <c r="AY28" s="33">
        <v>3454.2065989488001</v>
      </c>
      <c r="AZ28" s="26">
        <f t="shared" si="11"/>
        <v>5.5621742922594341E-3</v>
      </c>
      <c r="BA28" s="36">
        <v>-0.154669994087903</v>
      </c>
      <c r="BB28" s="38">
        <v>4266.1748451907997</v>
      </c>
      <c r="BC28" s="26">
        <f t="shared" si="12"/>
        <v>6.2157436136807964E-3</v>
      </c>
      <c r="BD28" s="37">
        <v>0.235066497322164</v>
      </c>
      <c r="BE28" s="38">
        <v>4135.8424928289196</v>
      </c>
      <c r="BF28" s="26">
        <v>5.7373010639040004E-3</v>
      </c>
      <c r="BG28" s="86">
        <v>-3.0550166622637102E-2</v>
      </c>
      <c r="BH28" s="31">
        <v>3632.2357299223281</v>
      </c>
      <c r="BI28" s="90">
        <f t="shared" si="13"/>
        <v>4.536596352524575E-3</v>
      </c>
      <c r="BJ28" s="91">
        <f t="shared" si="14"/>
        <v>-0.12176642698066675</v>
      </c>
    </row>
    <row r="29" spans="1:62" x14ac:dyDescent="0.2">
      <c r="A29" s="19" t="s">
        <v>32</v>
      </c>
      <c r="B29" s="20">
        <v>14370.24</v>
      </c>
      <c r="C29" s="21">
        <v>8.8452953398481107</v>
      </c>
      <c r="D29" s="22">
        <v>11520.607</v>
      </c>
      <c r="E29" s="21">
        <v>7.2774729664809703</v>
      </c>
      <c r="F29" s="23">
        <v>-19.830100262765299</v>
      </c>
      <c r="G29" s="21">
        <v>9237.6149999999998</v>
      </c>
      <c r="H29" s="21">
        <v>6.3277734902437199</v>
      </c>
      <c r="I29" s="23">
        <v>-19.816594733246301</v>
      </c>
      <c r="J29" s="24">
        <v>11950.614</v>
      </c>
      <c r="K29" s="21">
        <v>7.0355024474431298</v>
      </c>
      <c r="L29" s="23">
        <v>29.369041684460701</v>
      </c>
      <c r="M29" s="24">
        <v>14419.192999999999</v>
      </c>
      <c r="N29" s="21">
        <v>6.8070434692855599</v>
      </c>
      <c r="O29" s="23">
        <v>20.656503506849099</v>
      </c>
      <c r="P29" s="24">
        <v>15704.726000000001</v>
      </c>
      <c r="Q29" s="21">
        <v>7.6018165158799897</v>
      </c>
      <c r="R29" s="23">
        <v>8.9154295944301492</v>
      </c>
      <c r="S29" s="21">
        <v>14809.199616387999</v>
      </c>
      <c r="T29" s="21">
        <v>7.25499300860948</v>
      </c>
      <c r="U29" s="23">
        <v>-5.7022732113377996</v>
      </c>
      <c r="V29" s="25">
        <v>17066.325118961999</v>
      </c>
      <c r="W29" s="26">
        <f t="shared" si="0"/>
        <v>5.5629575526912584E-2</v>
      </c>
      <c r="X29" s="27">
        <v>25540.032038620699</v>
      </c>
      <c r="Y29" s="26">
        <f t="shared" si="1"/>
        <v>6.6585036573768963E-2</v>
      </c>
      <c r="Z29" s="28">
        <f t="shared" si="2"/>
        <v>4.269240584793528E-6</v>
      </c>
      <c r="AA29" s="27">
        <v>25270.4561437294</v>
      </c>
      <c r="AB29" s="26">
        <f t="shared" si="3"/>
        <v>5.9858929871659874E-2</v>
      </c>
      <c r="AC29" s="26">
        <v>-1.05550335443459E-2</v>
      </c>
      <c r="AD29" s="29">
        <v>34806.920671059299</v>
      </c>
      <c r="AE29" s="26">
        <f t="shared" si="4"/>
        <v>7.2523233563868542E-2</v>
      </c>
      <c r="AF29" s="26">
        <v>0.377376034413064</v>
      </c>
      <c r="AG29" s="27">
        <v>34637.632915463997</v>
      </c>
      <c r="AH29" s="26">
        <f t="shared" si="5"/>
        <v>6.8270898351309325E-2</v>
      </c>
      <c r="AI29" s="28">
        <v>-4.8636234499211499E-3</v>
      </c>
      <c r="AJ29" s="39">
        <v>33587.321666120202</v>
      </c>
      <c r="AK29" s="26">
        <f t="shared" si="6"/>
        <v>6.6335503368161713E-2</v>
      </c>
      <c r="AL29" s="28">
        <v>-3.0322835625262199E-2</v>
      </c>
      <c r="AM29" s="31">
        <v>33780.989430568501</v>
      </c>
      <c r="AN29" s="26">
        <f t="shared" si="7"/>
        <v>6.3991696454281002E-2</v>
      </c>
      <c r="AO29" s="32">
        <v>5.7660972903263502E-3</v>
      </c>
      <c r="AP29" s="31">
        <v>37272.901230873802</v>
      </c>
      <c r="AQ29" s="26">
        <f t="shared" si="8"/>
        <v>6.8526415716306369E-2</v>
      </c>
      <c r="AR29" s="32">
        <v>0.103369139245679</v>
      </c>
      <c r="AS29" s="33">
        <v>36721.209922856899</v>
      </c>
      <c r="AT29" s="26">
        <f t="shared" si="9"/>
        <v>6.6835640544647953E-2</v>
      </c>
      <c r="AU29" s="34">
        <v>-1.4801405036855699E-2</v>
      </c>
      <c r="AV29" s="33">
        <v>40700.214314525198</v>
      </c>
      <c r="AW29" s="26">
        <f t="shared" si="10"/>
        <v>7.3646751887622569E-2</v>
      </c>
      <c r="AX29" s="35">
        <v>0.10835711568402299</v>
      </c>
      <c r="AY29" s="33">
        <v>44236.092329524101</v>
      </c>
      <c r="AZ29" s="26">
        <f t="shared" si="11"/>
        <v>7.1231655807783012E-2</v>
      </c>
      <c r="BA29" s="36">
        <v>8.6876152240235704E-2</v>
      </c>
      <c r="BB29" s="38">
        <v>50250.792199530799</v>
      </c>
      <c r="BC29" s="26">
        <f t="shared" si="12"/>
        <v>7.3214542776824473E-2</v>
      </c>
      <c r="BD29" s="37">
        <v>0.13596815526113701</v>
      </c>
      <c r="BE29" s="38">
        <v>52522.694148646202</v>
      </c>
      <c r="BF29" s="26">
        <v>7.2860247831153802E-2</v>
      </c>
      <c r="BG29" s="86">
        <v>4.5211266323809597E-2</v>
      </c>
      <c r="BH29" s="31">
        <v>54234.425490000001</v>
      </c>
      <c r="BI29" s="90">
        <f t="shared" si="13"/>
        <v>6.7737810856362338E-2</v>
      </c>
      <c r="BJ29" s="91">
        <f t="shared" si="14"/>
        <v>3.2590318701271714E-2</v>
      </c>
    </row>
    <row r="30" spans="1:62" x14ac:dyDescent="0.2">
      <c r="A30" s="19" t="s">
        <v>33</v>
      </c>
      <c r="B30" s="20">
        <v>791.173</v>
      </c>
      <c r="C30" s="21">
        <v>0.48698969884383703</v>
      </c>
      <c r="D30" s="22">
        <v>684.90300000000002</v>
      </c>
      <c r="E30" s="21">
        <v>0.43264760851244399</v>
      </c>
      <c r="F30" s="23">
        <v>-13.431954831623401</v>
      </c>
      <c r="G30" s="21">
        <v>443.16</v>
      </c>
      <c r="H30" s="21">
        <v>0.30356494613993001</v>
      </c>
      <c r="I30" s="23">
        <v>-35.295947017314901</v>
      </c>
      <c r="J30" s="24">
        <v>394.52699999999999</v>
      </c>
      <c r="K30" s="21">
        <v>0.23226385473435901</v>
      </c>
      <c r="L30" s="23">
        <v>-10.9741402653669</v>
      </c>
      <c r="M30" s="21">
        <v>522.54899999999998</v>
      </c>
      <c r="N30" s="21">
        <v>0.24668604947806</v>
      </c>
      <c r="O30" s="23">
        <v>32.4494901489632</v>
      </c>
      <c r="P30" s="24">
        <v>549.88300000000004</v>
      </c>
      <c r="Q30" s="21">
        <v>0.26616890171796898</v>
      </c>
      <c r="R30" s="23">
        <v>5.2308970067878997</v>
      </c>
      <c r="S30" s="21">
        <v>1027.9523822048</v>
      </c>
      <c r="T30" s="21">
        <v>0.50359152008636798</v>
      </c>
      <c r="U30" s="23">
        <v>86.940200407141106</v>
      </c>
      <c r="V30" s="25">
        <v>2527.56751044988</v>
      </c>
      <c r="W30" s="26">
        <f t="shared" si="0"/>
        <v>8.238886036790443E-3</v>
      </c>
      <c r="X30" s="27">
        <v>947.38691050832006</v>
      </c>
      <c r="Y30" s="26">
        <f t="shared" si="1"/>
        <v>2.469918283200135E-3</v>
      </c>
      <c r="Z30" s="28">
        <f t="shared" si="2"/>
        <v>-5.0836948152565649E-7</v>
      </c>
      <c r="AA30" s="27">
        <v>835.26345955315003</v>
      </c>
      <c r="AB30" s="26">
        <f t="shared" si="3"/>
        <v>1.9785150123678512E-3</v>
      </c>
      <c r="AC30" s="26">
        <v>-0.11835022176421101</v>
      </c>
      <c r="AD30" s="29">
        <v>1147.4356271459999</v>
      </c>
      <c r="AE30" s="26">
        <f t="shared" si="4"/>
        <v>2.3907814992724773E-3</v>
      </c>
      <c r="AF30" s="26">
        <v>0.37374096043882499</v>
      </c>
      <c r="AG30" s="27">
        <v>899.39279322300001</v>
      </c>
      <c r="AH30" s="26">
        <f t="shared" si="5"/>
        <v>1.7727064119504097E-3</v>
      </c>
      <c r="AI30" s="28">
        <v>-0.216171459256458</v>
      </c>
      <c r="AJ30" s="30">
        <v>718.17505399329104</v>
      </c>
      <c r="AK30" s="26">
        <f t="shared" si="6"/>
        <v>1.4184073438983683E-3</v>
      </c>
      <c r="AL30" s="28">
        <v>-0.20148898300631299</v>
      </c>
      <c r="AM30" s="31">
        <v>645.54001876000098</v>
      </c>
      <c r="AN30" s="26">
        <f t="shared" si="7"/>
        <v>1.2228534932194747E-3</v>
      </c>
      <c r="AO30" s="32">
        <v>-0.101138343401675</v>
      </c>
      <c r="AP30" s="31">
        <v>718.29006027000105</v>
      </c>
      <c r="AQ30" s="26">
        <f t="shared" si="8"/>
        <v>1.3205798757136061E-3</v>
      </c>
      <c r="AR30" s="32">
        <v>0.11269640827185801</v>
      </c>
      <c r="AS30" s="33">
        <v>666.93956098000001</v>
      </c>
      <c r="AT30" s="26">
        <f t="shared" si="9"/>
        <v>1.2138851866893129E-3</v>
      </c>
      <c r="AU30" s="34">
        <v>-7.1489920479615096E-2</v>
      </c>
      <c r="AV30" s="33">
        <v>837.23789293599998</v>
      </c>
      <c r="AW30" s="26">
        <f t="shared" si="10"/>
        <v>1.5149760857639555E-3</v>
      </c>
      <c r="AX30" s="35">
        <v>0.25534297546506801</v>
      </c>
      <c r="AY30" s="33">
        <v>588.99075197620004</v>
      </c>
      <c r="AZ30" s="26">
        <f t="shared" si="11"/>
        <v>9.484288577346708E-4</v>
      </c>
      <c r="BA30" s="36">
        <v>-0.29650729267550702</v>
      </c>
      <c r="BB30" s="38">
        <v>248.40737446279999</v>
      </c>
      <c r="BC30" s="26">
        <f t="shared" si="12"/>
        <v>3.6192528610235803E-4</v>
      </c>
      <c r="BD30" s="37">
        <v>-0.57824910895572501</v>
      </c>
      <c r="BE30" s="38">
        <v>-926.27210707560005</v>
      </c>
      <c r="BF30" s="26">
        <v>-1.2849381848084999E-3</v>
      </c>
      <c r="BG30" s="86">
        <v>-4.7288430308429197</v>
      </c>
      <c r="BH30" s="31">
        <v>-4002.5179179018819</v>
      </c>
      <c r="BI30" s="90">
        <f t="shared" si="13"/>
        <v>-4.9990720694926428E-3</v>
      </c>
      <c r="BJ30" s="91">
        <f t="shared" si="14"/>
        <v>3.3211037958797203</v>
      </c>
    </row>
    <row r="31" spans="1:62" x14ac:dyDescent="0.2">
      <c r="A31" s="19" t="s">
        <v>34</v>
      </c>
      <c r="B31" s="20">
        <v>41795.197999999997</v>
      </c>
      <c r="C31" s="21">
        <v>25.726144455306901</v>
      </c>
      <c r="D31" s="22">
        <v>46000.336000000003</v>
      </c>
      <c r="E31" s="21">
        <v>29.058035022724201</v>
      </c>
      <c r="F31" s="23">
        <v>10.0612946013559</v>
      </c>
      <c r="G31" s="21">
        <v>45163.817000000003</v>
      </c>
      <c r="H31" s="21">
        <v>30.9372499211992</v>
      </c>
      <c r="I31" s="23">
        <v>-1.81850628221498</v>
      </c>
      <c r="J31" s="24">
        <v>43477.002</v>
      </c>
      <c r="K31" s="21">
        <v>25.595551323010699</v>
      </c>
      <c r="L31" s="23">
        <v>-3.7348813985319298</v>
      </c>
      <c r="M31" s="24">
        <v>52454.023999999998</v>
      </c>
      <c r="N31" s="21">
        <v>24.7626078315859</v>
      </c>
      <c r="O31" s="23">
        <v>20.647748434908198</v>
      </c>
      <c r="P31" s="24">
        <v>54916.836000000003</v>
      </c>
      <c r="Q31" s="21">
        <v>26.582298277898801</v>
      </c>
      <c r="R31" s="23">
        <v>4.6951822037523803</v>
      </c>
      <c r="S31" s="21">
        <v>56264.488683072603</v>
      </c>
      <c r="T31" s="21">
        <v>27.563844272648101</v>
      </c>
      <c r="U31" s="23">
        <v>2.45398821423835</v>
      </c>
      <c r="V31" s="25">
        <v>52684.458163009702</v>
      </c>
      <c r="W31" s="26">
        <f t="shared" si="0"/>
        <v>0.1717308221918997</v>
      </c>
      <c r="X31" s="27">
        <v>85450.972217214905</v>
      </c>
      <c r="Y31" s="26">
        <f t="shared" si="1"/>
        <v>0.22277795508414122</v>
      </c>
      <c r="Z31" s="28">
        <f t="shared" si="2"/>
        <v>2.3985147131167757E-6</v>
      </c>
      <c r="AA31" s="27">
        <v>80204.244497725405</v>
      </c>
      <c r="AB31" s="26">
        <f t="shared" si="3"/>
        <v>0.18998233429158384</v>
      </c>
      <c r="AC31" s="26">
        <v>-6.1400444996136297E-2</v>
      </c>
      <c r="AD31" s="29">
        <v>83404.7999133876</v>
      </c>
      <c r="AE31" s="26">
        <f t="shared" si="4"/>
        <v>0.17378112363429149</v>
      </c>
      <c r="AF31" s="26">
        <v>3.9905062826854902E-2</v>
      </c>
      <c r="AG31" s="27">
        <v>76200.738026733394</v>
      </c>
      <c r="AH31" s="26">
        <f t="shared" si="5"/>
        <v>0.15019192716818991</v>
      </c>
      <c r="AI31" s="28">
        <v>-8.6374667814506506E-2</v>
      </c>
      <c r="AJ31" s="30">
        <v>69412.825171692006</v>
      </c>
      <c r="AK31" s="26">
        <f t="shared" si="6"/>
        <v>0.1370914520586804</v>
      </c>
      <c r="AL31" s="28">
        <v>-8.9079358426423394E-2</v>
      </c>
      <c r="AM31" s="31">
        <v>92405.908078504901</v>
      </c>
      <c r="AN31" s="26">
        <f t="shared" si="7"/>
        <v>0.17504551879676439</v>
      </c>
      <c r="AO31" s="32">
        <v>0.331251218343869</v>
      </c>
      <c r="AP31" s="31">
        <v>77341.615832824493</v>
      </c>
      <c r="AQ31" s="26">
        <f t="shared" si="8"/>
        <v>0.14219294832732141</v>
      </c>
      <c r="AR31" s="32">
        <v>-0.163023042129323</v>
      </c>
      <c r="AS31" s="33">
        <v>77517.283432749697</v>
      </c>
      <c r="AT31" s="26">
        <f t="shared" si="9"/>
        <v>0.14108786999101633</v>
      </c>
      <c r="AU31" s="34">
        <v>2.2713205307849302E-3</v>
      </c>
      <c r="AV31" s="33">
        <v>81666.964685204497</v>
      </c>
      <c r="AW31" s="26">
        <f t="shared" si="10"/>
        <v>0.14777579889646961</v>
      </c>
      <c r="AX31" s="35">
        <v>5.3532335870037598E-2</v>
      </c>
      <c r="AY31" s="33">
        <v>92619.967857392607</v>
      </c>
      <c r="AZ31" s="26">
        <f t="shared" si="11"/>
        <v>0.14914232528044577</v>
      </c>
      <c r="BA31" s="36">
        <v>0.13411791676607299</v>
      </c>
      <c r="BB31" s="33">
        <v>89072.101889255398</v>
      </c>
      <c r="BC31" s="26">
        <f t="shared" si="12"/>
        <v>0.12977652547442722</v>
      </c>
      <c r="BD31" s="37">
        <v>-3.83056272876258E-2</v>
      </c>
      <c r="BE31" s="33">
        <v>91092.213574649897</v>
      </c>
      <c r="BF31" s="26">
        <v>0.12636444805656399</v>
      </c>
      <c r="BG31" s="86">
        <v>2.2679510672220699E-2</v>
      </c>
      <c r="BH31" s="31">
        <v>99761.434949999995</v>
      </c>
      <c r="BI31" s="90">
        <f t="shared" si="13"/>
        <v>0.12460021748821505</v>
      </c>
      <c r="BJ31" s="91">
        <f t="shared" si="14"/>
        <v>9.5169730047735435E-2</v>
      </c>
    </row>
    <row r="32" spans="1:62" s="9" customFormat="1" x14ac:dyDescent="0.2">
      <c r="A32" s="10" t="s">
        <v>35</v>
      </c>
      <c r="B32" s="11">
        <v>51591.805999999997</v>
      </c>
      <c r="C32" s="13">
        <v>31.7562379741847</v>
      </c>
      <c r="D32" s="13">
        <v>51171.559000000001</v>
      </c>
      <c r="E32" s="13">
        <v>32.324654184904198</v>
      </c>
      <c r="F32" s="12">
        <v>-0.814561521649381</v>
      </c>
      <c r="G32" s="13">
        <v>45205.77</v>
      </c>
      <c r="H32" s="13">
        <v>30.965987758967501</v>
      </c>
      <c r="I32" s="12">
        <v>-11.6584077495079</v>
      </c>
      <c r="J32" s="13">
        <v>53337.035000000003</v>
      </c>
      <c r="K32" s="13">
        <v>31.400297949700299</v>
      </c>
      <c r="L32" s="12">
        <v>17.987228179057698</v>
      </c>
      <c r="M32" s="13">
        <v>62596.15</v>
      </c>
      <c r="N32" s="13">
        <v>29.550524364291402</v>
      </c>
      <c r="O32" s="12">
        <v>17.359635757780701</v>
      </c>
      <c r="P32" s="13">
        <v>55278.489000000001</v>
      </c>
      <c r="Q32" s="13">
        <v>26.7573551205599</v>
      </c>
      <c r="R32" s="12">
        <v>-11.690273283580501</v>
      </c>
      <c r="S32" s="13">
        <v>47453.960346605803</v>
      </c>
      <c r="T32" s="13">
        <v>23.247586599108001</v>
      </c>
      <c r="U32" s="12">
        <v>-14.154744087513301</v>
      </c>
      <c r="V32" s="10">
        <v>71395.590423389207</v>
      </c>
      <c r="W32" s="14">
        <f t="shared" si="0"/>
        <v>0.23272182863395563</v>
      </c>
      <c r="X32" s="15">
        <v>86293.882271961804</v>
      </c>
      <c r="Y32" s="14">
        <f t="shared" si="1"/>
        <v>0.22497549331505845</v>
      </c>
      <c r="Z32" s="14">
        <f t="shared" si="2"/>
        <v>3.1095910049122607E-6</v>
      </c>
      <c r="AA32" s="15">
        <v>87012.198186504102</v>
      </c>
      <c r="AB32" s="14">
        <f t="shared" si="3"/>
        <v>0.20610854982597313</v>
      </c>
      <c r="AC32" s="14">
        <v>8.3240653407903806E-3</v>
      </c>
      <c r="AD32" s="16">
        <v>112388.987081007</v>
      </c>
      <c r="AE32" s="14">
        <f t="shared" si="4"/>
        <v>0.23417218768391604</v>
      </c>
      <c r="AF32" s="14">
        <v>0.29164633721940297</v>
      </c>
      <c r="AG32" s="15">
        <v>119354.04924743999</v>
      </c>
      <c r="AH32" s="14">
        <f t="shared" si="5"/>
        <v>0.23524725791384202</v>
      </c>
      <c r="AI32" s="14">
        <v>6.1972817331403002E-2</v>
      </c>
      <c r="AJ32" s="11">
        <v>127006.260351618</v>
      </c>
      <c r="AK32" s="14">
        <f t="shared" si="6"/>
        <v>0.25083941777443863</v>
      </c>
      <c r="AL32" s="14">
        <v>6.4113544135521006E-2</v>
      </c>
      <c r="AM32" s="15">
        <v>138687.42683934199</v>
      </c>
      <c r="AN32" s="14">
        <f t="shared" si="7"/>
        <v>0.26271710420351418</v>
      </c>
      <c r="AO32" s="14">
        <v>9.1973155145139998E-2</v>
      </c>
      <c r="AP32" s="15">
        <v>138350.996587348</v>
      </c>
      <c r="AQ32" s="14">
        <f t="shared" si="8"/>
        <v>0.25435900060972078</v>
      </c>
      <c r="AR32" s="14">
        <v>-2.42581652613025E-3</v>
      </c>
      <c r="AS32" s="15">
        <v>143565.0878714</v>
      </c>
      <c r="AT32" s="14">
        <f t="shared" si="9"/>
        <v>0.26130033917431389</v>
      </c>
      <c r="AU32" s="15">
        <v>3.7687413988082702E-2</v>
      </c>
      <c r="AV32" s="15">
        <v>134199.79561932199</v>
      </c>
      <c r="AW32" s="14">
        <f t="shared" si="10"/>
        <v>0.24283358743441943</v>
      </c>
      <c r="AX32" s="15">
        <v>-6.5233772297530607E-2</v>
      </c>
      <c r="AY32" s="15">
        <v>150467.01664925399</v>
      </c>
      <c r="AZ32" s="14">
        <f t="shared" si="11"/>
        <v>0.24229117392519292</v>
      </c>
      <c r="BA32" s="17">
        <v>0.12121643669322001</v>
      </c>
      <c r="BB32" s="15">
        <v>154578.72714888299</v>
      </c>
      <c r="BC32" s="14">
        <f t="shared" si="12"/>
        <v>0.22521855548646744</v>
      </c>
      <c r="BD32" s="18">
        <v>2.73263243413224E-2</v>
      </c>
      <c r="BE32" s="15">
        <v>160040.90986047499</v>
      </c>
      <c r="BF32" s="14">
        <v>0.22201108577097101</v>
      </c>
      <c r="BG32" s="18">
        <v>3.5335927603617097E-2</v>
      </c>
      <c r="BH32" s="89">
        <f>SUM(BH33:BH35)</f>
        <v>157316.01140044452</v>
      </c>
      <c r="BI32" s="90">
        <f t="shared" si="13"/>
        <v>0.19648483649717097</v>
      </c>
      <c r="BJ32" s="18">
        <f t="shared" si="14"/>
        <v>-1.7026261987675873E-2</v>
      </c>
    </row>
    <row r="33" spans="1:62" x14ac:dyDescent="0.2">
      <c r="A33" s="41" t="s">
        <v>36</v>
      </c>
      <c r="B33" s="42">
        <v>27606.197</v>
      </c>
      <c r="C33" s="43">
        <v>16.9924069239643</v>
      </c>
      <c r="D33" s="44">
        <v>27762.162</v>
      </c>
      <c r="E33" s="43">
        <v>17.537130070148699</v>
      </c>
      <c r="F33" s="45">
        <v>0.56496372897723302</v>
      </c>
      <c r="G33" s="43">
        <v>24772.027999999998</v>
      </c>
      <c r="H33" s="43">
        <v>16.968858528740899</v>
      </c>
      <c r="I33" s="45">
        <v>-10.7705372513855</v>
      </c>
      <c r="J33" s="46">
        <v>26107.481</v>
      </c>
      <c r="K33" s="43">
        <v>15.369858525434299</v>
      </c>
      <c r="L33" s="45">
        <v>5.39097162331643</v>
      </c>
      <c r="M33" s="46">
        <v>29367.651999999998</v>
      </c>
      <c r="N33" s="43">
        <v>13.8639439637746</v>
      </c>
      <c r="O33" s="45">
        <v>12.487497357558199</v>
      </c>
      <c r="P33" s="46">
        <v>25809.96</v>
      </c>
      <c r="Q33" s="43">
        <v>12.4932189330907</v>
      </c>
      <c r="R33" s="45">
        <v>-12.114322248166101</v>
      </c>
      <c r="S33" s="43">
        <v>18519.985013482001</v>
      </c>
      <c r="T33" s="43">
        <v>9.0728982843662696</v>
      </c>
      <c r="U33" s="45">
        <v>-28.244813190403999</v>
      </c>
      <c r="V33" s="47">
        <v>31544.354987004001</v>
      </c>
      <c r="W33" s="26">
        <f t="shared" si="0"/>
        <v>0.10282231622597908</v>
      </c>
      <c r="X33" s="48">
        <v>39967.054717800696</v>
      </c>
      <c r="Y33" s="26">
        <f t="shared" si="1"/>
        <v>0.10419751220775307</v>
      </c>
      <c r="Z33" s="28">
        <f t="shared" si="2"/>
        <v>3.0932208517031812E-6</v>
      </c>
      <c r="AA33" s="48">
        <v>43242.3755684883</v>
      </c>
      <c r="AB33" s="26">
        <f t="shared" si="3"/>
        <v>0.10242958464682936</v>
      </c>
      <c r="AC33" s="26">
        <v>8.1950518341016104E-2</v>
      </c>
      <c r="AD33" s="49">
        <v>55194.838822387697</v>
      </c>
      <c r="AE33" s="26">
        <f t="shared" si="4"/>
        <v>0.11500322666475854</v>
      </c>
      <c r="AF33" s="26">
        <v>0.276406258832122</v>
      </c>
      <c r="AG33" s="48">
        <v>57764.435559023703</v>
      </c>
      <c r="AH33" s="26">
        <f t="shared" si="5"/>
        <v>0.11385390907039228</v>
      </c>
      <c r="AI33" s="28">
        <v>4.6555018394107403E-2</v>
      </c>
      <c r="AJ33" s="50">
        <v>57996.760629876902</v>
      </c>
      <c r="AK33" s="26">
        <f t="shared" si="6"/>
        <v>0.11454454000083054</v>
      </c>
      <c r="AL33" s="28">
        <v>4.0219396001157301E-3</v>
      </c>
      <c r="AM33" s="31">
        <v>67559.542787517203</v>
      </c>
      <c r="AN33" s="26">
        <f t="shared" si="7"/>
        <v>0.12797877822775347</v>
      </c>
      <c r="AO33" s="32">
        <v>0.16488476345546299</v>
      </c>
      <c r="AP33" s="34">
        <v>63405.365479894303</v>
      </c>
      <c r="AQ33" s="26">
        <f t="shared" si="8"/>
        <v>0.11657108220812673</v>
      </c>
      <c r="AR33" s="32">
        <v>-6.14891270162728E-2</v>
      </c>
      <c r="AS33" s="51">
        <v>60701.5348782211</v>
      </c>
      <c r="AT33" s="26">
        <f t="shared" si="9"/>
        <v>0.11048181620791107</v>
      </c>
      <c r="AU33" s="31">
        <v>-4.2643561490557903E-2</v>
      </c>
      <c r="AV33" s="51">
        <v>59021.027133820797</v>
      </c>
      <c r="AW33" s="26">
        <f t="shared" si="10"/>
        <v>0.10679813398245118</v>
      </c>
      <c r="AX33" s="35">
        <v>-2.7684765266178201E-2</v>
      </c>
      <c r="AY33" s="51">
        <v>63723.857681301401</v>
      </c>
      <c r="AZ33" s="26">
        <f t="shared" si="11"/>
        <v>0.10261204500807777</v>
      </c>
      <c r="BA33" s="36">
        <v>7.9680594795777202E-2</v>
      </c>
      <c r="BB33" s="52">
        <v>71037.771140761193</v>
      </c>
      <c r="BC33" s="26">
        <f t="shared" si="12"/>
        <v>0.1035008147394757</v>
      </c>
      <c r="BD33" s="37">
        <v>0.114775120741097</v>
      </c>
      <c r="BE33" s="52">
        <v>70337.824466474704</v>
      </c>
      <c r="BF33" s="26">
        <v>9.7573656599327999E-2</v>
      </c>
      <c r="BG33" s="86">
        <v>-9.8531621001952206E-3</v>
      </c>
      <c r="BH33" s="31">
        <v>79764.86391</v>
      </c>
      <c r="BI33" s="90">
        <f t="shared" si="13"/>
        <v>9.9624864017695006E-2</v>
      </c>
      <c r="BJ33" s="91">
        <f t="shared" si="14"/>
        <v>0.13402517798966795</v>
      </c>
    </row>
    <row r="34" spans="1:62" x14ac:dyDescent="0.2">
      <c r="A34" s="19" t="s">
        <v>37</v>
      </c>
      <c r="B34" s="20">
        <v>18589.674999999999</v>
      </c>
      <c r="C34" s="21">
        <v>11.4424787370838</v>
      </c>
      <c r="D34" s="22">
        <v>18265.486000000001</v>
      </c>
      <c r="E34" s="21">
        <v>11.5381577190018</v>
      </c>
      <c r="F34" s="23">
        <v>-1.7439196758415501</v>
      </c>
      <c r="G34" s="21">
        <v>16016.396000000001</v>
      </c>
      <c r="H34" s="21">
        <v>10.971243769960701</v>
      </c>
      <c r="I34" s="23">
        <v>-12.313332369037401</v>
      </c>
      <c r="J34" s="24">
        <v>22341.705999999998</v>
      </c>
      <c r="K34" s="21">
        <v>13.1528913278477</v>
      </c>
      <c r="L34" s="23">
        <v>39.492717337907898</v>
      </c>
      <c r="M34" s="24">
        <v>28732.982</v>
      </c>
      <c r="N34" s="21">
        <v>13.5643275928271</v>
      </c>
      <c r="O34" s="23">
        <v>28.606929121706301</v>
      </c>
      <c r="P34" s="24">
        <v>23130.645</v>
      </c>
      <c r="Q34" s="21">
        <v>11.1963060790718</v>
      </c>
      <c r="R34" s="23">
        <v>-19.497930983982101</v>
      </c>
      <c r="S34" s="21">
        <v>22698.191923250401</v>
      </c>
      <c r="T34" s="21">
        <v>11.1197922897215</v>
      </c>
      <c r="U34" s="23">
        <v>-1.86961097171998</v>
      </c>
      <c r="V34" s="25">
        <v>33736.522808838003</v>
      </c>
      <c r="W34" s="26">
        <f t="shared" si="0"/>
        <v>0.10996792985763824</v>
      </c>
      <c r="X34" s="27">
        <v>37305.944472286399</v>
      </c>
      <c r="Y34" s="26">
        <f t="shared" si="1"/>
        <v>9.7259771379689094E-2</v>
      </c>
      <c r="Z34" s="28">
        <f t="shared" si="2"/>
        <v>3.1303373192755973E-6</v>
      </c>
      <c r="AA34" s="27">
        <v>34974.122971682897</v>
      </c>
      <c r="AB34" s="26">
        <f t="shared" si="3"/>
        <v>8.2844312836207301E-2</v>
      </c>
      <c r="AC34" s="26">
        <v>-6.2505360300844304E-2</v>
      </c>
      <c r="AD34" s="29">
        <v>46787.051941047801</v>
      </c>
      <c r="AE34" s="26">
        <f t="shared" si="4"/>
        <v>9.7484874567106986E-2</v>
      </c>
      <c r="AF34" s="26">
        <v>0.33776197844701999</v>
      </c>
      <c r="AG34" s="27">
        <v>10805.440733585599</v>
      </c>
      <c r="AH34" s="26">
        <f t="shared" si="5"/>
        <v>2.1297562329508211E-2</v>
      </c>
      <c r="AI34" s="28">
        <v>-0.769050617953005</v>
      </c>
      <c r="AJ34" s="39">
        <v>58207.5879545223</v>
      </c>
      <c r="AK34" s="26">
        <f t="shared" si="6"/>
        <v>0.1149609273758984</v>
      </c>
      <c r="AL34" s="28">
        <v>4.3868777211095704</v>
      </c>
      <c r="AM34" s="31">
        <v>58006.923011110499</v>
      </c>
      <c r="AN34" s="26">
        <f t="shared" si="7"/>
        <v>0.10988314647216542</v>
      </c>
      <c r="AO34" s="32">
        <v>-3.4474017986903002E-3</v>
      </c>
      <c r="AP34" s="31">
        <v>62864.690026090801</v>
      </c>
      <c r="AQ34" s="26">
        <f t="shared" si="8"/>
        <v>0.11557704767656599</v>
      </c>
      <c r="AR34" s="32">
        <v>8.3744607760867701E-2</v>
      </c>
      <c r="AS34" s="33">
        <v>70226.569101043206</v>
      </c>
      <c r="AT34" s="26">
        <f t="shared" si="9"/>
        <v>0.12781816663942974</v>
      </c>
      <c r="AU34" s="31">
        <v>0.117106742622877</v>
      </c>
      <c r="AV34" s="33">
        <v>64274.002246436998</v>
      </c>
      <c r="AW34" s="26">
        <f t="shared" si="10"/>
        <v>0.11630335554716015</v>
      </c>
      <c r="AX34" s="35">
        <v>-8.47623190311564E-2</v>
      </c>
      <c r="AY34" s="33">
        <v>74298.494261458298</v>
      </c>
      <c r="AZ34" s="26">
        <f t="shared" si="11"/>
        <v>0.11963997024973375</v>
      </c>
      <c r="BA34" s="36">
        <v>0.15596495728686399</v>
      </c>
      <c r="BB34" s="38">
        <v>69754.237950014605</v>
      </c>
      <c r="BC34" s="26">
        <f t="shared" si="12"/>
        <v>0.10163072888438608</v>
      </c>
      <c r="BD34" s="37">
        <v>-6.1162158891839097E-2</v>
      </c>
      <c r="BE34" s="38">
        <v>76128.5938307834</v>
      </c>
      <c r="BF34" s="26">
        <v>0.105606696371098</v>
      </c>
      <c r="BG34" s="86">
        <v>9.1383062421764E-2</v>
      </c>
      <c r="BH34" s="31">
        <v>64914.531990000003</v>
      </c>
      <c r="BI34" s="90">
        <f t="shared" si="13"/>
        <v>8.1077069592609088E-2</v>
      </c>
      <c r="BJ34" s="91">
        <f t="shared" si="14"/>
        <v>-0.14730420301351832</v>
      </c>
    </row>
    <row r="35" spans="1:62" x14ac:dyDescent="0.2">
      <c r="A35" s="19" t="s">
        <v>38</v>
      </c>
      <c r="B35" s="20">
        <v>5395.9340000000002</v>
      </c>
      <c r="C35" s="21">
        <v>3.3213523131365901</v>
      </c>
      <c r="D35" s="22">
        <v>5143.9110000000001</v>
      </c>
      <c r="E35" s="21">
        <v>3.2493663957536398</v>
      </c>
      <c r="F35" s="23">
        <v>-4.6706093884765902</v>
      </c>
      <c r="G35" s="21">
        <v>4417.3459999999995</v>
      </c>
      <c r="H35" s="21">
        <v>3.0258854602659002</v>
      </c>
      <c r="I35" s="23">
        <v>-14.124758379373199</v>
      </c>
      <c r="J35" s="24">
        <v>4887.848</v>
      </c>
      <c r="K35" s="21">
        <v>2.8775480964183102</v>
      </c>
      <c r="L35" s="23">
        <v>10.651237190838099</v>
      </c>
      <c r="M35" s="24">
        <v>4495.5159999999996</v>
      </c>
      <c r="N35" s="21">
        <v>2.1222528076896401</v>
      </c>
      <c r="O35" s="23">
        <v>-8.0266816807724108</v>
      </c>
      <c r="P35" s="24">
        <v>6337.884</v>
      </c>
      <c r="Q35" s="21">
        <v>3.0678301083973998</v>
      </c>
      <c r="R35" s="23">
        <v>40.982347743840798</v>
      </c>
      <c r="S35" s="21">
        <v>6235.7834098734002</v>
      </c>
      <c r="T35" s="21">
        <v>3.0548960250202102</v>
      </c>
      <c r="U35" s="23">
        <v>-1.6109570659008501</v>
      </c>
      <c r="V35" s="25">
        <v>6114.7126275472401</v>
      </c>
      <c r="W35" s="26">
        <f t="shared" si="0"/>
        <v>1.9931582550338424E-2</v>
      </c>
      <c r="X35" s="27">
        <v>9020.8830818746901</v>
      </c>
      <c r="Y35" s="26">
        <f t="shared" si="1"/>
        <v>2.3518209727616247E-2</v>
      </c>
      <c r="Z35" s="28">
        <f t="shared" si="2"/>
        <v>3.0795777246687327E-6</v>
      </c>
      <c r="AA35" s="27">
        <v>8795.6996463330106</v>
      </c>
      <c r="AB35" s="26">
        <f t="shared" si="3"/>
        <v>2.0834652342936716E-2</v>
      </c>
      <c r="AC35" s="26">
        <v>-2.4962460271116E-2</v>
      </c>
      <c r="AD35" s="29">
        <v>10407.096317571401</v>
      </c>
      <c r="AE35" s="26">
        <f t="shared" si="4"/>
        <v>2.1684086452050312E-2</v>
      </c>
      <c r="AF35" s="26">
        <v>0.18320278500075701</v>
      </c>
      <c r="AG35" s="27">
        <v>50784.172954830203</v>
      </c>
      <c r="AH35" s="26">
        <f t="shared" si="5"/>
        <v>0.10009578651394055</v>
      </c>
      <c r="AI35" s="28">
        <v>3.8797639038937199</v>
      </c>
      <c r="AJ35" s="30">
        <v>10801.911767219201</v>
      </c>
      <c r="AK35" s="26">
        <f t="shared" si="6"/>
        <v>2.133395039771048E-2</v>
      </c>
      <c r="AL35" s="28">
        <v>-0.78729767290240404</v>
      </c>
      <c r="AM35" s="31">
        <v>13120.961040714101</v>
      </c>
      <c r="AN35" s="26">
        <f t="shared" si="7"/>
        <v>2.4855179503594945E-2</v>
      </c>
      <c r="AO35" s="32">
        <v>0.21468878134448599</v>
      </c>
      <c r="AP35" s="31">
        <v>12080.9410813634</v>
      </c>
      <c r="AQ35" s="26">
        <f t="shared" si="8"/>
        <v>2.2210870725028996E-2</v>
      </c>
      <c r="AR35" s="32">
        <v>-7.9264007882010101E-2</v>
      </c>
      <c r="AS35" s="33">
        <v>12636.9838921354</v>
      </c>
      <c r="AT35" s="26">
        <f t="shared" si="9"/>
        <v>2.3000356326972522E-2</v>
      </c>
      <c r="AU35" s="31">
        <v>4.6026448355896102E-2</v>
      </c>
      <c r="AV35" s="33">
        <v>10904.766239064</v>
      </c>
      <c r="AW35" s="26">
        <f t="shared" si="10"/>
        <v>1.973209790480776E-2</v>
      </c>
      <c r="AX35" s="35">
        <v>-0.13707524420834699</v>
      </c>
      <c r="AY35" s="33">
        <v>12444.664706494699</v>
      </c>
      <c r="AZ35" s="26">
        <f t="shared" si="11"/>
        <v>2.0039158667382047E-2</v>
      </c>
      <c r="BA35" s="36">
        <v>0.141213340448724</v>
      </c>
      <c r="BB35" s="38">
        <v>13786.718058107301</v>
      </c>
      <c r="BC35" s="26">
        <f t="shared" si="12"/>
        <v>2.0087011862605825E-2</v>
      </c>
      <c r="BD35" s="37">
        <v>0.10784166413999</v>
      </c>
      <c r="BE35" s="38">
        <v>13574.4915632172</v>
      </c>
      <c r="BF35" s="26">
        <v>1.8830732800545098E-2</v>
      </c>
      <c r="BG35" s="86">
        <v>-1.53935471803798E-2</v>
      </c>
      <c r="BH35" s="31">
        <v>12636.61550044451</v>
      </c>
      <c r="BI35" s="90">
        <f t="shared" si="13"/>
        <v>1.5782902886866859E-2</v>
      </c>
      <c r="BJ35" s="91">
        <f t="shared" si="14"/>
        <v>-6.9091063809273878E-2</v>
      </c>
    </row>
    <row r="36" spans="1:62" s="9" customFormat="1" x14ac:dyDescent="0.2">
      <c r="A36" s="53" t="s">
        <v>39</v>
      </c>
      <c r="B36" s="54"/>
      <c r="C36" s="16"/>
      <c r="D36" s="55"/>
      <c r="E36" s="16"/>
      <c r="F36" s="56"/>
      <c r="G36" s="16"/>
      <c r="H36" s="16"/>
      <c r="I36" s="56"/>
      <c r="J36" s="16"/>
      <c r="K36" s="16"/>
      <c r="L36" s="56"/>
      <c r="M36" s="16"/>
      <c r="N36" s="16"/>
      <c r="O36" s="56"/>
      <c r="P36" s="16"/>
      <c r="Q36" s="16"/>
      <c r="R36" s="56"/>
      <c r="S36" s="16"/>
      <c r="T36" s="16"/>
      <c r="U36" s="56"/>
      <c r="V36" s="57">
        <v>65516.874648596502</v>
      </c>
      <c r="W36" s="14">
        <f t="shared" si="0"/>
        <v>0.21355950394393042</v>
      </c>
      <c r="X36" s="58">
        <v>44019.4125333794</v>
      </c>
      <c r="Y36" s="14">
        <f t="shared" si="1"/>
        <v>0.11476235382393761</v>
      </c>
      <c r="Z36" s="14">
        <f t="shared" si="2"/>
        <v>9.7136390544530678E-7</v>
      </c>
      <c r="AA36" s="58">
        <v>68956.52594069</v>
      </c>
      <c r="AB36" s="14">
        <f t="shared" si="3"/>
        <v>0.16333950709082448</v>
      </c>
      <c r="AC36" s="14">
        <v>0.56650263990690697</v>
      </c>
      <c r="AD36" s="16">
        <v>54242.052878394999</v>
      </c>
      <c r="AE36" s="14">
        <f t="shared" si="4"/>
        <v>0.11301801463736978</v>
      </c>
      <c r="AF36" s="14">
        <v>-0.21338767957874</v>
      </c>
      <c r="AG36" s="58">
        <v>53283.428687845</v>
      </c>
      <c r="AH36" s="14">
        <f t="shared" si="5"/>
        <v>0.1050218285018272</v>
      </c>
      <c r="AI36" s="14">
        <v>-1.7673080934070801E-2</v>
      </c>
      <c r="AJ36" s="59">
        <v>37571.034967159198</v>
      </c>
      <c r="AK36" s="14">
        <f t="shared" si="6"/>
        <v>7.4203401550868728E-2</v>
      </c>
      <c r="AL36" s="14">
        <v>-0.29488330814323299</v>
      </c>
      <c r="AM36" s="15">
        <v>28949.522183372799</v>
      </c>
      <c r="AN36" s="14">
        <f t="shared" si="7"/>
        <v>5.483939539019269E-2</v>
      </c>
      <c r="AO36" s="14">
        <v>-0.22947232599055101</v>
      </c>
      <c r="AP36" s="15">
        <v>35634.422512916601</v>
      </c>
      <c r="AQ36" s="14">
        <f t="shared" si="8"/>
        <v>6.5514064381657564E-2</v>
      </c>
      <c r="AR36" s="14">
        <v>0.230915739721027</v>
      </c>
      <c r="AS36" s="15">
        <v>30465.759364380501</v>
      </c>
      <c r="AT36" s="14">
        <f t="shared" si="9"/>
        <v>5.5450202922917795E-2</v>
      </c>
      <c r="AU36" s="15">
        <v>-0.14504691767244601</v>
      </c>
      <c r="AV36" s="15">
        <v>39356.500758180198</v>
      </c>
      <c r="AW36" s="14">
        <f t="shared" si="10"/>
        <v>7.1215311646855628E-2</v>
      </c>
      <c r="AX36" s="35">
        <v>0.29182733597622101</v>
      </c>
      <c r="AY36" s="15">
        <v>37152.447944261003</v>
      </c>
      <c r="AZ36" s="14">
        <f t="shared" si="11"/>
        <v>5.9825139270176714E-2</v>
      </c>
      <c r="BA36" s="17">
        <v>-5.6002255573017197E-2</v>
      </c>
      <c r="BB36" s="15">
        <v>51977.847174171802</v>
      </c>
      <c r="BC36" s="14">
        <f t="shared" si="12"/>
        <v>7.5730832267678752E-2</v>
      </c>
      <c r="BD36" s="18">
        <v>0.39904232561345598</v>
      </c>
      <c r="BE36" s="15">
        <v>45876.6275337064</v>
      </c>
      <c r="BF36" s="14">
        <v>6.3640727231231306E-2</v>
      </c>
      <c r="BG36" s="87">
        <v>-0.11738115316744301</v>
      </c>
      <c r="BH36" s="84">
        <v>76909.198499999999</v>
      </c>
      <c r="BI36" s="90">
        <f t="shared" si="13"/>
        <v>9.6058189868131028E-2</v>
      </c>
      <c r="BJ36" s="18">
        <f t="shared" si="14"/>
        <v>0.67643531433284632</v>
      </c>
    </row>
    <row r="37" spans="1:62" s="9" customFormat="1" x14ac:dyDescent="0.2">
      <c r="A37" s="60" t="s">
        <v>40</v>
      </c>
      <c r="B37" s="60">
        <v>162461.95800000001</v>
      </c>
      <c r="C37" s="60">
        <v>100</v>
      </c>
      <c r="D37" s="60">
        <v>158305.04699999999</v>
      </c>
      <c r="E37" s="60">
        <v>100</v>
      </c>
      <c r="F37" s="60">
        <v>-2.5586980799529799</v>
      </c>
      <c r="G37" s="60">
        <v>145985.23499999999</v>
      </c>
      <c r="H37" s="60">
        <v>100</v>
      </c>
      <c r="I37" s="60">
        <v>-7.7823242110530897</v>
      </c>
      <c r="J37" s="60">
        <v>169861.557</v>
      </c>
      <c r="K37" s="60">
        <v>100</v>
      </c>
      <c r="L37" s="60">
        <v>16.3552992191299</v>
      </c>
      <c r="M37" s="60">
        <v>211827.54399999999</v>
      </c>
      <c r="N37" s="60">
        <v>100</v>
      </c>
      <c r="O37" s="60">
        <v>24.705994541189799</v>
      </c>
      <c r="P37" s="60">
        <v>206591.753</v>
      </c>
      <c r="Q37" s="60">
        <v>100</v>
      </c>
      <c r="R37" s="60">
        <v>-2.4717234128909902</v>
      </c>
      <c r="S37" s="60">
        <v>204124.24379753301</v>
      </c>
      <c r="T37" s="60">
        <v>100</v>
      </c>
      <c r="U37" s="60">
        <v>-1.1943890143896601</v>
      </c>
      <c r="V37" s="60">
        <v>306785.10409818997</v>
      </c>
      <c r="W37" s="61">
        <f>SUM(W4,W12,W17,W27,W32,W36)</f>
        <v>0.99999999999999911</v>
      </c>
      <c r="X37" s="60">
        <v>383570.14357610402</v>
      </c>
      <c r="Y37" s="61">
        <f>SUM(Y4,Y12,Y17,Y27,Y32,Y36)</f>
        <v>0.99999999999999967</v>
      </c>
      <c r="Z37" s="62">
        <f t="shared" si="2"/>
        <v>3.2596106741869021E-6</v>
      </c>
      <c r="AA37" s="60">
        <v>422166.85460148298</v>
      </c>
      <c r="AB37" s="61">
        <f>SUM(AB4,AB12,AB17,AB27,AB32,AB36)</f>
        <v>1.0000000000000013</v>
      </c>
      <c r="AC37" s="62">
        <v>0.100624909607232</v>
      </c>
      <c r="AD37" s="63">
        <v>479941.65401362203</v>
      </c>
      <c r="AE37" s="61">
        <f>SUM(AE4,AE12,AE17,AE27,AE32,AE36)</f>
        <v>1.0000000000000013</v>
      </c>
      <c r="AF37" s="62">
        <v>0.13685299729813699</v>
      </c>
      <c r="AG37" s="64">
        <v>507355.751160988</v>
      </c>
      <c r="AH37" s="61">
        <f>SUM(AH4,AH12,AH17,AH27,AH32,AH36)</f>
        <v>1.0000000000000009</v>
      </c>
      <c r="AI37" s="62">
        <v>5.7119645519634901E-2</v>
      </c>
      <c r="AJ37" s="60">
        <v>506324.96869302</v>
      </c>
      <c r="AK37" s="61">
        <f>SUM(AK4,AK12,AK17,AK27,AK32,AK36)</f>
        <v>1.0000000000000002</v>
      </c>
      <c r="AL37" s="62">
        <v>-2.0316759307624E-3</v>
      </c>
      <c r="AM37" s="65">
        <v>527896.45067002403</v>
      </c>
      <c r="AN37" s="61">
        <f>SUM(AN4,AN12,AN17,AN27,AN32,AN36)</f>
        <v>1.0000000007011469</v>
      </c>
      <c r="AO37" s="66">
        <v>4.2604025696553902E-2</v>
      </c>
      <c r="AP37" s="64">
        <v>543920.19254560897</v>
      </c>
      <c r="AQ37" s="61">
        <f>SUM(AQ4,AQ12,AQ17,AQ27,AQ32,AQ36)</f>
        <v>0.99999999999999944</v>
      </c>
      <c r="AR37" s="66">
        <v>3.0353948876236599E-2</v>
      </c>
      <c r="AS37" s="60">
        <v>549425.57030370901</v>
      </c>
      <c r="AT37" s="61">
        <f>SUM(AT4,AT12,AT17,AT27,AT32,AT36)</f>
        <v>1</v>
      </c>
      <c r="AU37" s="65">
        <v>1.0121664599974E-2</v>
      </c>
      <c r="AV37" s="60">
        <v>552640.99598892801</v>
      </c>
      <c r="AW37" s="61">
        <f>SUM(AW4,AW12,AW17,AW27,AW32,AW36)</f>
        <v>1.0000000000000004</v>
      </c>
      <c r="AX37" s="65">
        <v>5.85234080649221E-3</v>
      </c>
      <c r="AY37" s="60">
        <v>621017.32478175405</v>
      </c>
      <c r="AZ37" s="61">
        <f>SUM(AZ4,AZ12,AZ17,AZ27,AZ32,AZ36)</f>
        <v>1.0000000000000002</v>
      </c>
      <c r="BA37" s="67">
        <v>0.12372648661446201</v>
      </c>
      <c r="BB37" s="60">
        <v>686349.87385917699</v>
      </c>
      <c r="BC37" s="61">
        <f>SUM(BC4,BC12,BC17,BC27,BC32,BC36)</f>
        <v>0.99999999999999967</v>
      </c>
      <c r="BD37" s="68">
        <v>0.10520245808018799</v>
      </c>
      <c r="BE37" s="60">
        <v>720869.00212530396</v>
      </c>
      <c r="BF37" s="61">
        <v>1</v>
      </c>
      <c r="BG37" s="68">
        <v>5.0293778116450298E-2</v>
      </c>
      <c r="BH37" s="60">
        <v>800652.17349589011</v>
      </c>
      <c r="BI37" s="61">
        <v>1</v>
      </c>
      <c r="BJ37" s="68">
        <v>0.11067637966865718</v>
      </c>
    </row>
    <row r="38" spans="1:62" x14ac:dyDescent="0.2">
      <c r="AV38" s="69"/>
      <c r="AY38" s="69"/>
      <c r="BB38" s="69"/>
    </row>
    <row r="39" spans="1:62" x14ac:dyDescent="0.2">
      <c r="V39" s="69"/>
      <c r="X39" s="69"/>
      <c r="AA39" s="69"/>
      <c r="AD39" s="69"/>
      <c r="AG39" s="69"/>
      <c r="AJ39" s="69"/>
      <c r="AM39" s="69"/>
      <c r="AP39" s="69"/>
      <c r="AS39" s="69"/>
      <c r="AV39" s="69"/>
      <c r="AY39" s="69"/>
      <c r="BB39" s="69"/>
      <c r="BH39" s="92"/>
      <c r="BI39" s="93"/>
      <c r="BJ39" s="94"/>
    </row>
    <row r="41" spans="1:62" ht="13.35" customHeight="1" x14ac:dyDescent="0.2">
      <c r="A41" s="102" t="s">
        <v>41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3"/>
      <c r="R41" s="3"/>
      <c r="S41" s="3"/>
      <c r="T41" s="3"/>
      <c r="U41" s="3"/>
      <c r="V41" s="70"/>
      <c r="W41" s="71"/>
      <c r="X41" s="4"/>
      <c r="Y41" s="4"/>
      <c r="Z41" s="4"/>
      <c r="AA41" s="5"/>
      <c r="AB41" s="72"/>
      <c r="AV41" s="73"/>
    </row>
    <row r="42" spans="1:62" ht="14.65" customHeight="1" x14ac:dyDescent="0.2">
      <c r="A42" s="102" t="s">
        <v>42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74"/>
      <c r="P42" s="74"/>
      <c r="Q42" s="3"/>
      <c r="R42" s="3"/>
      <c r="S42" s="3"/>
      <c r="T42" s="3"/>
      <c r="U42" s="3"/>
      <c r="V42" s="75"/>
      <c r="W42" s="4"/>
      <c r="X42" s="4"/>
      <c r="Y42" s="4"/>
      <c r="Z42" s="4"/>
      <c r="AV42" s="76"/>
    </row>
    <row r="43" spans="1:62" ht="14.65" customHeight="1" x14ac:dyDescent="0.2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4"/>
      <c r="P43" s="74"/>
      <c r="Q43" s="3"/>
      <c r="R43" s="3"/>
      <c r="S43" s="3"/>
      <c r="T43" s="3"/>
      <c r="U43" s="3"/>
      <c r="V43" s="75"/>
      <c r="W43" s="4"/>
      <c r="X43" s="4"/>
      <c r="Y43" s="4"/>
      <c r="Z43" s="4"/>
      <c r="AV43" s="76"/>
    </row>
    <row r="44" spans="1:62" s="3" customFormat="1" ht="14.65" customHeight="1" x14ac:dyDescent="0.2">
      <c r="A44" s="103" t="s">
        <v>43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77"/>
      <c r="O44" s="74"/>
      <c r="P44" s="74"/>
      <c r="V44" s="75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5"/>
      <c r="AJ44" s="5"/>
      <c r="AL44" s="4"/>
      <c r="AM44" s="5"/>
      <c r="AP44" s="4"/>
      <c r="AV44" s="78"/>
    </row>
    <row r="45" spans="1:62" ht="14.65" customHeight="1" x14ac:dyDescent="0.2">
      <c r="A45" s="104" t="s">
        <v>44</v>
      </c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74"/>
      <c r="P45" s="74"/>
      <c r="Q45" s="3"/>
      <c r="R45" s="3"/>
      <c r="S45" s="3"/>
      <c r="T45" s="3"/>
      <c r="U45" s="3"/>
      <c r="V45" s="75"/>
      <c r="W45" s="4"/>
      <c r="X45" s="4"/>
      <c r="Y45" s="4"/>
      <c r="Z45" s="4"/>
    </row>
    <row r="46" spans="1:62" ht="14.65" customHeight="1" x14ac:dyDescent="0.2">
      <c r="A46" s="79"/>
      <c r="B46" s="80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4"/>
      <c r="P46" s="74"/>
      <c r="Q46" s="3"/>
      <c r="R46" s="3"/>
      <c r="S46" s="3"/>
      <c r="T46" s="3"/>
      <c r="U46" s="3"/>
      <c r="V46" s="75"/>
      <c r="W46" s="4"/>
      <c r="X46" s="4"/>
      <c r="Y46" s="4"/>
      <c r="Z46" s="4"/>
    </row>
    <row r="47" spans="1:62" ht="33.950000000000003" customHeight="1" x14ac:dyDescent="0.2">
      <c r="A47" s="105" t="s">
        <v>45</v>
      </c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3"/>
      <c r="R47" s="3"/>
      <c r="S47" s="3"/>
      <c r="T47" s="3"/>
      <c r="U47" s="3"/>
      <c r="V47" s="75"/>
      <c r="W47" s="4"/>
      <c r="X47" s="4"/>
      <c r="Y47" s="4"/>
      <c r="Z47" s="4"/>
    </row>
    <row r="48" spans="1:62" ht="14.65" customHeight="1" x14ac:dyDescent="0.2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3"/>
      <c r="R48" s="3"/>
      <c r="S48" s="3"/>
      <c r="T48" s="3"/>
      <c r="U48" s="3"/>
      <c r="V48" s="75"/>
      <c r="W48" s="4"/>
      <c r="X48" s="4"/>
      <c r="Y48" s="4"/>
      <c r="Z48" s="4"/>
    </row>
    <row r="49" spans="1:26" ht="14.85" customHeight="1" x14ac:dyDescent="0.2">
      <c r="A49" s="100" t="s">
        <v>47</v>
      </c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3"/>
      <c r="R49" s="3"/>
      <c r="S49" s="3"/>
      <c r="T49" s="3"/>
      <c r="U49" s="3"/>
      <c r="V49" s="75"/>
      <c r="W49" s="4"/>
      <c r="X49" s="4"/>
      <c r="Y49" s="4"/>
      <c r="Z49" s="4"/>
    </row>
    <row r="50" spans="1:26" x14ac:dyDescent="0.2">
      <c r="A50" s="81"/>
      <c r="B50" s="82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</row>
    <row r="51" spans="1:26" x14ac:dyDescent="0.2">
      <c r="A51" s="101"/>
      <c r="B51" s="101"/>
      <c r="C51" s="101"/>
      <c r="D51" s="101"/>
      <c r="E51" s="101"/>
    </row>
  </sheetData>
  <mergeCells count="29">
    <mergeCell ref="A49:P49"/>
    <mergeCell ref="A51:E51"/>
    <mergeCell ref="BH2:BJ2"/>
    <mergeCell ref="A41:P41"/>
    <mergeCell ref="A42:N42"/>
    <mergeCell ref="A44:M44"/>
    <mergeCell ref="A45:N45"/>
    <mergeCell ref="A47:P48"/>
    <mergeCell ref="AS2:AU2"/>
    <mergeCell ref="AV2:AX2"/>
    <mergeCell ref="AY2:BA2"/>
    <mergeCell ref="BB2:BD2"/>
    <mergeCell ref="BE2:BG2"/>
    <mergeCell ref="A1:BJ1"/>
    <mergeCell ref="B2:C2"/>
    <mergeCell ref="D2:F2"/>
    <mergeCell ref="G2:I2"/>
    <mergeCell ref="J2:L2"/>
    <mergeCell ref="M2:O2"/>
    <mergeCell ref="P2:R2"/>
    <mergeCell ref="S2:U2"/>
    <mergeCell ref="V2:W2"/>
    <mergeCell ref="X2:Z2"/>
    <mergeCell ref="AA2:AC2"/>
    <mergeCell ref="AD2:AF2"/>
    <mergeCell ref="AG2:AI2"/>
    <mergeCell ref="AJ2:AL2"/>
    <mergeCell ref="AM2:AO2"/>
    <mergeCell ref="AP2:AR2"/>
  </mergeCell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Historico_2000_2021_PAINEL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jaciararezende</dc:creator>
  <dc:description/>
  <cp:lastModifiedBy>Rafael De Brito Cavalcanti Machado</cp:lastModifiedBy>
  <cp:revision>2</cp:revision>
  <dcterms:created xsi:type="dcterms:W3CDTF">2020-08-14T12:06:29Z</dcterms:created>
  <dcterms:modified xsi:type="dcterms:W3CDTF">2023-07-31T21:15:57Z</dcterms:modified>
  <dc:language>pt-BR</dc:language>
</cp:coreProperties>
</file>