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rdanaalmeida.hctm\Desktop\"/>
    </mc:Choice>
  </mc:AlternateContent>
  <bookViews>
    <workbookView xWindow="0" yWindow="0" windowWidth="2370" windowHeight="0"/>
  </bookViews>
  <sheets>
    <sheet name="Planilh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7" i="1"/>
  <c r="G15" i="1"/>
  <c r="I14" i="1"/>
  <c r="I7" i="1"/>
  <c r="I6" i="1"/>
  <c r="I20" i="1"/>
  <c r="F20" i="1"/>
  <c r="F19" i="1"/>
  <c r="I19" i="1" s="1"/>
  <c r="I18" i="1"/>
  <c r="F18" i="1"/>
  <c r="F17" i="1"/>
  <c r="I17" i="1" s="1"/>
  <c r="I16" i="1"/>
  <c r="H15" i="1"/>
  <c r="F15" i="1"/>
  <c r="F14" i="1"/>
  <c r="F13" i="1"/>
  <c r="I12" i="1"/>
  <c r="F12" i="1"/>
  <c r="F11" i="1"/>
  <c r="I11" i="1" s="1"/>
  <c r="I10" i="1"/>
  <c r="F10" i="1"/>
  <c r="F9" i="1"/>
  <c r="I9" i="1" s="1"/>
  <c r="I8" i="1"/>
  <c r="F8" i="1"/>
  <c r="F6" i="1"/>
  <c r="C27" i="1"/>
  <c r="B27" i="1"/>
  <c r="D27" i="1" s="1"/>
  <c r="C26" i="1"/>
  <c r="B26" i="1"/>
  <c r="D26" i="1" s="1"/>
  <c r="C25" i="1"/>
  <c r="B25" i="1"/>
  <c r="D25" i="1" s="1"/>
  <c r="C24" i="1"/>
  <c r="C28" i="1" s="1"/>
  <c r="B24" i="1"/>
  <c r="B28" i="1" s="1"/>
  <c r="J20" i="1"/>
  <c r="D20" i="1"/>
  <c r="C20" i="1"/>
  <c r="B20" i="1"/>
  <c r="E20" i="1" s="1"/>
  <c r="J19" i="1"/>
  <c r="D19" i="1"/>
  <c r="C19" i="1"/>
  <c r="E19" i="1" s="1"/>
  <c r="B19" i="1"/>
  <c r="J18" i="1"/>
  <c r="E18" i="1"/>
  <c r="D18" i="1"/>
  <c r="C18" i="1"/>
  <c r="B18" i="1"/>
  <c r="J17" i="1"/>
  <c r="D17" i="1"/>
  <c r="C17" i="1"/>
  <c r="B17" i="1"/>
  <c r="E17" i="1" s="1"/>
  <c r="J16" i="1"/>
  <c r="D16" i="1"/>
  <c r="C16" i="1"/>
  <c r="B16" i="1"/>
  <c r="E16" i="1" s="1"/>
  <c r="J15" i="1"/>
  <c r="D15" i="1"/>
  <c r="C15" i="1"/>
  <c r="B15" i="1"/>
  <c r="E15" i="1" s="1"/>
  <c r="J14" i="1"/>
  <c r="E14" i="1"/>
  <c r="D14" i="1"/>
  <c r="C14" i="1"/>
  <c r="B14" i="1"/>
  <c r="J13" i="1"/>
  <c r="D13" i="1"/>
  <c r="C13" i="1"/>
  <c r="B13" i="1"/>
  <c r="E13" i="1" s="1"/>
  <c r="J12" i="1"/>
  <c r="D12" i="1"/>
  <c r="C12" i="1"/>
  <c r="B12" i="1"/>
  <c r="E12" i="1" s="1"/>
  <c r="J11" i="1"/>
  <c r="D11" i="1"/>
  <c r="C11" i="1"/>
  <c r="B11" i="1"/>
  <c r="E11" i="1" s="1"/>
  <c r="J10" i="1"/>
  <c r="E10" i="1"/>
  <c r="D10" i="1"/>
  <c r="C10" i="1"/>
  <c r="B10" i="1"/>
  <c r="J9" i="1"/>
  <c r="D9" i="1"/>
  <c r="C9" i="1"/>
  <c r="B9" i="1"/>
  <c r="E9" i="1" s="1"/>
  <c r="J8" i="1"/>
  <c r="D8" i="1"/>
  <c r="C8" i="1"/>
  <c r="B8" i="1"/>
  <c r="E8" i="1" s="1"/>
  <c r="J7" i="1"/>
  <c r="D7" i="1"/>
  <c r="C7" i="1"/>
  <c r="B7" i="1"/>
  <c r="E7" i="1" s="1"/>
  <c r="J6" i="1"/>
  <c r="J21" i="1" s="1"/>
  <c r="H21" i="1"/>
  <c r="D6" i="1"/>
  <c r="D21" i="1" s="1"/>
  <c r="C6" i="1"/>
  <c r="C21" i="1" s="1"/>
  <c r="B6" i="1"/>
  <c r="E6" i="1" s="1"/>
  <c r="K14" i="1" l="1"/>
  <c r="G21" i="1"/>
  <c r="I15" i="1"/>
  <c r="I13" i="1"/>
  <c r="I21" i="1" s="1"/>
  <c r="K18" i="1"/>
  <c r="K8" i="1"/>
  <c r="K12" i="1"/>
  <c r="K16" i="1"/>
  <c r="K7" i="1"/>
  <c r="K9" i="1"/>
  <c r="K10" i="1"/>
  <c r="K20" i="1"/>
  <c r="K13" i="1"/>
  <c r="K17" i="1"/>
  <c r="E21" i="1"/>
  <c r="K6" i="1"/>
  <c r="K19" i="1"/>
  <c r="K15" i="1"/>
  <c r="K11" i="1"/>
  <c r="F21" i="1"/>
  <c r="D24" i="1"/>
  <c r="D28" i="1" s="1"/>
  <c r="J25" i="1" s="1"/>
  <c r="B21" i="1"/>
  <c r="K21" i="1" l="1"/>
  <c r="J24" i="1" s="1"/>
  <c r="J26" i="1" s="1"/>
</calcChain>
</file>

<file path=xl/sharedStrings.xml><?xml version="1.0" encoding="utf-8"?>
<sst xmlns="http://schemas.openxmlformats.org/spreadsheetml/2006/main" count="48" uniqueCount="41">
  <si>
    <t>UNIDADE DE NUTRIÇÃO CLÍNICA | HOSPITAL DE CLÍNICAS DA UNIVERSIDADE FEDERAL DO TRIÂNGULO MINEIRO
 Av.Getúlio Guaritá, nº 130, térreo, ubera/MG | (34) 33185114 / 5134 | unc.hctm@ebserh.gov.br</t>
  </si>
  <si>
    <t>Relatório mensal de atendimentos clínicos nutricionais da Unidade de Nutrição Clínica (UNC) - Julho de 2025</t>
  </si>
  <si>
    <t xml:space="preserve">Clínica </t>
  </si>
  <si>
    <t>Triagens</t>
  </si>
  <si>
    <t>Avaliações e reavaliações</t>
  </si>
  <si>
    <t>Orientações de alta</t>
  </si>
  <si>
    <t>Total</t>
  </si>
  <si>
    <t>Nível     primário</t>
  </si>
  <si>
    <t>Nível secundário</t>
  </si>
  <si>
    <t xml:space="preserve">Nível terciário </t>
  </si>
  <si>
    <t xml:space="preserve">Clínica Cirúrgica </t>
  </si>
  <si>
    <t xml:space="preserve">Clínica Médica </t>
  </si>
  <si>
    <t>G.O</t>
  </si>
  <si>
    <t xml:space="preserve">Neurologia </t>
  </si>
  <si>
    <t>Onco Hematologia</t>
  </si>
  <si>
    <t xml:space="preserve">Ortopedia </t>
  </si>
  <si>
    <t>Pediatria</t>
  </si>
  <si>
    <t>PS Adulto</t>
  </si>
  <si>
    <t xml:space="preserve">PS Infantil </t>
  </si>
  <si>
    <t>UDIP</t>
  </si>
  <si>
    <t>Unidade Cardiológica</t>
  </si>
  <si>
    <t xml:space="preserve">UTI Coronária </t>
  </si>
  <si>
    <t>UTI Geral</t>
  </si>
  <si>
    <t>UTI Neonatal</t>
  </si>
  <si>
    <t xml:space="preserve">UTI Neurológica </t>
  </si>
  <si>
    <t>Somatória</t>
  </si>
  <si>
    <t>ATENDIMENTOS AMBULATORIAIS</t>
  </si>
  <si>
    <t>RESUMO DOS ATENDIMENTOS</t>
  </si>
  <si>
    <t>Ambulatório/setor</t>
  </si>
  <si>
    <t>1° Consulta</t>
  </si>
  <si>
    <t xml:space="preserve">Retorno </t>
  </si>
  <si>
    <t xml:space="preserve">Total </t>
  </si>
  <si>
    <t xml:space="preserve">Tipo de atendimento </t>
  </si>
  <si>
    <t>Bariátrica</t>
  </si>
  <si>
    <t>Intra-hospitalar</t>
  </si>
  <si>
    <t>Centro de reabilitação</t>
  </si>
  <si>
    <t>Ambulatorial</t>
  </si>
  <si>
    <t>Quimioterapia</t>
  </si>
  <si>
    <t xml:space="preserve">Total de atendimentos </t>
  </si>
  <si>
    <t>UTR</t>
  </si>
  <si>
    <t>ATENDIMENTOS INTRA-HOSPITALARES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</si>
</sst>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Arial"/>
    </font>
    <font>
      <b/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CDADA"/>
        <bgColor rgb="FFFCDADA"/>
      </patternFill>
    </fill>
    <fill>
      <patternFill patternType="solid">
        <fgColor rgb="FFE6AAAA"/>
        <bgColor rgb="FFE6AAAA"/>
      </patternFill>
    </fill>
    <fill>
      <patternFill patternType="solid">
        <fgColor rgb="FFF2F2F2"/>
        <bgColor rgb="FFF2F2F2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3" xfId="0" applyFont="1" applyBorder="1"/>
    <xf numFmtId="0" fontId="3" fillId="2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1" fillId="4" borderId="6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638175</xdr:colOff>
      <xdr:row>0</xdr:row>
      <xdr:rowOff>228600</xdr:rowOff>
    </xdr:from>
    <xdr:ext cx="1123950" cy="295275"/>
    <xdr:pic>
      <xdr:nvPicPr>
        <xdr:cNvPr id="2" name="image2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43875" y="228600"/>
          <a:ext cx="1123950" cy="2952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342900</xdr:colOff>
      <xdr:row>0</xdr:row>
      <xdr:rowOff>66675</xdr:rowOff>
    </xdr:from>
    <xdr:ext cx="571500" cy="466725"/>
    <xdr:pic>
      <xdr:nvPicPr>
        <xdr:cNvPr id="5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2900" y="66675"/>
          <a:ext cx="571500" cy="4667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8%20AGOS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ulto-Idoso"/>
      <sheetName val="Pediatria"/>
      <sheetName val="UTR"/>
      <sheetName val="Ambulatório "/>
      <sheetName val="Orientações de alta"/>
      <sheetName val="Relatório mensal"/>
      <sheetName val="Fechamento"/>
      <sheetName val="Legendas "/>
    </sheetNames>
    <sheetDataSet>
      <sheetData sheetId="0">
        <row r="4">
          <cell r="F4" t="str">
            <v>PS Adulto</v>
          </cell>
          <cell r="H4" t="str">
            <v>Terciário</v>
          </cell>
        </row>
        <row r="5">
          <cell r="F5" t="str">
            <v>PS Adulto</v>
          </cell>
          <cell r="H5" t="str">
            <v>Terciário</v>
          </cell>
        </row>
        <row r="6">
          <cell r="F6" t="str">
            <v>PS Adulto</v>
          </cell>
          <cell r="H6" t="str">
            <v>Terciário</v>
          </cell>
        </row>
        <row r="7">
          <cell r="F7" t="str">
            <v>Clínica Cirúrgica</v>
          </cell>
          <cell r="H7" t="str">
            <v>Secundário</v>
          </cell>
        </row>
        <row r="12">
          <cell r="F12" t="str">
            <v>G.O</v>
          </cell>
          <cell r="H12" t="str">
            <v>Terciário</v>
          </cell>
        </row>
        <row r="13">
          <cell r="F13" t="str">
            <v>PS Adulto</v>
          </cell>
          <cell r="H13" t="str">
            <v>Secundário</v>
          </cell>
        </row>
        <row r="14">
          <cell r="F14" t="str">
            <v>Onco Hematologia</v>
          </cell>
          <cell r="H14" t="str">
            <v>Secundário</v>
          </cell>
        </row>
        <row r="18">
          <cell r="F18" t="str">
            <v>PS Adulto</v>
          </cell>
          <cell r="H18" t="str">
            <v>Primário</v>
          </cell>
        </row>
        <row r="19">
          <cell r="F19" t="str">
            <v>PS Adulto</v>
          </cell>
          <cell r="H19" t="str">
            <v>Terciário</v>
          </cell>
        </row>
        <row r="20">
          <cell r="F20" t="str">
            <v>PS Adulto</v>
          </cell>
          <cell r="H20" t="str">
            <v>Terciário</v>
          </cell>
        </row>
        <row r="21">
          <cell r="F21" t="str">
            <v>PS Adulto</v>
          </cell>
          <cell r="H21" t="str">
            <v>Primário</v>
          </cell>
        </row>
        <row r="22">
          <cell r="F22" t="str">
            <v>PS Adulto</v>
          </cell>
          <cell r="H22" t="str">
            <v>Terciário</v>
          </cell>
        </row>
        <row r="23">
          <cell r="F23" t="str">
            <v>PS Adulto</v>
          </cell>
          <cell r="H23" t="str">
            <v>Terciário</v>
          </cell>
        </row>
        <row r="24">
          <cell r="F24" t="str">
            <v>PS Adulto</v>
          </cell>
          <cell r="H24" t="str">
            <v>Secundário</v>
          </cell>
        </row>
        <row r="25">
          <cell r="F25" t="str">
            <v>PS Adulto</v>
          </cell>
          <cell r="H25" t="str">
            <v>Secundário</v>
          </cell>
        </row>
        <row r="26">
          <cell r="F26" t="str">
            <v>PS Adulto</v>
          </cell>
          <cell r="H26" t="str">
            <v>Terciário</v>
          </cell>
        </row>
        <row r="29">
          <cell r="F29" t="str">
            <v>PS Adulto</v>
          </cell>
          <cell r="H29" t="str">
            <v>Secundário</v>
          </cell>
        </row>
        <row r="30">
          <cell r="F30" t="str">
            <v>PS Adulto</v>
          </cell>
          <cell r="H30" t="str">
            <v>Terciário</v>
          </cell>
        </row>
        <row r="31">
          <cell r="F31" t="str">
            <v>PS Adulto</v>
          </cell>
          <cell r="H31" t="str">
            <v>Terciário</v>
          </cell>
        </row>
        <row r="32">
          <cell r="F32" t="str">
            <v>G.O</v>
          </cell>
          <cell r="H32" t="str">
            <v>Secundário</v>
          </cell>
        </row>
        <row r="33">
          <cell r="F33" t="str">
            <v>PS Adulto</v>
          </cell>
          <cell r="H33" t="str">
            <v>Primário</v>
          </cell>
        </row>
        <row r="34">
          <cell r="F34" t="str">
            <v>PS Adulto</v>
          </cell>
          <cell r="H34" t="str">
            <v>Primário</v>
          </cell>
        </row>
        <row r="35">
          <cell r="F35" t="str">
            <v>PS Adulto</v>
          </cell>
          <cell r="H35" t="str">
            <v>Terciário</v>
          </cell>
        </row>
        <row r="36">
          <cell r="F36" t="str">
            <v>PS Adulto</v>
          </cell>
          <cell r="H36" t="str">
            <v>Secundário</v>
          </cell>
        </row>
        <row r="37">
          <cell r="F37" t="str">
            <v>PS Adulto</v>
          </cell>
          <cell r="H37" t="str">
            <v>Primário</v>
          </cell>
        </row>
        <row r="38">
          <cell r="F38" t="str">
            <v>UTI Neuro</v>
          </cell>
          <cell r="H38" t="str">
            <v>Primário</v>
          </cell>
        </row>
        <row r="39">
          <cell r="F39" t="str">
            <v>Ortopedia</v>
          </cell>
          <cell r="H39" t="str">
            <v>Secundário</v>
          </cell>
        </row>
        <row r="40">
          <cell r="F40" t="str">
            <v>Clínica Cirúrgica</v>
          </cell>
          <cell r="H40" t="str">
            <v>Primário</v>
          </cell>
        </row>
        <row r="41">
          <cell r="F41" t="str">
            <v>PS Adulto</v>
          </cell>
          <cell r="H41" t="str">
            <v>Terciário</v>
          </cell>
        </row>
        <row r="42">
          <cell r="F42" t="str">
            <v>PS Adulto</v>
          </cell>
          <cell r="H42" t="str">
            <v>Secundário</v>
          </cell>
        </row>
        <row r="43">
          <cell r="F43" t="str">
            <v>PS Adulto</v>
          </cell>
          <cell r="H43" t="str">
            <v>Secundário</v>
          </cell>
        </row>
        <row r="44">
          <cell r="F44" t="str">
            <v>PS Adulto</v>
          </cell>
          <cell r="H44" t="str">
            <v>Secundário</v>
          </cell>
        </row>
        <row r="45">
          <cell r="F45" t="str">
            <v>PS Adulto</v>
          </cell>
          <cell r="H45" t="str">
            <v>Secundário</v>
          </cell>
        </row>
        <row r="46">
          <cell r="F46" t="str">
            <v>PS Adulto</v>
          </cell>
          <cell r="H46" t="str">
            <v>Secundário</v>
          </cell>
        </row>
        <row r="47">
          <cell r="F47" t="str">
            <v>PS Adulto</v>
          </cell>
          <cell r="H47" t="str">
            <v>Secundário</v>
          </cell>
        </row>
        <row r="51">
          <cell r="F51" t="str">
            <v>PS Adulto</v>
          </cell>
          <cell r="H51" t="str">
            <v>Primário</v>
          </cell>
        </row>
        <row r="53">
          <cell r="F53" t="str">
            <v>Clínica Cirúrgica</v>
          </cell>
          <cell r="H53" t="str">
            <v>Secundário</v>
          </cell>
        </row>
        <row r="54">
          <cell r="F54" t="str">
            <v>Clínica Cirúrgica</v>
          </cell>
          <cell r="H54" t="str">
            <v>Secundário</v>
          </cell>
        </row>
        <row r="55">
          <cell r="F55" t="str">
            <v>Clínica Cirúrgica</v>
          </cell>
          <cell r="H55" t="str">
            <v>Terciário</v>
          </cell>
        </row>
        <row r="57">
          <cell r="F57" t="str">
            <v>PS Adulto</v>
          </cell>
          <cell r="H57" t="str">
            <v>Terciário</v>
          </cell>
        </row>
        <row r="59">
          <cell r="F59" t="str">
            <v>PS Adulto</v>
          </cell>
          <cell r="H59" t="str">
            <v>Secundário</v>
          </cell>
        </row>
        <row r="60">
          <cell r="F60" t="str">
            <v>PS Adulto</v>
          </cell>
          <cell r="H60" t="str">
            <v>Terciário</v>
          </cell>
        </row>
        <row r="61">
          <cell r="F61" t="str">
            <v>PS Adulto</v>
          </cell>
          <cell r="H61" t="str">
            <v>Secundário</v>
          </cell>
        </row>
        <row r="62">
          <cell r="F62" t="str">
            <v>PS Adulto</v>
          </cell>
          <cell r="H62" t="str">
            <v>Secundário</v>
          </cell>
        </row>
        <row r="63">
          <cell r="F63" t="str">
            <v>PS Adulto</v>
          </cell>
          <cell r="H63" t="str">
            <v>Secundário</v>
          </cell>
        </row>
        <row r="64">
          <cell r="F64" t="str">
            <v>PS Adulto</v>
          </cell>
          <cell r="H64" t="str">
            <v>Primário</v>
          </cell>
        </row>
        <row r="65">
          <cell r="F65" t="str">
            <v>G.O</v>
          </cell>
          <cell r="H65" t="str">
            <v>Terciário</v>
          </cell>
        </row>
        <row r="66">
          <cell r="F66" t="str">
            <v>Unidade Cardiológica</v>
          </cell>
          <cell r="H66" t="str">
            <v>Secundário</v>
          </cell>
        </row>
        <row r="67">
          <cell r="F67" t="str">
            <v>PS Adulto</v>
          </cell>
          <cell r="H67" t="str">
            <v>Secundário</v>
          </cell>
        </row>
        <row r="68">
          <cell r="F68" t="str">
            <v>PS Adulto</v>
          </cell>
          <cell r="H68" t="str">
            <v>Secundário</v>
          </cell>
        </row>
        <row r="71">
          <cell r="F71" t="str">
            <v>Clínica Cirúrgica</v>
          </cell>
          <cell r="H71" t="str">
            <v>Secundário</v>
          </cell>
        </row>
        <row r="72">
          <cell r="F72" t="str">
            <v>Clínica Cirúrgica</v>
          </cell>
          <cell r="H72" t="str">
            <v>Primário</v>
          </cell>
        </row>
        <row r="73">
          <cell r="F73" t="str">
            <v>PS Adulto</v>
          </cell>
          <cell r="H73" t="str">
            <v>Terciário</v>
          </cell>
        </row>
        <row r="74">
          <cell r="F74" t="str">
            <v>Ortopedia</v>
          </cell>
          <cell r="H74" t="str">
            <v>Secundário</v>
          </cell>
        </row>
        <row r="75">
          <cell r="F75" t="str">
            <v>Neurologia</v>
          </cell>
          <cell r="H75" t="str">
            <v>Terciário</v>
          </cell>
        </row>
        <row r="76">
          <cell r="F76" t="str">
            <v>PS Adulto</v>
          </cell>
          <cell r="H76" t="str">
            <v>Secundário</v>
          </cell>
        </row>
        <row r="77">
          <cell r="F77" t="str">
            <v>Neurologia</v>
          </cell>
        </row>
        <row r="78">
          <cell r="F78" t="str">
            <v>Neurologia</v>
          </cell>
        </row>
        <row r="79">
          <cell r="F79" t="str">
            <v>Neurologia</v>
          </cell>
        </row>
        <row r="80">
          <cell r="F80" t="str">
            <v>Neurologia</v>
          </cell>
        </row>
        <row r="81">
          <cell r="F81" t="str">
            <v>Clínica Cirúrgica</v>
          </cell>
        </row>
        <row r="82">
          <cell r="F82" t="str">
            <v>UTI Neuro</v>
          </cell>
          <cell r="H82" t="str">
            <v>Terciário</v>
          </cell>
        </row>
        <row r="83">
          <cell r="F83" t="str">
            <v>UTI Coronária</v>
          </cell>
          <cell r="H83" t="str">
            <v>Secundário</v>
          </cell>
        </row>
        <row r="84">
          <cell r="F84" t="str">
            <v>Ortopedia</v>
          </cell>
          <cell r="H84" t="str">
            <v>Terciário</v>
          </cell>
        </row>
        <row r="85">
          <cell r="F85" t="str">
            <v>PS Adulto</v>
          </cell>
          <cell r="H85" t="str">
            <v>Secundário</v>
          </cell>
        </row>
        <row r="86">
          <cell r="F86" t="str">
            <v>PS Adulto</v>
          </cell>
          <cell r="H86" t="str">
            <v>Secundário</v>
          </cell>
        </row>
        <row r="87">
          <cell r="F87" t="str">
            <v>PS Adulto</v>
          </cell>
          <cell r="H87" t="str">
            <v>Secundário</v>
          </cell>
        </row>
        <row r="88">
          <cell r="F88" t="str">
            <v>PS Adulto</v>
          </cell>
          <cell r="H88" t="str">
            <v>Secundário</v>
          </cell>
        </row>
        <row r="93">
          <cell r="F93" t="str">
            <v>PS Adulto</v>
          </cell>
          <cell r="H93" t="str">
            <v>Terciário</v>
          </cell>
        </row>
        <row r="95">
          <cell r="F95" t="str">
            <v>PS Adulto</v>
          </cell>
          <cell r="H95" t="str">
            <v>Secundário</v>
          </cell>
        </row>
        <row r="102">
          <cell r="F102" t="str">
            <v>PS Adulto</v>
          </cell>
          <cell r="H102" t="str">
            <v>Secundário</v>
          </cell>
        </row>
        <row r="103">
          <cell r="F103" t="str">
            <v>PS Adulto</v>
          </cell>
          <cell r="H103" t="str">
            <v>Terciário</v>
          </cell>
        </row>
        <row r="104">
          <cell r="F104" t="str">
            <v>PS Adulto</v>
          </cell>
          <cell r="H104" t="str">
            <v>Terciário</v>
          </cell>
        </row>
        <row r="105">
          <cell r="F105" t="str">
            <v>PS Adulto</v>
          </cell>
          <cell r="H105" t="str">
            <v>Primário</v>
          </cell>
        </row>
        <row r="117">
          <cell r="F117" t="str">
            <v>Clínica Cirúrgica</v>
          </cell>
          <cell r="H117" t="str">
            <v>Secundário</v>
          </cell>
        </row>
        <row r="118">
          <cell r="F118" t="str">
            <v>PS Adulto</v>
          </cell>
          <cell r="H118" t="str">
            <v>Secundário</v>
          </cell>
        </row>
        <row r="119">
          <cell r="F119" t="str">
            <v>PS Adulto</v>
          </cell>
          <cell r="H119" t="str">
            <v>Primário</v>
          </cell>
        </row>
        <row r="120">
          <cell r="F120" t="str">
            <v>PS Adulto</v>
          </cell>
          <cell r="H120" t="str">
            <v>Primário</v>
          </cell>
        </row>
        <row r="121">
          <cell r="F121" t="str">
            <v>PS Adulto</v>
          </cell>
          <cell r="H121" t="str">
            <v>Secundário</v>
          </cell>
        </row>
        <row r="122">
          <cell r="F122" t="str">
            <v>PS Adulto</v>
          </cell>
          <cell r="H122" t="str">
            <v>Primário</v>
          </cell>
        </row>
        <row r="123">
          <cell r="F123" t="str">
            <v>PS Adulto</v>
          </cell>
          <cell r="H123" t="str">
            <v>Primário</v>
          </cell>
        </row>
        <row r="124">
          <cell r="F124" t="str">
            <v>PS Adulto</v>
          </cell>
          <cell r="H124" t="str">
            <v>Secundário</v>
          </cell>
        </row>
        <row r="126">
          <cell r="F126" t="str">
            <v>PS Adulto</v>
          </cell>
          <cell r="H126" t="str">
            <v>Secundário</v>
          </cell>
        </row>
        <row r="127">
          <cell r="F127" t="str">
            <v>PS Adulto</v>
          </cell>
          <cell r="H127" t="str">
            <v>Terciário</v>
          </cell>
        </row>
        <row r="128">
          <cell r="F128" t="str">
            <v>PS Adulto</v>
          </cell>
          <cell r="H128" t="str">
            <v>Secundário</v>
          </cell>
        </row>
        <row r="129">
          <cell r="F129" t="str">
            <v>PS Adulto</v>
          </cell>
          <cell r="H129" t="str">
            <v>Primário</v>
          </cell>
        </row>
        <row r="130">
          <cell r="F130" t="str">
            <v>Ortopedia</v>
          </cell>
          <cell r="H130" t="str">
            <v>Terciário</v>
          </cell>
        </row>
        <row r="131">
          <cell r="F131" t="str">
            <v>PS Adulto</v>
          </cell>
          <cell r="H131" t="str">
            <v>Terciário</v>
          </cell>
        </row>
        <row r="132">
          <cell r="F132" t="str">
            <v>Clínica Cirúrgica</v>
          </cell>
          <cell r="H132" t="str">
            <v>Secundário</v>
          </cell>
        </row>
        <row r="133">
          <cell r="F133" t="str">
            <v>Clínica Cirúrgica</v>
          </cell>
          <cell r="H133" t="str">
            <v>Secundário</v>
          </cell>
        </row>
        <row r="135">
          <cell r="F135" t="str">
            <v>Clínica Cirúrgica</v>
          </cell>
          <cell r="H135" t="str">
            <v>Secundário</v>
          </cell>
        </row>
        <row r="136">
          <cell r="F136" t="str">
            <v>Clínica Cirúrgica</v>
          </cell>
          <cell r="H136" t="str">
            <v>Secundário</v>
          </cell>
        </row>
        <row r="137">
          <cell r="F137" t="str">
            <v>PS Adulto</v>
          </cell>
          <cell r="H137" t="str">
            <v>Secundário</v>
          </cell>
        </row>
        <row r="138">
          <cell r="F138" t="str">
            <v>PS Adulto</v>
          </cell>
          <cell r="H138" t="str">
            <v>Terciário</v>
          </cell>
        </row>
        <row r="139">
          <cell r="F139" t="str">
            <v>PS Adulto</v>
          </cell>
          <cell r="H139" t="str">
            <v>Terciário</v>
          </cell>
        </row>
        <row r="140">
          <cell r="F140" t="str">
            <v>PS Adulto</v>
          </cell>
          <cell r="H140" t="str">
            <v>Terciário</v>
          </cell>
        </row>
        <row r="142">
          <cell r="F142" t="str">
            <v>PS Adulto</v>
          </cell>
          <cell r="H142" t="str">
            <v>Terciário</v>
          </cell>
        </row>
        <row r="144">
          <cell r="F144" t="str">
            <v>PS Adulto</v>
          </cell>
          <cell r="H144" t="str">
            <v>Secundário</v>
          </cell>
        </row>
        <row r="145">
          <cell r="F145" t="str">
            <v>PS Adulto</v>
          </cell>
          <cell r="H145" t="str">
            <v>Secundário</v>
          </cell>
        </row>
        <row r="146">
          <cell r="F146" t="str">
            <v>Clínica Cirúrgica</v>
          </cell>
          <cell r="H146" t="str">
            <v>Secundário</v>
          </cell>
        </row>
        <row r="147">
          <cell r="F147" t="str">
            <v>Clínica Cirúrgica</v>
          </cell>
          <cell r="H147" t="str">
            <v>Secundário</v>
          </cell>
        </row>
        <row r="149">
          <cell r="F149" t="str">
            <v>G.O</v>
          </cell>
          <cell r="H149" t="str">
            <v>Primário</v>
          </cell>
        </row>
        <row r="151">
          <cell r="F151" t="str">
            <v>Clínica Cirúrgica</v>
          </cell>
          <cell r="H151" t="str">
            <v>Terciário</v>
          </cell>
        </row>
        <row r="152">
          <cell r="F152" t="str">
            <v>PS Adulto</v>
          </cell>
          <cell r="H152" t="str">
            <v>Secundário</v>
          </cell>
        </row>
        <row r="153">
          <cell r="F153" t="str">
            <v>PS Adulto</v>
          </cell>
          <cell r="H153" t="str">
            <v>Terciário</v>
          </cell>
        </row>
        <row r="154">
          <cell r="F154" t="str">
            <v>PS Adulto</v>
          </cell>
          <cell r="H154" t="str">
            <v>Terciário</v>
          </cell>
        </row>
        <row r="155">
          <cell r="F155" t="str">
            <v>PS Adulto</v>
          </cell>
          <cell r="H155" t="str">
            <v>Terciário</v>
          </cell>
        </row>
        <row r="156">
          <cell r="F156" t="str">
            <v>G.O</v>
          </cell>
          <cell r="H156" t="str">
            <v>Terciário</v>
          </cell>
        </row>
        <row r="157">
          <cell r="F157" t="str">
            <v>PS Adulto</v>
          </cell>
          <cell r="H157" t="str">
            <v>Secundário</v>
          </cell>
        </row>
        <row r="160">
          <cell r="F160" t="str">
            <v>Onco Hematologia</v>
          </cell>
          <cell r="H160" t="str">
            <v>Secundário</v>
          </cell>
        </row>
        <row r="161">
          <cell r="F161" t="str">
            <v>PS Adulto</v>
          </cell>
          <cell r="H161" t="str">
            <v>Terciário</v>
          </cell>
        </row>
        <row r="162">
          <cell r="F162" t="str">
            <v>PS Adulto</v>
          </cell>
          <cell r="H162" t="str">
            <v>Secundário</v>
          </cell>
        </row>
        <row r="163">
          <cell r="F163" t="str">
            <v>PS Adulto</v>
          </cell>
          <cell r="H163" t="str">
            <v>Secundário</v>
          </cell>
        </row>
        <row r="165">
          <cell r="F165" t="str">
            <v>PS Adulto</v>
          </cell>
          <cell r="H165" t="str">
            <v>Secundário</v>
          </cell>
        </row>
        <row r="166">
          <cell r="F166" t="str">
            <v>PS Adulto</v>
          </cell>
          <cell r="H166" t="str">
            <v>Secundário</v>
          </cell>
        </row>
        <row r="167">
          <cell r="F167" t="str">
            <v>PS Adulto</v>
          </cell>
          <cell r="H167" t="str">
            <v>Secundário</v>
          </cell>
        </row>
        <row r="169">
          <cell r="F169" t="str">
            <v>PS Adulto</v>
          </cell>
          <cell r="H169" t="str">
            <v>Terciário</v>
          </cell>
        </row>
        <row r="170">
          <cell r="F170" t="str">
            <v>G.O</v>
          </cell>
          <cell r="H170" t="str">
            <v>Secundário</v>
          </cell>
        </row>
        <row r="171">
          <cell r="F171" t="str">
            <v>G.O</v>
          </cell>
          <cell r="H171" t="str">
            <v>Primário</v>
          </cell>
        </row>
        <row r="172">
          <cell r="F172" t="str">
            <v>G.O</v>
          </cell>
          <cell r="H172" t="str">
            <v>Primário</v>
          </cell>
        </row>
        <row r="173">
          <cell r="F173" t="str">
            <v>G.O</v>
          </cell>
          <cell r="H173" t="str">
            <v>Terciário</v>
          </cell>
        </row>
        <row r="174">
          <cell r="F174" t="str">
            <v>PS Adulto</v>
          </cell>
          <cell r="H174" t="str">
            <v>Terciário</v>
          </cell>
        </row>
        <row r="175">
          <cell r="F175" t="str">
            <v>PS Adulto</v>
          </cell>
          <cell r="H175" t="str">
            <v>Secundário</v>
          </cell>
        </row>
        <row r="176">
          <cell r="F176" t="str">
            <v>PS Adulto</v>
          </cell>
          <cell r="H176" t="str">
            <v>Secundário</v>
          </cell>
        </row>
        <row r="177">
          <cell r="F177" t="str">
            <v>Clínica Cirúrgica</v>
          </cell>
          <cell r="H177" t="str">
            <v>Terciário</v>
          </cell>
        </row>
        <row r="178">
          <cell r="F178" t="str">
            <v>Clínica Cirúrgica</v>
          </cell>
          <cell r="H178" t="str">
            <v>Secundário</v>
          </cell>
        </row>
        <row r="179">
          <cell r="F179" t="str">
            <v>PS Adulto</v>
          </cell>
          <cell r="H179" t="str">
            <v>Secundário</v>
          </cell>
        </row>
        <row r="181">
          <cell r="F181" t="str">
            <v>PS Adulto</v>
          </cell>
          <cell r="H181" t="str">
            <v>Terciário</v>
          </cell>
        </row>
        <row r="182">
          <cell r="F182" t="str">
            <v>Clínica Cirúrgica</v>
          </cell>
          <cell r="H182" t="str">
            <v>Terciário</v>
          </cell>
        </row>
        <row r="184">
          <cell r="F184" t="str">
            <v>PS Adulto</v>
          </cell>
          <cell r="H184" t="str">
            <v>Secundário</v>
          </cell>
        </row>
        <row r="185">
          <cell r="F185" t="str">
            <v>PS Adulto</v>
          </cell>
          <cell r="H185" t="str">
            <v>Primário</v>
          </cell>
        </row>
        <row r="186">
          <cell r="F186" t="str">
            <v>PS Adulto</v>
          </cell>
          <cell r="H186" t="str">
            <v>Terciário</v>
          </cell>
        </row>
        <row r="190">
          <cell r="F190" t="str">
            <v>PS Adulto</v>
          </cell>
          <cell r="H190" t="str">
            <v>Secundário</v>
          </cell>
        </row>
        <row r="191">
          <cell r="F191" t="str">
            <v>PS Adulto</v>
          </cell>
          <cell r="H191" t="str">
            <v>Secundário</v>
          </cell>
        </row>
        <row r="192">
          <cell r="F192" t="str">
            <v>Neurologia</v>
          </cell>
          <cell r="H192" t="str">
            <v>Secundário</v>
          </cell>
        </row>
        <row r="193">
          <cell r="F193" t="str">
            <v>Neurologia</v>
          </cell>
          <cell r="H193" t="str">
            <v>Terciário</v>
          </cell>
        </row>
        <row r="194">
          <cell r="F194" t="str">
            <v>Ortopedia</v>
          </cell>
        </row>
        <row r="195">
          <cell r="F195" t="str">
            <v>Ortopedia</v>
          </cell>
        </row>
        <row r="196">
          <cell r="F196" t="str">
            <v>UTI Neuro</v>
          </cell>
          <cell r="H196" t="str">
            <v>Terciário</v>
          </cell>
        </row>
        <row r="197">
          <cell r="F197" t="str">
            <v>UTI Neuro</v>
          </cell>
          <cell r="H197" t="str">
            <v>Terciário</v>
          </cell>
        </row>
        <row r="198">
          <cell r="F198" t="str">
            <v>UTI Neuro</v>
          </cell>
          <cell r="H198" t="str">
            <v>Terciário</v>
          </cell>
        </row>
        <row r="200">
          <cell r="F200" t="str">
            <v>PS Adulto</v>
          </cell>
          <cell r="H200" t="str">
            <v>Secundário</v>
          </cell>
        </row>
        <row r="201">
          <cell r="F201" t="str">
            <v>PS Adulto</v>
          </cell>
          <cell r="H201" t="str">
            <v>Terciário</v>
          </cell>
        </row>
        <row r="202">
          <cell r="F202" t="str">
            <v>PS Adulto</v>
          </cell>
          <cell r="H202" t="str">
            <v>Secundário</v>
          </cell>
        </row>
        <row r="203">
          <cell r="F203" t="str">
            <v>PS Adulto</v>
          </cell>
          <cell r="H203" t="str">
            <v>Terciário</v>
          </cell>
        </row>
        <row r="204">
          <cell r="F204" t="str">
            <v>PS Adulto</v>
          </cell>
          <cell r="H204" t="str">
            <v>Terciário</v>
          </cell>
        </row>
        <row r="205">
          <cell r="F205" t="str">
            <v>Ortopedia</v>
          </cell>
          <cell r="H205" t="str">
            <v>Primário</v>
          </cell>
        </row>
        <row r="206">
          <cell r="F206" t="str">
            <v>Ortopedia</v>
          </cell>
          <cell r="H206" t="str">
            <v>Terciário</v>
          </cell>
        </row>
        <row r="207">
          <cell r="F207" t="str">
            <v>PS Adulto</v>
          </cell>
          <cell r="H207" t="str">
            <v>Secundário</v>
          </cell>
        </row>
        <row r="208">
          <cell r="F208" t="str">
            <v>PS Adulto</v>
          </cell>
          <cell r="H208" t="str">
            <v>Terciário</v>
          </cell>
        </row>
        <row r="209">
          <cell r="F209" t="str">
            <v>PS Adulto</v>
          </cell>
          <cell r="H209" t="str">
            <v>Terciário</v>
          </cell>
        </row>
        <row r="210">
          <cell r="F210" t="str">
            <v>PS Adulto</v>
          </cell>
          <cell r="H210" t="str">
            <v>Secundário</v>
          </cell>
        </row>
        <row r="211">
          <cell r="F211" t="str">
            <v>PS Adulto</v>
          </cell>
          <cell r="H211" t="str">
            <v>Secundário</v>
          </cell>
        </row>
        <row r="212">
          <cell r="F212" t="str">
            <v>PS Adulto</v>
          </cell>
          <cell r="H212" t="str">
            <v>Terciário</v>
          </cell>
        </row>
        <row r="213">
          <cell r="F213" t="str">
            <v>PS Adulto</v>
          </cell>
          <cell r="H213" t="str">
            <v>Secundário</v>
          </cell>
        </row>
        <row r="214">
          <cell r="F214" t="str">
            <v>Clínica Médica</v>
          </cell>
          <cell r="H214" t="str">
            <v>Terciário</v>
          </cell>
        </row>
        <row r="215">
          <cell r="F215" t="str">
            <v>UTI Coronária</v>
          </cell>
          <cell r="H215" t="str">
            <v>Secundário</v>
          </cell>
        </row>
        <row r="216">
          <cell r="F216" t="str">
            <v>UTI Coronária</v>
          </cell>
          <cell r="H216" t="str">
            <v>Secundário</v>
          </cell>
        </row>
        <row r="220">
          <cell r="F220" t="str">
            <v>PS Adulto</v>
          </cell>
          <cell r="H220" t="str">
            <v>Terciário</v>
          </cell>
        </row>
        <row r="224">
          <cell r="F224" t="str">
            <v>G.O</v>
          </cell>
          <cell r="H224" t="str">
            <v>Secundário</v>
          </cell>
        </row>
        <row r="225">
          <cell r="F225" t="str">
            <v>PS Adulto</v>
          </cell>
          <cell r="H225" t="str">
            <v>Secundário</v>
          </cell>
        </row>
        <row r="226">
          <cell r="F226" t="str">
            <v>PS Adulto</v>
          </cell>
          <cell r="H226" t="str">
            <v>Secundário</v>
          </cell>
        </row>
        <row r="228">
          <cell r="F228" t="str">
            <v>PS Adulto</v>
          </cell>
          <cell r="H228" t="str">
            <v>Primário</v>
          </cell>
        </row>
        <row r="229">
          <cell r="F229" t="str">
            <v>Onco Hematologia</v>
          </cell>
          <cell r="H229" t="str">
            <v>Terciário</v>
          </cell>
        </row>
        <row r="230">
          <cell r="F230" t="str">
            <v>PS Adulto</v>
          </cell>
          <cell r="H230" t="str">
            <v>Secundário</v>
          </cell>
        </row>
        <row r="231">
          <cell r="F231" t="str">
            <v>PS Adulto</v>
          </cell>
          <cell r="H231" t="str">
            <v>Terciário</v>
          </cell>
        </row>
        <row r="232">
          <cell r="F232" t="str">
            <v>PS Adulto</v>
          </cell>
          <cell r="H232" t="str">
            <v>Secundário</v>
          </cell>
        </row>
        <row r="233">
          <cell r="F233" t="str">
            <v>PS Adulto</v>
          </cell>
          <cell r="H233" t="str">
            <v>Secundário</v>
          </cell>
        </row>
        <row r="234">
          <cell r="F234" t="str">
            <v>PS Adulto</v>
          </cell>
          <cell r="H234" t="str">
            <v>Secundário</v>
          </cell>
        </row>
        <row r="237">
          <cell r="F237" t="str">
            <v>PS Adulto</v>
          </cell>
          <cell r="H237" t="str">
            <v>Primário</v>
          </cell>
        </row>
        <row r="238">
          <cell r="F238" t="str">
            <v>PS Adulto</v>
          </cell>
          <cell r="H238" t="str">
            <v>Secundário</v>
          </cell>
        </row>
        <row r="239">
          <cell r="F239" t="str">
            <v>G.O</v>
          </cell>
          <cell r="H239" t="str">
            <v>Secundário</v>
          </cell>
        </row>
        <row r="240">
          <cell r="F240" t="str">
            <v>PS Adulto</v>
          </cell>
          <cell r="H240" t="str">
            <v>Terciário</v>
          </cell>
        </row>
        <row r="241">
          <cell r="F241" t="str">
            <v>PS Adulto</v>
          </cell>
          <cell r="H241" t="str">
            <v>Secundário</v>
          </cell>
        </row>
        <row r="242">
          <cell r="F242" t="str">
            <v>Clínica Cirúrgica</v>
          </cell>
          <cell r="H242" t="str">
            <v>Terciário</v>
          </cell>
        </row>
        <row r="243">
          <cell r="F243" t="str">
            <v>UTI Neuro</v>
          </cell>
          <cell r="H243" t="str">
            <v>Terciário</v>
          </cell>
        </row>
        <row r="244">
          <cell r="F244" t="str">
            <v>Unidade Cardiológica</v>
          </cell>
          <cell r="H244" t="str">
            <v>Secundário</v>
          </cell>
        </row>
        <row r="245">
          <cell r="F245" t="str">
            <v>Clínica Médica</v>
          </cell>
          <cell r="H245" t="str">
            <v>Primário</v>
          </cell>
        </row>
        <row r="246">
          <cell r="F246" t="str">
            <v>Ortopedia</v>
          </cell>
          <cell r="H246" t="str">
            <v>Secundário</v>
          </cell>
        </row>
        <row r="247">
          <cell r="F247" t="str">
            <v>Ortopedia</v>
          </cell>
          <cell r="H247" t="str">
            <v>Secundário</v>
          </cell>
        </row>
        <row r="248">
          <cell r="F248" t="str">
            <v>Ortopedia</v>
          </cell>
          <cell r="H248" t="str">
            <v>Terciário</v>
          </cell>
        </row>
        <row r="249">
          <cell r="F249" t="str">
            <v>Ortopedia</v>
          </cell>
          <cell r="H249" t="str">
            <v>Primário</v>
          </cell>
        </row>
        <row r="250">
          <cell r="F250" t="str">
            <v>PS Adulto</v>
          </cell>
          <cell r="H250" t="str">
            <v>Terciário</v>
          </cell>
        </row>
        <row r="251">
          <cell r="F251" t="str">
            <v>PS Adulto</v>
          </cell>
          <cell r="H251" t="str">
            <v>Secundário</v>
          </cell>
        </row>
        <row r="252">
          <cell r="F252" t="str">
            <v>PS Adulto</v>
          </cell>
          <cell r="H252" t="str">
            <v>Terciário</v>
          </cell>
        </row>
        <row r="253">
          <cell r="F253" t="str">
            <v>PS Adulto</v>
          </cell>
          <cell r="H253" t="str">
            <v>Secundário</v>
          </cell>
        </row>
        <row r="254">
          <cell r="F254" t="str">
            <v>PS Adulto</v>
          </cell>
          <cell r="H254" t="str">
            <v>Secundário</v>
          </cell>
        </row>
        <row r="255">
          <cell r="F255" t="str">
            <v>PS Adulto</v>
          </cell>
          <cell r="H255" t="str">
            <v>Terciário</v>
          </cell>
        </row>
        <row r="256">
          <cell r="F256" t="str">
            <v>PS Adulto</v>
          </cell>
          <cell r="H256" t="str">
            <v>Primário</v>
          </cell>
        </row>
        <row r="257">
          <cell r="F257" t="str">
            <v>PS Adulto</v>
          </cell>
          <cell r="H257" t="str">
            <v>Primário</v>
          </cell>
        </row>
        <row r="258">
          <cell r="F258" t="str">
            <v>PS Adulto</v>
          </cell>
          <cell r="H258" t="str">
            <v>Primário</v>
          </cell>
        </row>
        <row r="259">
          <cell r="F259" t="str">
            <v>PS Adulto</v>
          </cell>
          <cell r="H259" t="str">
            <v>Secundário</v>
          </cell>
        </row>
        <row r="260">
          <cell r="F260" t="str">
            <v>Clínica Cirúrgica</v>
          </cell>
          <cell r="H260" t="str">
            <v>Secundário</v>
          </cell>
        </row>
        <row r="261">
          <cell r="F261" t="str">
            <v>Clínica Cirúrgica</v>
          </cell>
          <cell r="H261" t="str">
            <v>Primário</v>
          </cell>
        </row>
        <row r="262">
          <cell r="F262" t="str">
            <v>Clínica Cirúrgica</v>
          </cell>
          <cell r="H262" t="str">
            <v>Primário</v>
          </cell>
        </row>
        <row r="263">
          <cell r="F263" t="str">
            <v>Clínica Cirúrgica</v>
          </cell>
          <cell r="H263" t="str">
            <v>Primário</v>
          </cell>
        </row>
        <row r="264">
          <cell r="F264" t="str">
            <v>Clínica Cirúrgica</v>
          </cell>
          <cell r="H264" t="str">
            <v>Secundário</v>
          </cell>
        </row>
        <row r="265">
          <cell r="F265" t="str">
            <v>Ortopedia</v>
          </cell>
          <cell r="H265" t="str">
            <v>Primário</v>
          </cell>
        </row>
        <row r="266">
          <cell r="F266" t="str">
            <v>PS Adulto</v>
          </cell>
          <cell r="H266" t="str">
            <v>Terciário</v>
          </cell>
        </row>
        <row r="267">
          <cell r="F267" t="str">
            <v>PS Adulto</v>
          </cell>
          <cell r="H267" t="str">
            <v>Terciário</v>
          </cell>
        </row>
        <row r="268">
          <cell r="F268" t="str">
            <v>PS Adulto</v>
          </cell>
          <cell r="H268" t="str">
            <v>Secundário</v>
          </cell>
        </row>
        <row r="269">
          <cell r="F269" t="str">
            <v>PS Adulto</v>
          </cell>
          <cell r="H269" t="str">
            <v>Secundário</v>
          </cell>
        </row>
        <row r="270">
          <cell r="F270" t="str">
            <v>PS Adulto</v>
          </cell>
          <cell r="H270" t="str">
            <v>Primário</v>
          </cell>
        </row>
        <row r="271">
          <cell r="F271" t="str">
            <v>PS Adulto</v>
          </cell>
          <cell r="H271" t="str">
            <v>Secundário</v>
          </cell>
        </row>
        <row r="272">
          <cell r="F272" t="str">
            <v>PS Adulto</v>
          </cell>
          <cell r="H272" t="str">
            <v>Secundário</v>
          </cell>
        </row>
        <row r="273">
          <cell r="F273" t="str">
            <v>PS Adulto</v>
          </cell>
          <cell r="H273" t="str">
            <v>Secundário</v>
          </cell>
        </row>
        <row r="274">
          <cell r="F274" t="str">
            <v>PS Adulto</v>
          </cell>
          <cell r="H274" t="str">
            <v>Secundário</v>
          </cell>
        </row>
        <row r="275">
          <cell r="F275" t="str">
            <v>PS Adulto</v>
          </cell>
          <cell r="H275" t="str">
            <v>Secundário</v>
          </cell>
        </row>
        <row r="276">
          <cell r="F276" t="str">
            <v>PS Adulto</v>
          </cell>
          <cell r="H276" t="str">
            <v>Primário</v>
          </cell>
        </row>
        <row r="277">
          <cell r="F277" t="str">
            <v>PS Adulto</v>
          </cell>
          <cell r="H277" t="str">
            <v>Primário</v>
          </cell>
        </row>
        <row r="278">
          <cell r="F278" t="str">
            <v>PS Adulto</v>
          </cell>
          <cell r="H278" t="str">
            <v>Primário</v>
          </cell>
        </row>
        <row r="279">
          <cell r="F279" t="str">
            <v>PS Adulto</v>
          </cell>
          <cell r="H279" t="str">
            <v>Terciário</v>
          </cell>
        </row>
        <row r="280">
          <cell r="F280" t="str">
            <v>PS Adulto</v>
          </cell>
          <cell r="H280" t="str">
            <v>Terciário</v>
          </cell>
        </row>
        <row r="281">
          <cell r="F281" t="str">
            <v>PS Adulto</v>
          </cell>
          <cell r="H281" t="str">
            <v>Terciário</v>
          </cell>
        </row>
        <row r="284">
          <cell r="F284" t="str">
            <v>UTI Neuro</v>
          </cell>
          <cell r="H284" t="str">
            <v>Terciário</v>
          </cell>
        </row>
        <row r="285">
          <cell r="F285" t="str">
            <v>UTI Neuro</v>
          </cell>
          <cell r="H285" t="str">
            <v>Terciário</v>
          </cell>
        </row>
        <row r="286">
          <cell r="F286" t="str">
            <v>PS Adulto</v>
          </cell>
          <cell r="H286" t="str">
            <v>Secundário</v>
          </cell>
        </row>
        <row r="287">
          <cell r="F287" t="str">
            <v>PS Adulto</v>
          </cell>
          <cell r="H287" t="str">
            <v>Secundário</v>
          </cell>
        </row>
        <row r="288">
          <cell r="F288" t="str">
            <v>PS Adulto</v>
          </cell>
          <cell r="H288" t="str">
            <v>Primário</v>
          </cell>
        </row>
        <row r="289">
          <cell r="F289" t="str">
            <v>PS Adulto</v>
          </cell>
          <cell r="H289" t="str">
            <v>Primário</v>
          </cell>
        </row>
        <row r="290">
          <cell r="F290" t="str">
            <v>PS Adulto</v>
          </cell>
          <cell r="H290" t="str">
            <v>Secundário</v>
          </cell>
        </row>
        <row r="291">
          <cell r="F291" t="str">
            <v>PS Adulto</v>
          </cell>
          <cell r="H291" t="str">
            <v>Secundário</v>
          </cell>
        </row>
        <row r="292">
          <cell r="F292" t="str">
            <v>PS Adulto</v>
          </cell>
          <cell r="H292" t="str">
            <v>Terciário</v>
          </cell>
        </row>
        <row r="293">
          <cell r="F293" t="str">
            <v>PS Adulto</v>
          </cell>
          <cell r="H293" t="str">
            <v>Secundário</v>
          </cell>
        </row>
        <row r="294">
          <cell r="F294" t="str">
            <v>PS Adulto</v>
          </cell>
          <cell r="H294" t="str">
            <v>Secundário</v>
          </cell>
        </row>
        <row r="295">
          <cell r="F295" t="str">
            <v>Clínica Médica</v>
          </cell>
          <cell r="H295" t="str">
            <v>Secundário</v>
          </cell>
        </row>
        <row r="296">
          <cell r="F296" t="str">
            <v>Clínica Médica</v>
          </cell>
          <cell r="H296" t="str">
            <v>Terciário</v>
          </cell>
        </row>
        <row r="297">
          <cell r="F297" t="str">
            <v>Clínica Cirúrgica</v>
          </cell>
          <cell r="H297" t="str">
            <v>Terciário</v>
          </cell>
        </row>
        <row r="298">
          <cell r="F298" t="str">
            <v>Clínica Cirúrgica</v>
          </cell>
          <cell r="H298" t="str">
            <v>Primário</v>
          </cell>
        </row>
        <row r="299">
          <cell r="F299" t="str">
            <v>PS Adulto</v>
          </cell>
          <cell r="H299" t="str">
            <v>Secundário</v>
          </cell>
        </row>
        <row r="300">
          <cell r="F300" t="str">
            <v>PS Adulto</v>
          </cell>
          <cell r="H300" t="str">
            <v>Terciário</v>
          </cell>
        </row>
        <row r="301">
          <cell r="F301" t="str">
            <v>PS Adulto</v>
          </cell>
          <cell r="H301" t="str">
            <v>Secundário</v>
          </cell>
        </row>
        <row r="302">
          <cell r="F302" t="str">
            <v>PS Adulto</v>
          </cell>
          <cell r="H302" t="str">
            <v>Primário</v>
          </cell>
        </row>
        <row r="303">
          <cell r="F303" t="str">
            <v>PS Adulto</v>
          </cell>
          <cell r="H303" t="str">
            <v>Terciário</v>
          </cell>
        </row>
        <row r="304">
          <cell r="F304" t="str">
            <v>Clínica Cirúrgica</v>
          </cell>
          <cell r="H304" t="str">
            <v>Secundário</v>
          </cell>
        </row>
        <row r="305">
          <cell r="F305" t="str">
            <v>Clínica Cirúrgica</v>
          </cell>
          <cell r="H305" t="str">
            <v>Terciário</v>
          </cell>
        </row>
        <row r="306">
          <cell r="F306" t="str">
            <v>Clínica Cirúrgica</v>
          </cell>
          <cell r="H306" t="str">
            <v>Primário</v>
          </cell>
        </row>
        <row r="307">
          <cell r="F307" t="str">
            <v>Clínica Cirúrgica</v>
          </cell>
          <cell r="H307" t="str">
            <v>Terciário</v>
          </cell>
        </row>
        <row r="308">
          <cell r="F308" t="str">
            <v>Clínica Cirúrgica</v>
          </cell>
          <cell r="H308" t="str">
            <v>Secundário</v>
          </cell>
        </row>
        <row r="309">
          <cell r="F309" t="str">
            <v>PS Adulto</v>
          </cell>
          <cell r="H309" t="str">
            <v>Secundário</v>
          </cell>
        </row>
        <row r="310">
          <cell r="F310" t="str">
            <v>PS Adulto</v>
          </cell>
          <cell r="H310" t="str">
            <v>Primário</v>
          </cell>
        </row>
        <row r="311">
          <cell r="F311" t="str">
            <v>PS Adulto</v>
          </cell>
          <cell r="H311" t="str">
            <v>Secundário</v>
          </cell>
        </row>
        <row r="312">
          <cell r="F312" t="str">
            <v>PS Adulto</v>
          </cell>
          <cell r="H312" t="str">
            <v>Terciário</v>
          </cell>
        </row>
        <row r="313">
          <cell r="F313" t="str">
            <v>Onco Hematologia</v>
          </cell>
          <cell r="H313" t="str">
            <v>Secundário</v>
          </cell>
        </row>
        <row r="314">
          <cell r="F314" t="str">
            <v>Onco Hematologia</v>
          </cell>
          <cell r="H314" t="str">
            <v>Secundário</v>
          </cell>
        </row>
        <row r="315">
          <cell r="F315" t="str">
            <v>PS Adulto</v>
          </cell>
          <cell r="H315" t="str">
            <v>Terciário</v>
          </cell>
        </row>
        <row r="316">
          <cell r="F316" t="str">
            <v>PS Adulto</v>
          </cell>
          <cell r="H316" t="str">
            <v>Terciário</v>
          </cell>
        </row>
        <row r="317">
          <cell r="F317" t="str">
            <v>PS Adulto</v>
          </cell>
          <cell r="H317" t="str">
            <v>Terciário</v>
          </cell>
        </row>
        <row r="318">
          <cell r="F318" t="str">
            <v>PS Adulto</v>
          </cell>
          <cell r="H318" t="str">
            <v>Secundário</v>
          </cell>
        </row>
        <row r="319">
          <cell r="F319" t="str">
            <v>UTI Coronária</v>
          </cell>
          <cell r="H319" t="str">
            <v>Secundário</v>
          </cell>
        </row>
        <row r="320">
          <cell r="F320" t="str">
            <v>G.O</v>
          </cell>
          <cell r="H320" t="str">
            <v>Terciário</v>
          </cell>
        </row>
        <row r="321">
          <cell r="F321" t="str">
            <v>PS Adulto</v>
          </cell>
          <cell r="H321" t="str">
            <v>Terciário</v>
          </cell>
        </row>
        <row r="322">
          <cell r="F322" t="str">
            <v>PS Adulto</v>
          </cell>
          <cell r="H322" t="str">
            <v>Secundário</v>
          </cell>
        </row>
        <row r="323">
          <cell r="F323" t="str">
            <v>Clínica Cirúrgica</v>
          </cell>
          <cell r="H323" t="str">
            <v>Terciário</v>
          </cell>
        </row>
        <row r="324">
          <cell r="F324" t="str">
            <v>G.O</v>
          </cell>
          <cell r="H324" t="str">
            <v>Primário</v>
          </cell>
        </row>
        <row r="325">
          <cell r="F325" t="str">
            <v>Clínica Médica</v>
          </cell>
          <cell r="H325" t="str">
            <v>Terciário</v>
          </cell>
        </row>
        <row r="326">
          <cell r="F326" t="str">
            <v>PS Adulto</v>
          </cell>
          <cell r="H326" t="str">
            <v>Terciário</v>
          </cell>
        </row>
        <row r="327">
          <cell r="F327" t="str">
            <v>PS Adulto</v>
          </cell>
          <cell r="H327" t="str">
            <v>Primário</v>
          </cell>
        </row>
        <row r="328">
          <cell r="F328" t="str">
            <v>PS Adulto</v>
          </cell>
          <cell r="H328" t="str">
            <v>Primário</v>
          </cell>
        </row>
        <row r="329">
          <cell r="F329" t="str">
            <v>PS Adulto</v>
          </cell>
          <cell r="H329" t="str">
            <v>Terciário</v>
          </cell>
        </row>
        <row r="330">
          <cell r="F330" t="str">
            <v>PS Adulto</v>
          </cell>
          <cell r="H330" t="str">
            <v>Terciário</v>
          </cell>
        </row>
        <row r="331">
          <cell r="F331" t="str">
            <v>PS Adulto</v>
          </cell>
          <cell r="H331" t="str">
            <v>Secundário</v>
          </cell>
        </row>
        <row r="332">
          <cell r="F332" t="str">
            <v>Ortopedia</v>
          </cell>
          <cell r="H332" t="str">
            <v>Secundário</v>
          </cell>
        </row>
        <row r="333">
          <cell r="F333" t="str">
            <v>Ortopedia</v>
          </cell>
          <cell r="H333" t="str">
            <v>Secundário</v>
          </cell>
        </row>
        <row r="334">
          <cell r="F334" t="str">
            <v>PS Adulto</v>
          </cell>
          <cell r="H334" t="str">
            <v>Secundário</v>
          </cell>
        </row>
        <row r="335">
          <cell r="F335" t="str">
            <v>PS Adulto</v>
          </cell>
          <cell r="H335" t="str">
            <v>Secundário</v>
          </cell>
        </row>
        <row r="336">
          <cell r="F336" t="str">
            <v>PS Adulto</v>
          </cell>
          <cell r="H336" t="str">
            <v>Secundário</v>
          </cell>
        </row>
        <row r="337">
          <cell r="F337" t="str">
            <v>UTI Coronária</v>
          </cell>
          <cell r="H337" t="str">
            <v>Secundário</v>
          </cell>
        </row>
        <row r="338">
          <cell r="F338" t="str">
            <v>PS Adulto</v>
          </cell>
          <cell r="H338" t="str">
            <v>Secundário</v>
          </cell>
        </row>
        <row r="339">
          <cell r="F339" t="str">
            <v>PS Adulto</v>
          </cell>
          <cell r="H339" t="str">
            <v>Secundário</v>
          </cell>
        </row>
        <row r="340">
          <cell r="F340" t="str">
            <v>PS Adulto</v>
          </cell>
          <cell r="H340" t="str">
            <v>Primário</v>
          </cell>
        </row>
        <row r="341">
          <cell r="F341" t="str">
            <v>Neurologia</v>
          </cell>
          <cell r="H341" t="str">
            <v>Terciário</v>
          </cell>
        </row>
        <row r="342">
          <cell r="F342" t="str">
            <v>Clínica Cirúrgica</v>
          </cell>
          <cell r="H342" t="str">
            <v>Terciário</v>
          </cell>
        </row>
        <row r="343">
          <cell r="F343" t="str">
            <v>PS Adulto</v>
          </cell>
          <cell r="H343" t="str">
            <v>Terciário</v>
          </cell>
        </row>
        <row r="344">
          <cell r="F344" t="str">
            <v>PS Adulto</v>
          </cell>
          <cell r="H344" t="str">
            <v>Primário</v>
          </cell>
        </row>
        <row r="345">
          <cell r="F345" t="str">
            <v>Clínica Cirúrgica</v>
          </cell>
          <cell r="H345" t="str">
            <v>Terciário</v>
          </cell>
        </row>
        <row r="346">
          <cell r="F346" t="str">
            <v>Clínica Cirúrgica</v>
          </cell>
          <cell r="H346" t="str">
            <v>Secundário</v>
          </cell>
        </row>
        <row r="347">
          <cell r="F347" t="str">
            <v>PS Adulto</v>
          </cell>
          <cell r="H347" t="str">
            <v>Terciário</v>
          </cell>
        </row>
        <row r="348">
          <cell r="F348" t="str">
            <v>PS Adulto</v>
          </cell>
          <cell r="H348" t="str">
            <v>Terciário</v>
          </cell>
        </row>
        <row r="349">
          <cell r="F349" t="str">
            <v>PS Adulto</v>
          </cell>
          <cell r="H349" t="str">
            <v>Secundário</v>
          </cell>
        </row>
        <row r="350">
          <cell r="F350" t="str">
            <v>PS Adulto</v>
          </cell>
          <cell r="H350" t="str">
            <v>Secundário</v>
          </cell>
        </row>
        <row r="351">
          <cell r="F351" t="str">
            <v>PS Adulto</v>
          </cell>
          <cell r="H351" t="str">
            <v>Secundário</v>
          </cell>
        </row>
        <row r="352">
          <cell r="F352" t="str">
            <v>PS Adulto</v>
          </cell>
          <cell r="H352" t="str">
            <v>Secundário</v>
          </cell>
        </row>
        <row r="353">
          <cell r="F353" t="str">
            <v>G.O</v>
          </cell>
          <cell r="H353" t="str">
            <v>Secundário</v>
          </cell>
        </row>
        <row r="354">
          <cell r="F354" t="str">
            <v>PS Adulto</v>
          </cell>
          <cell r="H354" t="str">
            <v>Terciário</v>
          </cell>
        </row>
        <row r="355">
          <cell r="F355" t="str">
            <v>PS Adulto</v>
          </cell>
          <cell r="H355" t="str">
            <v>Secundário</v>
          </cell>
        </row>
        <row r="356">
          <cell r="F356" t="str">
            <v>PS Adulto</v>
          </cell>
          <cell r="H356" t="str">
            <v>Terciário</v>
          </cell>
        </row>
        <row r="357">
          <cell r="F357" t="str">
            <v>PS Adulto</v>
          </cell>
          <cell r="H357" t="str">
            <v>Primário</v>
          </cell>
        </row>
        <row r="360">
          <cell r="F360" t="str">
            <v>Ortopedia</v>
          </cell>
          <cell r="H360" t="str">
            <v>Secundário</v>
          </cell>
        </row>
        <row r="361">
          <cell r="F361" t="str">
            <v>Ortopedia</v>
          </cell>
          <cell r="H361" t="str">
            <v>Secundário</v>
          </cell>
        </row>
        <row r="362">
          <cell r="F362" t="str">
            <v>UTI Coronária</v>
          </cell>
          <cell r="H362" t="str">
            <v>Secundário</v>
          </cell>
        </row>
        <row r="363">
          <cell r="F363" t="str">
            <v>UTI Coronária</v>
          </cell>
          <cell r="H363" t="str">
            <v>Secundário</v>
          </cell>
        </row>
        <row r="364">
          <cell r="F364" t="str">
            <v>UTI Coronária</v>
          </cell>
          <cell r="H364" t="str">
            <v>Secundário</v>
          </cell>
        </row>
        <row r="365">
          <cell r="F365" t="str">
            <v>PS Adulto</v>
          </cell>
          <cell r="H365" t="str">
            <v>Terciário</v>
          </cell>
        </row>
        <row r="366">
          <cell r="F366" t="str">
            <v>Ortopedia</v>
          </cell>
          <cell r="H366" t="str">
            <v>Primário</v>
          </cell>
        </row>
        <row r="367">
          <cell r="F367" t="str">
            <v>PS Adulto</v>
          </cell>
          <cell r="H367" t="str">
            <v>Primário</v>
          </cell>
        </row>
        <row r="368">
          <cell r="F368" t="str">
            <v>PS Adulto</v>
          </cell>
          <cell r="H368" t="str">
            <v>Terciário</v>
          </cell>
        </row>
        <row r="369">
          <cell r="F369" t="str">
            <v>PS Adulto</v>
          </cell>
          <cell r="H369" t="str">
            <v>Primário</v>
          </cell>
        </row>
        <row r="370">
          <cell r="F370" t="str">
            <v>Clínica Cirúrgica</v>
          </cell>
          <cell r="H370" t="str">
            <v>Terciário</v>
          </cell>
        </row>
        <row r="371">
          <cell r="F371" t="str">
            <v>G.O</v>
          </cell>
          <cell r="H371" t="str">
            <v>Primário</v>
          </cell>
        </row>
        <row r="372">
          <cell r="F372" t="str">
            <v>PS Adulto</v>
          </cell>
          <cell r="H372" t="str">
            <v>Secundário</v>
          </cell>
        </row>
        <row r="373">
          <cell r="F373" t="str">
            <v>Clínica Médica</v>
          </cell>
          <cell r="H373" t="str">
            <v>Terciário</v>
          </cell>
        </row>
        <row r="375">
          <cell r="F375" t="str">
            <v>PS Adulto</v>
          </cell>
          <cell r="H375" t="str">
            <v>Secundário</v>
          </cell>
        </row>
        <row r="376">
          <cell r="F376" t="str">
            <v>PS Adulto</v>
          </cell>
          <cell r="H376" t="str">
            <v>Secundário</v>
          </cell>
        </row>
        <row r="377">
          <cell r="F377" t="str">
            <v>UTI Neuro</v>
          </cell>
          <cell r="H377" t="str">
            <v>Secundário</v>
          </cell>
        </row>
        <row r="378">
          <cell r="F378" t="str">
            <v>PS Adulto</v>
          </cell>
          <cell r="H378" t="str">
            <v>Primário</v>
          </cell>
        </row>
        <row r="379">
          <cell r="F379" t="str">
            <v>PS Adulto</v>
          </cell>
          <cell r="H379" t="str">
            <v>Secundário</v>
          </cell>
        </row>
        <row r="380">
          <cell r="F380" t="str">
            <v>PS Adulto</v>
          </cell>
          <cell r="H380" t="str">
            <v>Terciário</v>
          </cell>
        </row>
        <row r="381">
          <cell r="F381" t="str">
            <v>Ortopedia</v>
          </cell>
          <cell r="H381" t="str">
            <v>Primário</v>
          </cell>
        </row>
        <row r="382">
          <cell r="F382" t="str">
            <v>Ortopedia</v>
          </cell>
          <cell r="H382" t="str">
            <v>Primário</v>
          </cell>
        </row>
        <row r="383">
          <cell r="F383" t="str">
            <v>G.O</v>
          </cell>
          <cell r="H383" t="str">
            <v>Secundário</v>
          </cell>
        </row>
        <row r="384">
          <cell r="F384" t="str">
            <v>Clínica Cirúrgica</v>
          </cell>
          <cell r="H384" t="str">
            <v>Secundário</v>
          </cell>
        </row>
        <row r="385">
          <cell r="F385" t="str">
            <v>Clínica Cirúrgica</v>
          </cell>
          <cell r="H385" t="str">
            <v>Secundário</v>
          </cell>
        </row>
        <row r="386">
          <cell r="F386" t="str">
            <v>PS Adulto</v>
          </cell>
          <cell r="H386" t="str">
            <v>Primário</v>
          </cell>
        </row>
        <row r="387">
          <cell r="F387" t="str">
            <v>PS Adulto</v>
          </cell>
          <cell r="H387" t="str">
            <v>Primário</v>
          </cell>
        </row>
        <row r="388">
          <cell r="F388" t="str">
            <v>PS Adulto</v>
          </cell>
          <cell r="H388" t="str">
            <v>Secundário</v>
          </cell>
        </row>
        <row r="389">
          <cell r="F389" t="str">
            <v>PS Adulto</v>
          </cell>
          <cell r="H389" t="str">
            <v>Secundário</v>
          </cell>
        </row>
        <row r="390">
          <cell r="F390" t="str">
            <v>PS Adulto</v>
          </cell>
          <cell r="H390" t="str">
            <v>Primário</v>
          </cell>
        </row>
        <row r="391">
          <cell r="F391" t="str">
            <v>PS Adulto</v>
          </cell>
          <cell r="H391" t="str">
            <v>Terciário</v>
          </cell>
        </row>
        <row r="392">
          <cell r="F392" t="str">
            <v>PS Adulto</v>
          </cell>
          <cell r="H392" t="str">
            <v>Secundário</v>
          </cell>
        </row>
        <row r="393">
          <cell r="F393" t="str">
            <v>PS Adulto</v>
          </cell>
          <cell r="H393" t="str">
            <v>Secundário</v>
          </cell>
        </row>
        <row r="394">
          <cell r="F394" t="str">
            <v>UTI Coronária</v>
          </cell>
          <cell r="H394" t="str">
            <v>Secundário</v>
          </cell>
        </row>
        <row r="395">
          <cell r="F395" t="str">
            <v>G.O</v>
          </cell>
          <cell r="H395" t="str">
            <v>Secundário</v>
          </cell>
        </row>
        <row r="396">
          <cell r="F396" t="str">
            <v>PS Adulto</v>
          </cell>
          <cell r="H396" t="str">
            <v>Terciário</v>
          </cell>
        </row>
        <row r="397">
          <cell r="F397" t="str">
            <v>PS Adulto</v>
          </cell>
          <cell r="H397" t="str">
            <v>Terciário</v>
          </cell>
        </row>
        <row r="398">
          <cell r="F398" t="str">
            <v>PS Adulto</v>
          </cell>
          <cell r="H398" t="str">
            <v>Secundário</v>
          </cell>
        </row>
        <row r="399">
          <cell r="F399" t="str">
            <v>PS Adulto</v>
          </cell>
          <cell r="H399" t="str">
            <v>Primário</v>
          </cell>
        </row>
        <row r="400">
          <cell r="F400" t="str">
            <v>Clínica Cirúrgica</v>
          </cell>
          <cell r="H400" t="str">
            <v>Terciário</v>
          </cell>
        </row>
        <row r="401">
          <cell r="F401" t="str">
            <v>UTI Neuro</v>
          </cell>
          <cell r="H401" t="str">
            <v>Terciário</v>
          </cell>
        </row>
        <row r="402">
          <cell r="F402" t="str">
            <v>Onco Hematologia</v>
          </cell>
          <cell r="H402" t="str">
            <v>Terciário</v>
          </cell>
        </row>
        <row r="403">
          <cell r="F403" t="str">
            <v>PS Adulto</v>
          </cell>
          <cell r="H403" t="str">
            <v>Secundário</v>
          </cell>
        </row>
        <row r="404">
          <cell r="F404" t="str">
            <v>PS Adulto</v>
          </cell>
          <cell r="H404" t="str">
            <v>Terciário</v>
          </cell>
        </row>
        <row r="405">
          <cell r="F405" t="str">
            <v>PS Adulto</v>
          </cell>
          <cell r="H405" t="str">
            <v>Secundário</v>
          </cell>
        </row>
        <row r="406">
          <cell r="F406" t="str">
            <v>PS Adulto</v>
          </cell>
          <cell r="H406" t="str">
            <v>Secundário</v>
          </cell>
        </row>
        <row r="407">
          <cell r="F407" t="str">
            <v>PS Adulto</v>
          </cell>
          <cell r="H407" t="str">
            <v>Secundário</v>
          </cell>
        </row>
        <row r="408">
          <cell r="F408" t="str">
            <v>PS Adulto</v>
          </cell>
          <cell r="H408" t="str">
            <v>Secundário</v>
          </cell>
        </row>
        <row r="409">
          <cell r="F409" t="str">
            <v>PS Adulto</v>
          </cell>
          <cell r="H409" t="str">
            <v>Terciário</v>
          </cell>
        </row>
        <row r="410">
          <cell r="F410" t="str">
            <v>PS Adulto</v>
          </cell>
          <cell r="H410" t="str">
            <v>Primário</v>
          </cell>
        </row>
        <row r="411">
          <cell r="F411" t="str">
            <v>PS Adulto</v>
          </cell>
          <cell r="H411" t="str">
            <v>Secundário</v>
          </cell>
        </row>
        <row r="412">
          <cell r="F412" t="str">
            <v>PS Adulto</v>
          </cell>
          <cell r="H412" t="str">
            <v>Secundário</v>
          </cell>
        </row>
        <row r="413">
          <cell r="F413" t="str">
            <v>PS Adulto</v>
          </cell>
          <cell r="H413" t="str">
            <v>Terciário</v>
          </cell>
        </row>
        <row r="414">
          <cell r="F414" t="str">
            <v>PS Adulto</v>
          </cell>
          <cell r="H414" t="str">
            <v>Secundário</v>
          </cell>
        </row>
        <row r="415">
          <cell r="F415" t="str">
            <v>PS Adulto</v>
          </cell>
          <cell r="H415" t="str">
            <v>Secundário</v>
          </cell>
        </row>
        <row r="416">
          <cell r="F416" t="str">
            <v>Ortopedia</v>
          </cell>
          <cell r="H416" t="str">
            <v>Primário</v>
          </cell>
        </row>
        <row r="417">
          <cell r="F417" t="str">
            <v>PS Adulto</v>
          </cell>
          <cell r="H417" t="str">
            <v>Terciário</v>
          </cell>
        </row>
        <row r="418">
          <cell r="F418" t="str">
            <v>PS Adulto</v>
          </cell>
          <cell r="H418" t="str">
            <v>Secundário</v>
          </cell>
        </row>
        <row r="419">
          <cell r="F419" t="str">
            <v>PS Adulto</v>
          </cell>
          <cell r="H419" t="str">
            <v>Terciário</v>
          </cell>
        </row>
        <row r="420">
          <cell r="F420" t="str">
            <v>PS Adulto</v>
          </cell>
          <cell r="H420" t="str">
            <v>Primário</v>
          </cell>
        </row>
        <row r="421">
          <cell r="F421" t="str">
            <v>PS Adulto</v>
          </cell>
          <cell r="H421" t="str">
            <v>Primário</v>
          </cell>
        </row>
        <row r="422">
          <cell r="F422" t="str">
            <v>PS Adulto</v>
          </cell>
          <cell r="H422" t="str">
            <v>Terciário</v>
          </cell>
        </row>
        <row r="423">
          <cell r="F423" t="str">
            <v>Clínica Médica</v>
          </cell>
          <cell r="H423" t="str">
            <v>Secundário</v>
          </cell>
        </row>
        <row r="424">
          <cell r="F424" t="str">
            <v>PS Adulto</v>
          </cell>
          <cell r="H424" t="str">
            <v>Secundário</v>
          </cell>
        </row>
        <row r="425">
          <cell r="F425" t="str">
            <v>PS Adulto</v>
          </cell>
          <cell r="H425" t="str">
            <v>Secundário</v>
          </cell>
        </row>
        <row r="426">
          <cell r="F426" t="str">
            <v>PS Adulto</v>
          </cell>
          <cell r="H426" t="str">
            <v>Secundário</v>
          </cell>
        </row>
        <row r="427">
          <cell r="F427" t="str">
            <v>PS Adulto</v>
          </cell>
          <cell r="H427" t="str">
            <v>Secundário</v>
          </cell>
        </row>
        <row r="428">
          <cell r="F428" t="str">
            <v>PS Adulto</v>
          </cell>
          <cell r="H428" t="str">
            <v>Terciário</v>
          </cell>
        </row>
        <row r="429">
          <cell r="F429" t="str">
            <v>PS Adulto</v>
          </cell>
          <cell r="H429" t="str">
            <v>Terciário</v>
          </cell>
        </row>
        <row r="430">
          <cell r="F430" t="str">
            <v>PS Adulto</v>
          </cell>
          <cell r="H430" t="str">
            <v>Terciário</v>
          </cell>
        </row>
        <row r="431">
          <cell r="F431" t="str">
            <v>PS Adulto</v>
          </cell>
          <cell r="H431" t="str">
            <v>Secundário</v>
          </cell>
        </row>
        <row r="432">
          <cell r="F432" t="str">
            <v>PS Adulto</v>
          </cell>
          <cell r="H432" t="str">
            <v>Secundário</v>
          </cell>
        </row>
        <row r="433">
          <cell r="F433" t="str">
            <v>PS Adulto</v>
          </cell>
          <cell r="H433" t="str">
            <v>Secundário</v>
          </cell>
        </row>
        <row r="434">
          <cell r="F434" t="str">
            <v>PS Adulto</v>
          </cell>
          <cell r="H434" t="str">
            <v>Terciário</v>
          </cell>
        </row>
        <row r="435">
          <cell r="F435" t="str">
            <v>PS Adulto</v>
          </cell>
          <cell r="H435" t="str">
            <v>Secundário</v>
          </cell>
        </row>
        <row r="436">
          <cell r="F436" t="str">
            <v>PS Adulto</v>
          </cell>
          <cell r="H436" t="str">
            <v>Secundário</v>
          </cell>
        </row>
        <row r="437">
          <cell r="F437" t="str">
            <v>PS Adulto</v>
          </cell>
          <cell r="H437" t="str">
            <v>Terciário</v>
          </cell>
        </row>
        <row r="438">
          <cell r="F438" t="str">
            <v>PS Adulto</v>
          </cell>
          <cell r="H438" t="str">
            <v>Primário</v>
          </cell>
        </row>
        <row r="439">
          <cell r="F439" t="str">
            <v>PS Adulto</v>
          </cell>
          <cell r="H439" t="str">
            <v>Terciário</v>
          </cell>
        </row>
        <row r="440">
          <cell r="F440" t="str">
            <v>PS Adulto</v>
          </cell>
          <cell r="H440" t="str">
            <v>Terciário</v>
          </cell>
        </row>
        <row r="441">
          <cell r="F441" t="str">
            <v>PS Adulto</v>
          </cell>
          <cell r="H441" t="str">
            <v>Secundário</v>
          </cell>
        </row>
        <row r="442">
          <cell r="F442" t="str">
            <v>PS Adulto</v>
          </cell>
          <cell r="H442" t="str">
            <v>Terciário</v>
          </cell>
        </row>
        <row r="443">
          <cell r="F443" t="str">
            <v>PS Adulto</v>
          </cell>
          <cell r="H443" t="str">
            <v>Primário</v>
          </cell>
        </row>
        <row r="444">
          <cell r="F444" t="str">
            <v>PS Adulto</v>
          </cell>
          <cell r="H444" t="str">
            <v>Secundário</v>
          </cell>
        </row>
        <row r="445">
          <cell r="F445" t="str">
            <v>PS Adulto</v>
          </cell>
          <cell r="H445" t="str">
            <v>Secundário</v>
          </cell>
        </row>
        <row r="446">
          <cell r="F446" t="str">
            <v>Clínica Médica</v>
          </cell>
          <cell r="H446" t="str">
            <v>Secundário</v>
          </cell>
        </row>
        <row r="447">
          <cell r="F447" t="str">
            <v>Ortopedia</v>
          </cell>
          <cell r="H447" t="str">
            <v>Secundário</v>
          </cell>
        </row>
        <row r="448">
          <cell r="F448" t="str">
            <v>G.O</v>
          </cell>
          <cell r="H448" t="str">
            <v>Secundário</v>
          </cell>
        </row>
        <row r="449">
          <cell r="F449" t="str">
            <v>PS Adulto</v>
          </cell>
          <cell r="H449" t="str">
            <v>Terciário</v>
          </cell>
        </row>
        <row r="450">
          <cell r="F450" t="str">
            <v>Clínica Cirúrgica</v>
          </cell>
          <cell r="H450" t="str">
            <v>Secundário</v>
          </cell>
        </row>
        <row r="451">
          <cell r="F451" t="str">
            <v>Clínica Cirúrgica</v>
          </cell>
          <cell r="H451" t="str">
            <v>Secundário</v>
          </cell>
        </row>
        <row r="452">
          <cell r="F452" t="str">
            <v>G.O</v>
          </cell>
          <cell r="H452" t="str">
            <v>Secundário</v>
          </cell>
        </row>
        <row r="453">
          <cell r="F453" t="str">
            <v>PS Adulto</v>
          </cell>
          <cell r="H453" t="str">
            <v>Secundário</v>
          </cell>
        </row>
        <row r="454">
          <cell r="F454" t="str">
            <v>PS Adulto</v>
          </cell>
          <cell r="H454" t="str">
            <v>Secundário</v>
          </cell>
        </row>
        <row r="455">
          <cell r="F455" t="str">
            <v>PS Adulto</v>
          </cell>
          <cell r="H455" t="str">
            <v>Secundário</v>
          </cell>
        </row>
        <row r="456">
          <cell r="F456" t="str">
            <v>PS Adulto</v>
          </cell>
          <cell r="H456" t="str">
            <v>Secundário</v>
          </cell>
        </row>
        <row r="457">
          <cell r="F457" t="str">
            <v>PS Adulto</v>
          </cell>
          <cell r="H457" t="str">
            <v>Secundário</v>
          </cell>
        </row>
        <row r="458">
          <cell r="F458" t="str">
            <v>PS Adulto</v>
          </cell>
          <cell r="H458" t="str">
            <v>Primário</v>
          </cell>
        </row>
        <row r="459">
          <cell r="F459" t="str">
            <v>PS Adulto</v>
          </cell>
          <cell r="H459" t="str">
            <v>Secundário</v>
          </cell>
        </row>
        <row r="460">
          <cell r="F460" t="str">
            <v>Clínica Cirúrgica</v>
          </cell>
          <cell r="H460" t="str">
            <v>Secundário</v>
          </cell>
        </row>
        <row r="461">
          <cell r="F461" t="str">
            <v>Clínica Médica</v>
          </cell>
          <cell r="H461" t="str">
            <v>Terciário</v>
          </cell>
        </row>
        <row r="462">
          <cell r="F462" t="str">
            <v>Onco Hematologia</v>
          </cell>
          <cell r="H462" t="str">
            <v>Secundário</v>
          </cell>
        </row>
        <row r="463">
          <cell r="F463" t="str">
            <v>Unidade Cardiológica</v>
          </cell>
          <cell r="H463" t="str">
            <v>Secundário</v>
          </cell>
        </row>
        <row r="464">
          <cell r="F464" t="str">
            <v>PS Adulto</v>
          </cell>
          <cell r="H464" t="str">
            <v>Secundário</v>
          </cell>
        </row>
        <row r="465">
          <cell r="F465" t="str">
            <v>Clínica Cirúrgica</v>
          </cell>
          <cell r="H465" t="str">
            <v>Terciário</v>
          </cell>
        </row>
        <row r="466">
          <cell r="F466" t="str">
            <v>PS Adulto</v>
          </cell>
          <cell r="H466" t="str">
            <v>Secundário</v>
          </cell>
        </row>
        <row r="467">
          <cell r="F467" t="str">
            <v>PS Adulto</v>
          </cell>
          <cell r="H467" t="str">
            <v>Terciário</v>
          </cell>
        </row>
        <row r="468">
          <cell r="F468" t="str">
            <v>PS Adulto</v>
          </cell>
          <cell r="H468" t="str">
            <v>Terciário</v>
          </cell>
        </row>
        <row r="469">
          <cell r="F469" t="str">
            <v>PS Adulto</v>
          </cell>
          <cell r="H469" t="str">
            <v>Secundário</v>
          </cell>
        </row>
        <row r="470">
          <cell r="F470" t="str">
            <v>PS Adulto</v>
          </cell>
          <cell r="H470" t="str">
            <v>Terciário</v>
          </cell>
        </row>
        <row r="471">
          <cell r="F471" t="str">
            <v>PS Adulto</v>
          </cell>
          <cell r="H471" t="str">
            <v>Terciário</v>
          </cell>
        </row>
        <row r="472">
          <cell r="F472" t="str">
            <v>Clínica Cirúrgica</v>
          </cell>
          <cell r="H472" t="str">
            <v>Terciário</v>
          </cell>
        </row>
        <row r="473">
          <cell r="F473" t="str">
            <v>PS Adulto</v>
          </cell>
          <cell r="H473" t="str">
            <v>Primário</v>
          </cell>
        </row>
        <row r="474">
          <cell r="F474" t="str">
            <v>PS Adulto</v>
          </cell>
          <cell r="H474" t="str">
            <v>Primário</v>
          </cell>
        </row>
        <row r="475">
          <cell r="F475" t="str">
            <v>PS Adulto</v>
          </cell>
          <cell r="H475" t="str">
            <v>Secundário</v>
          </cell>
        </row>
        <row r="476">
          <cell r="F476" t="str">
            <v>PS Adulto</v>
          </cell>
          <cell r="H476" t="str">
            <v>Secundário</v>
          </cell>
        </row>
        <row r="477">
          <cell r="F477" t="str">
            <v>PS Adulto</v>
          </cell>
          <cell r="H477" t="str">
            <v>Terciário</v>
          </cell>
        </row>
        <row r="478">
          <cell r="F478" t="str">
            <v>PS Adulto</v>
          </cell>
          <cell r="H478" t="str">
            <v>Terciário</v>
          </cell>
        </row>
        <row r="479">
          <cell r="F479" t="str">
            <v>UTI Neuro</v>
          </cell>
          <cell r="H479" t="str">
            <v>Terciário</v>
          </cell>
        </row>
        <row r="480">
          <cell r="F480" t="str">
            <v>PS Adulto</v>
          </cell>
          <cell r="H480" t="str">
            <v>Secundário</v>
          </cell>
        </row>
        <row r="481">
          <cell r="F481" t="str">
            <v>PS Adulto</v>
          </cell>
          <cell r="H481" t="str">
            <v>Secundário</v>
          </cell>
        </row>
        <row r="482">
          <cell r="F482" t="str">
            <v>PS Adulto</v>
          </cell>
          <cell r="H482" t="str">
            <v>Secundário</v>
          </cell>
        </row>
        <row r="483">
          <cell r="F483" t="str">
            <v>PS Adulto</v>
          </cell>
          <cell r="H483" t="str">
            <v>Terciário</v>
          </cell>
        </row>
        <row r="484">
          <cell r="F484" t="str">
            <v>Clínica Cirúrgica</v>
          </cell>
          <cell r="H484" t="str">
            <v>Terciário</v>
          </cell>
        </row>
        <row r="485">
          <cell r="F485" t="str">
            <v>Clínica Cirúrgica</v>
          </cell>
          <cell r="H485" t="str">
            <v>Terciário</v>
          </cell>
        </row>
        <row r="486">
          <cell r="F486" t="str">
            <v>Clínica Cirúrgica</v>
          </cell>
          <cell r="H486" t="str">
            <v>Secundário</v>
          </cell>
        </row>
        <row r="487">
          <cell r="F487" t="str">
            <v>Onco Hematologia</v>
          </cell>
          <cell r="H487" t="str">
            <v>Terciário</v>
          </cell>
        </row>
        <row r="488">
          <cell r="F488" t="str">
            <v>G.O</v>
          </cell>
          <cell r="H488" t="str">
            <v>Secundário</v>
          </cell>
        </row>
        <row r="489">
          <cell r="F489" t="str">
            <v>PS Adulto</v>
          </cell>
          <cell r="H489" t="str">
            <v>Terciário</v>
          </cell>
        </row>
        <row r="490">
          <cell r="F490" t="str">
            <v>PS Adulto</v>
          </cell>
          <cell r="H490" t="str">
            <v>Terciário</v>
          </cell>
        </row>
        <row r="491">
          <cell r="F491" t="str">
            <v>PS Adulto</v>
          </cell>
          <cell r="H491" t="str">
            <v>Primário</v>
          </cell>
        </row>
        <row r="492">
          <cell r="F492" t="str">
            <v>G.O</v>
          </cell>
          <cell r="H492" t="str">
            <v>Secundário</v>
          </cell>
        </row>
        <row r="493">
          <cell r="F493" t="str">
            <v>PS Adulto</v>
          </cell>
          <cell r="H493" t="str">
            <v>Secundário</v>
          </cell>
        </row>
        <row r="494">
          <cell r="F494" t="str">
            <v>Neurologia</v>
          </cell>
          <cell r="H494" t="str">
            <v>Secundário</v>
          </cell>
        </row>
        <row r="495">
          <cell r="F495" t="str">
            <v>PS Adulto</v>
          </cell>
          <cell r="H495" t="str">
            <v>Secundário</v>
          </cell>
        </row>
        <row r="496">
          <cell r="F496" t="str">
            <v>PS Adulto</v>
          </cell>
          <cell r="H496" t="str">
            <v>Terciário</v>
          </cell>
        </row>
        <row r="497">
          <cell r="F497" t="str">
            <v>PS Adulto</v>
          </cell>
          <cell r="H497" t="str">
            <v>Primário</v>
          </cell>
        </row>
        <row r="498">
          <cell r="F498" t="str">
            <v>UTI Coronária</v>
          </cell>
          <cell r="H498" t="str">
            <v>Secundário</v>
          </cell>
        </row>
        <row r="499">
          <cell r="F499" t="str">
            <v>PS Adulto</v>
          </cell>
          <cell r="H499" t="str">
            <v>Terciário</v>
          </cell>
        </row>
        <row r="500">
          <cell r="F500" t="str">
            <v>Clínica Cirúrgica</v>
          </cell>
          <cell r="H500" t="str">
            <v>Secundário</v>
          </cell>
        </row>
        <row r="501">
          <cell r="F501" t="str">
            <v>Clínica Cirúrgica</v>
          </cell>
          <cell r="H501" t="str">
            <v>Secundário</v>
          </cell>
        </row>
        <row r="502">
          <cell r="F502" t="str">
            <v>Clínica Cirúrgica</v>
          </cell>
          <cell r="H502" t="str">
            <v>Secundário</v>
          </cell>
        </row>
        <row r="503">
          <cell r="F503" t="str">
            <v>Clínica Cirúrgica</v>
          </cell>
          <cell r="H503" t="str">
            <v>Terciário</v>
          </cell>
        </row>
        <row r="504">
          <cell r="F504" t="str">
            <v>Clínica Cirúrgica</v>
          </cell>
          <cell r="H504" t="str">
            <v>Secundário</v>
          </cell>
        </row>
        <row r="505">
          <cell r="F505" t="str">
            <v>Clínica Cirúrgica</v>
          </cell>
          <cell r="H505" t="str">
            <v>Terciário</v>
          </cell>
        </row>
        <row r="506">
          <cell r="F506" t="str">
            <v>PS Adulto</v>
          </cell>
          <cell r="H506" t="str">
            <v>Secundário</v>
          </cell>
        </row>
        <row r="507">
          <cell r="F507" t="str">
            <v>PS Adulto</v>
          </cell>
          <cell r="H507" t="str">
            <v>Terciário</v>
          </cell>
        </row>
        <row r="508">
          <cell r="F508" t="str">
            <v>G.O</v>
          </cell>
          <cell r="H508" t="str">
            <v>Terciário</v>
          </cell>
        </row>
        <row r="509">
          <cell r="F509" t="str">
            <v>PS Adulto</v>
          </cell>
          <cell r="H509" t="str">
            <v>Terciário</v>
          </cell>
        </row>
        <row r="510">
          <cell r="F510" t="str">
            <v>PS Adulto</v>
          </cell>
          <cell r="H510" t="str">
            <v>Primário</v>
          </cell>
        </row>
        <row r="511">
          <cell r="F511" t="str">
            <v>UTI Neuro</v>
          </cell>
          <cell r="H511" t="str">
            <v>Secundário</v>
          </cell>
        </row>
        <row r="512">
          <cell r="F512" t="str">
            <v>UTI Neuro</v>
          </cell>
          <cell r="H512" t="str">
            <v>Secundário</v>
          </cell>
        </row>
        <row r="513">
          <cell r="F513" t="str">
            <v>Ortopedia</v>
          </cell>
          <cell r="H513" t="str">
            <v>Terciário</v>
          </cell>
        </row>
        <row r="514">
          <cell r="F514" t="str">
            <v>PS Adulto</v>
          </cell>
          <cell r="H514" t="str">
            <v>Primário</v>
          </cell>
        </row>
        <row r="515">
          <cell r="F515" t="str">
            <v>PS Adulto</v>
          </cell>
          <cell r="H515" t="str">
            <v>Secundário</v>
          </cell>
        </row>
        <row r="516">
          <cell r="F516" t="str">
            <v>Ortopedia</v>
          </cell>
          <cell r="H516" t="str">
            <v>Terciário</v>
          </cell>
        </row>
        <row r="517">
          <cell r="F517" t="str">
            <v>G.O</v>
          </cell>
          <cell r="H517" t="str">
            <v>Primário</v>
          </cell>
        </row>
        <row r="518">
          <cell r="F518" t="str">
            <v>PS Adulto</v>
          </cell>
          <cell r="H518" t="str">
            <v>Primário</v>
          </cell>
        </row>
        <row r="519">
          <cell r="F519" t="str">
            <v>PS Adulto</v>
          </cell>
          <cell r="H519" t="str">
            <v>Terciário</v>
          </cell>
        </row>
        <row r="520">
          <cell r="F520" t="str">
            <v>PS Adulto</v>
          </cell>
          <cell r="H520" t="str">
            <v>Terciário</v>
          </cell>
        </row>
        <row r="521">
          <cell r="F521" t="str">
            <v>PS Adulto</v>
          </cell>
          <cell r="H521" t="str">
            <v>Primário</v>
          </cell>
        </row>
        <row r="522">
          <cell r="F522" t="str">
            <v>PS Adulto</v>
          </cell>
          <cell r="H522" t="str">
            <v>Primário</v>
          </cell>
        </row>
        <row r="523">
          <cell r="F523" t="str">
            <v>PS Adulto</v>
          </cell>
          <cell r="H523" t="str">
            <v>Primário</v>
          </cell>
        </row>
        <row r="524">
          <cell r="F524" t="str">
            <v>PS Adulto</v>
          </cell>
          <cell r="H524" t="str">
            <v>Primário</v>
          </cell>
        </row>
        <row r="525">
          <cell r="F525" t="str">
            <v>PS Adulto</v>
          </cell>
          <cell r="H525" t="str">
            <v>Terciário</v>
          </cell>
        </row>
        <row r="526">
          <cell r="F526" t="str">
            <v>PS Adulto</v>
          </cell>
          <cell r="H526" t="str">
            <v>Secundário</v>
          </cell>
        </row>
        <row r="527">
          <cell r="F527" t="str">
            <v>PS Adulto</v>
          </cell>
          <cell r="H527" t="str">
            <v>Terciário</v>
          </cell>
        </row>
        <row r="528">
          <cell r="F528" t="str">
            <v>PS Adulto</v>
          </cell>
          <cell r="H528" t="str">
            <v>Secundário</v>
          </cell>
        </row>
        <row r="529">
          <cell r="F529" t="str">
            <v>PS Adulto</v>
          </cell>
          <cell r="H529" t="str">
            <v>Secundário</v>
          </cell>
        </row>
        <row r="530">
          <cell r="F530" t="str">
            <v>PS Adulto</v>
          </cell>
          <cell r="H530" t="str">
            <v>Terciário</v>
          </cell>
        </row>
        <row r="531">
          <cell r="F531" t="str">
            <v>PS Adulto</v>
          </cell>
          <cell r="H531" t="str">
            <v>Primário</v>
          </cell>
        </row>
        <row r="532">
          <cell r="F532" t="str">
            <v>PS Adulto</v>
          </cell>
          <cell r="H532" t="str">
            <v>Secundário</v>
          </cell>
        </row>
        <row r="533">
          <cell r="F533" t="str">
            <v>Neurologia</v>
          </cell>
          <cell r="H533" t="str">
            <v>Secundário</v>
          </cell>
        </row>
        <row r="537">
          <cell r="F537" t="str">
            <v>UTI Neuro</v>
          </cell>
          <cell r="H537" t="str">
            <v>Terciário</v>
          </cell>
        </row>
        <row r="538">
          <cell r="F538" t="str">
            <v>PS Adulto</v>
          </cell>
          <cell r="H538" t="str">
            <v>Terciário</v>
          </cell>
        </row>
        <row r="539">
          <cell r="F539" t="str">
            <v>PS Adulto</v>
          </cell>
          <cell r="H539" t="str">
            <v>Terciário</v>
          </cell>
        </row>
        <row r="540">
          <cell r="F540" t="str">
            <v>PS Adulto</v>
          </cell>
          <cell r="H540" t="str">
            <v>Secundário</v>
          </cell>
        </row>
        <row r="541">
          <cell r="F541" t="str">
            <v>PS Adulto</v>
          </cell>
          <cell r="H541" t="str">
            <v>Secundário</v>
          </cell>
        </row>
        <row r="542">
          <cell r="F542" t="str">
            <v>PS Adulto</v>
          </cell>
          <cell r="H542" t="str">
            <v>Secundário</v>
          </cell>
        </row>
        <row r="543">
          <cell r="F543" t="str">
            <v>Ortopedia</v>
          </cell>
          <cell r="H543" t="str">
            <v>Terciário</v>
          </cell>
        </row>
        <row r="544">
          <cell r="F544" t="str">
            <v>UTI Neuro</v>
          </cell>
          <cell r="H544" t="str">
            <v>Secundário</v>
          </cell>
        </row>
        <row r="545">
          <cell r="F545" t="str">
            <v>UTI Neuro</v>
          </cell>
          <cell r="H545" t="str">
            <v>Terciário</v>
          </cell>
        </row>
        <row r="546">
          <cell r="F546" t="str">
            <v>PS Adulto</v>
          </cell>
          <cell r="H546" t="str">
            <v>Secundário</v>
          </cell>
        </row>
        <row r="547">
          <cell r="F547" t="str">
            <v>PS Adulto</v>
          </cell>
          <cell r="H547" t="str">
            <v>Secundário</v>
          </cell>
        </row>
        <row r="548">
          <cell r="F548" t="str">
            <v>PS Adulto</v>
          </cell>
          <cell r="H548" t="str">
            <v>Terciário</v>
          </cell>
        </row>
        <row r="549">
          <cell r="F549" t="str">
            <v>PS Adulto</v>
          </cell>
          <cell r="H549" t="str">
            <v>Terciário</v>
          </cell>
        </row>
        <row r="550">
          <cell r="F550" t="str">
            <v>PS Adulto</v>
          </cell>
          <cell r="H550" t="str">
            <v>Secundário</v>
          </cell>
        </row>
        <row r="551">
          <cell r="F551" t="str">
            <v>PS Adulto</v>
          </cell>
          <cell r="H551" t="str">
            <v>Secundário</v>
          </cell>
        </row>
        <row r="552">
          <cell r="F552" t="str">
            <v>PS Adulto</v>
          </cell>
          <cell r="H552" t="str">
            <v>Secundário</v>
          </cell>
        </row>
        <row r="553">
          <cell r="F553" t="str">
            <v>PS Adulto</v>
          </cell>
          <cell r="H553" t="str">
            <v>Terciário</v>
          </cell>
        </row>
        <row r="554">
          <cell r="F554" t="str">
            <v>PS Adulto</v>
          </cell>
          <cell r="H554" t="str">
            <v>Terciário</v>
          </cell>
        </row>
        <row r="555">
          <cell r="F555" t="str">
            <v>PS Adulto</v>
          </cell>
          <cell r="H555" t="str">
            <v>Terciário</v>
          </cell>
        </row>
        <row r="556">
          <cell r="F556" t="str">
            <v>PS Adulto</v>
          </cell>
          <cell r="H556" t="str">
            <v>Primário</v>
          </cell>
        </row>
        <row r="557">
          <cell r="F557" t="str">
            <v>PS Adulto</v>
          </cell>
          <cell r="H557" t="str">
            <v>Terciário</v>
          </cell>
        </row>
        <row r="558">
          <cell r="F558" t="str">
            <v>Onco Hematologia</v>
          </cell>
          <cell r="H558" t="str">
            <v>Terciário</v>
          </cell>
        </row>
        <row r="559">
          <cell r="F559" t="str">
            <v>Clínica Cirúrgica</v>
          </cell>
          <cell r="H559" t="str">
            <v>Terciário</v>
          </cell>
        </row>
        <row r="560">
          <cell r="F560" t="str">
            <v>Clínica Cirúrgica</v>
          </cell>
          <cell r="H560" t="str">
            <v>Secundário</v>
          </cell>
        </row>
        <row r="561">
          <cell r="F561" t="str">
            <v>Clínica Cirúrgica</v>
          </cell>
          <cell r="H561" t="str">
            <v>Secundário</v>
          </cell>
        </row>
        <row r="562">
          <cell r="F562" t="str">
            <v>Clínica Médica</v>
          </cell>
          <cell r="H562" t="str">
            <v>Terciário</v>
          </cell>
        </row>
        <row r="563">
          <cell r="F563" t="str">
            <v>PS Adulto</v>
          </cell>
          <cell r="H563" t="str">
            <v>Secundário</v>
          </cell>
        </row>
        <row r="564">
          <cell r="F564" t="str">
            <v>PS Adulto</v>
          </cell>
          <cell r="H564" t="str">
            <v>Terciário</v>
          </cell>
        </row>
        <row r="565">
          <cell r="F565" t="str">
            <v>PS Adulto</v>
          </cell>
          <cell r="H565" t="str">
            <v>Secundário</v>
          </cell>
        </row>
        <row r="566">
          <cell r="F566" t="str">
            <v>PS Adulto</v>
          </cell>
          <cell r="H566" t="str">
            <v>Secundário</v>
          </cell>
        </row>
        <row r="567">
          <cell r="F567" t="str">
            <v>PS Adulto</v>
          </cell>
          <cell r="H567" t="str">
            <v>Secundário</v>
          </cell>
        </row>
        <row r="568">
          <cell r="F568" t="str">
            <v>PS Adulto</v>
          </cell>
          <cell r="H568" t="str">
            <v>Secundário</v>
          </cell>
        </row>
        <row r="569">
          <cell r="F569" t="str">
            <v>PS Adulto</v>
          </cell>
          <cell r="H569" t="str">
            <v>Secundário</v>
          </cell>
        </row>
        <row r="570">
          <cell r="F570" t="str">
            <v>PS Adulto</v>
          </cell>
          <cell r="H570" t="str">
            <v>Primário</v>
          </cell>
        </row>
        <row r="571">
          <cell r="F571" t="str">
            <v>PS Adulto</v>
          </cell>
          <cell r="H571" t="str">
            <v>Primário</v>
          </cell>
        </row>
        <row r="572">
          <cell r="F572" t="str">
            <v>PS Adulto</v>
          </cell>
          <cell r="H572" t="str">
            <v>Primário</v>
          </cell>
        </row>
        <row r="573">
          <cell r="F573" t="str">
            <v>PS Adulto</v>
          </cell>
          <cell r="H573" t="str">
            <v>Primário</v>
          </cell>
        </row>
        <row r="574">
          <cell r="F574" t="str">
            <v>PS Adulto</v>
          </cell>
          <cell r="H574" t="str">
            <v>Primário</v>
          </cell>
        </row>
        <row r="575">
          <cell r="F575" t="str">
            <v>PS Adulto</v>
          </cell>
          <cell r="H575" t="str">
            <v>Primário</v>
          </cell>
        </row>
        <row r="576">
          <cell r="F576" t="str">
            <v>PS Adulto</v>
          </cell>
          <cell r="H576" t="str">
            <v>Secundário</v>
          </cell>
        </row>
        <row r="577">
          <cell r="F577" t="str">
            <v>PS Adulto</v>
          </cell>
          <cell r="H577" t="str">
            <v>Secundário</v>
          </cell>
        </row>
        <row r="578">
          <cell r="F578" t="str">
            <v>PS Adulto</v>
          </cell>
          <cell r="H578" t="str">
            <v>Secundário</v>
          </cell>
        </row>
        <row r="579">
          <cell r="F579" t="str">
            <v>PS Adulto</v>
          </cell>
          <cell r="H579" t="str">
            <v>Secundário</v>
          </cell>
        </row>
        <row r="580">
          <cell r="F580" t="str">
            <v>PS Adulto</v>
          </cell>
          <cell r="H580" t="str">
            <v>Terciário</v>
          </cell>
        </row>
        <row r="581">
          <cell r="F581" t="str">
            <v>PS Adulto</v>
          </cell>
          <cell r="H581" t="str">
            <v>Secundário</v>
          </cell>
        </row>
        <row r="582">
          <cell r="F582" t="str">
            <v>UTI Coronária</v>
          </cell>
          <cell r="H582" t="str">
            <v>Secundário</v>
          </cell>
        </row>
        <row r="583">
          <cell r="F583" t="str">
            <v>Unidade Cardiológica</v>
          </cell>
          <cell r="H583" t="str">
            <v>Secundário</v>
          </cell>
        </row>
        <row r="584">
          <cell r="F584" t="str">
            <v>Clínica Cirúrgica</v>
          </cell>
          <cell r="H584" t="str">
            <v>Terciário</v>
          </cell>
        </row>
        <row r="585">
          <cell r="F585" t="str">
            <v>Clínica Cirúrgica</v>
          </cell>
          <cell r="H585" t="str">
            <v>Secundário</v>
          </cell>
        </row>
        <row r="586">
          <cell r="F586" t="str">
            <v>Clínica Cirúrgica</v>
          </cell>
          <cell r="H586" t="str">
            <v>Terciário</v>
          </cell>
        </row>
        <row r="587">
          <cell r="F587" t="str">
            <v>Clínica Cirúrgica</v>
          </cell>
          <cell r="H587" t="str">
            <v>Secundário</v>
          </cell>
        </row>
        <row r="588">
          <cell r="F588" t="str">
            <v>Clínica Cirúrgica</v>
          </cell>
          <cell r="H588" t="str">
            <v>Secundário</v>
          </cell>
        </row>
        <row r="589">
          <cell r="F589" t="str">
            <v>Onco Hematologia</v>
          </cell>
          <cell r="H589" t="str">
            <v>Secundário</v>
          </cell>
        </row>
        <row r="590">
          <cell r="F590" t="str">
            <v>PS Adulto</v>
          </cell>
          <cell r="H590" t="str">
            <v>Primário</v>
          </cell>
        </row>
        <row r="591">
          <cell r="F591" t="str">
            <v>PS Adulto</v>
          </cell>
          <cell r="H591" t="str">
            <v>Secundário</v>
          </cell>
        </row>
        <row r="592">
          <cell r="F592" t="str">
            <v>Ortopedia</v>
          </cell>
          <cell r="H592" t="str">
            <v>Primário</v>
          </cell>
        </row>
        <row r="593">
          <cell r="F593" t="str">
            <v>Ortopedia</v>
          </cell>
          <cell r="H593" t="str">
            <v>Primário</v>
          </cell>
        </row>
        <row r="594">
          <cell r="F594" t="str">
            <v>Ortopedia</v>
          </cell>
          <cell r="H594" t="str">
            <v>Primário</v>
          </cell>
        </row>
        <row r="595">
          <cell r="F595" t="str">
            <v>Ortopedia</v>
          </cell>
          <cell r="H595" t="str">
            <v>Primário</v>
          </cell>
        </row>
        <row r="596">
          <cell r="F596" t="str">
            <v>Ortopedia</v>
          </cell>
          <cell r="H596" t="str">
            <v>Primário</v>
          </cell>
        </row>
        <row r="597">
          <cell r="F597" t="str">
            <v>Clínica Médica</v>
          </cell>
          <cell r="H597" t="str">
            <v>Terciário</v>
          </cell>
        </row>
        <row r="598">
          <cell r="F598" t="str">
            <v>Clínica Cirúrgica</v>
          </cell>
          <cell r="H598" t="str">
            <v>Terciário</v>
          </cell>
        </row>
        <row r="599">
          <cell r="F599" t="str">
            <v>Clínica Cirúrgica</v>
          </cell>
          <cell r="H599" t="str">
            <v>Terciário</v>
          </cell>
        </row>
        <row r="600">
          <cell r="F600" t="str">
            <v>PS Adulto</v>
          </cell>
          <cell r="H600" t="str">
            <v>Terciário</v>
          </cell>
        </row>
        <row r="601">
          <cell r="F601" t="str">
            <v>PS Adulto</v>
          </cell>
          <cell r="H601" t="str">
            <v>Terciário</v>
          </cell>
        </row>
        <row r="602">
          <cell r="F602" t="str">
            <v>PS Adulto</v>
          </cell>
          <cell r="H602" t="str">
            <v>Terciário</v>
          </cell>
        </row>
        <row r="603">
          <cell r="F603" t="str">
            <v>G.O</v>
          </cell>
          <cell r="H603" t="str">
            <v>Terciário</v>
          </cell>
        </row>
        <row r="604">
          <cell r="F604" t="str">
            <v>UTI Neuro</v>
          </cell>
          <cell r="H604" t="str">
            <v>Terciário</v>
          </cell>
        </row>
        <row r="605">
          <cell r="F605" t="str">
            <v>PS Adulto</v>
          </cell>
          <cell r="H605" t="str">
            <v>Primário</v>
          </cell>
        </row>
        <row r="606">
          <cell r="F606" t="str">
            <v>PS Adulto</v>
          </cell>
          <cell r="H606" t="str">
            <v>Secundário</v>
          </cell>
        </row>
        <row r="607">
          <cell r="F607" t="str">
            <v>PS Adulto</v>
          </cell>
          <cell r="H607" t="str">
            <v>Secundário</v>
          </cell>
        </row>
        <row r="608">
          <cell r="F608" t="str">
            <v>PS Adulto</v>
          </cell>
          <cell r="H608" t="str">
            <v>Secundário</v>
          </cell>
        </row>
        <row r="609">
          <cell r="F609" t="str">
            <v>PS Adulto</v>
          </cell>
          <cell r="H609" t="str">
            <v>Primário</v>
          </cell>
        </row>
        <row r="610">
          <cell r="F610" t="str">
            <v>PS Adulto</v>
          </cell>
          <cell r="H610" t="str">
            <v>Primário</v>
          </cell>
        </row>
        <row r="611">
          <cell r="F611" t="str">
            <v>PS Adulto</v>
          </cell>
          <cell r="H611" t="str">
            <v>Secundário</v>
          </cell>
        </row>
        <row r="612">
          <cell r="F612" t="str">
            <v>PS Adulto</v>
          </cell>
          <cell r="H612" t="str">
            <v>Primário</v>
          </cell>
        </row>
        <row r="613">
          <cell r="F613" t="str">
            <v>PS Adulto</v>
          </cell>
          <cell r="H613" t="str">
            <v>Secundário</v>
          </cell>
        </row>
        <row r="614">
          <cell r="F614" t="str">
            <v>PS Adulto</v>
          </cell>
          <cell r="H614" t="str">
            <v>Primário</v>
          </cell>
        </row>
        <row r="615">
          <cell r="F615" t="str">
            <v>UTI Neuro</v>
          </cell>
          <cell r="H615" t="str">
            <v>Terciário</v>
          </cell>
        </row>
        <row r="616">
          <cell r="F616" t="str">
            <v>UTI Neuro</v>
          </cell>
          <cell r="H616" t="str">
            <v>Terciário</v>
          </cell>
        </row>
        <row r="617">
          <cell r="F617" t="str">
            <v>PS Adulto</v>
          </cell>
          <cell r="H617" t="str">
            <v>Terciário</v>
          </cell>
        </row>
        <row r="618">
          <cell r="F618" t="str">
            <v>PS Adulto</v>
          </cell>
          <cell r="H618" t="str">
            <v>Terciário</v>
          </cell>
        </row>
        <row r="619">
          <cell r="F619" t="str">
            <v>PS Adulto</v>
          </cell>
          <cell r="H619" t="str">
            <v>Terciário</v>
          </cell>
        </row>
        <row r="620">
          <cell r="F620" t="str">
            <v>PS Adulto</v>
          </cell>
          <cell r="H620" t="str">
            <v>Terciário</v>
          </cell>
        </row>
        <row r="621">
          <cell r="F621" t="str">
            <v>Ortopedia</v>
          </cell>
          <cell r="H621" t="str">
            <v>Primário</v>
          </cell>
        </row>
        <row r="622">
          <cell r="F622" t="str">
            <v>Ortopedia</v>
          </cell>
          <cell r="H622" t="str">
            <v>Primário</v>
          </cell>
        </row>
        <row r="623">
          <cell r="F623" t="str">
            <v>Ortopedia</v>
          </cell>
          <cell r="H623" t="str">
            <v>Terciário</v>
          </cell>
        </row>
        <row r="624">
          <cell r="F624" t="str">
            <v>Clínica Cirúrgica</v>
          </cell>
          <cell r="H624" t="str">
            <v>Secundário</v>
          </cell>
        </row>
        <row r="625">
          <cell r="F625" t="str">
            <v>Clínica Cirúrgica</v>
          </cell>
          <cell r="H625" t="str">
            <v>Terciário</v>
          </cell>
        </row>
        <row r="626">
          <cell r="F626" t="str">
            <v>Clínica Cirúrgica</v>
          </cell>
          <cell r="H626" t="str">
            <v>Secundário</v>
          </cell>
        </row>
        <row r="627">
          <cell r="F627" t="str">
            <v>Clínica Cirúrgica</v>
          </cell>
          <cell r="H627" t="str">
            <v>Terciário</v>
          </cell>
        </row>
        <row r="628">
          <cell r="F628" t="str">
            <v>Clínica Cirúrgica</v>
          </cell>
          <cell r="H628" t="str">
            <v>Secundário</v>
          </cell>
        </row>
        <row r="629">
          <cell r="F629" t="str">
            <v>PS Adulto</v>
          </cell>
          <cell r="H629" t="str">
            <v>Terciário</v>
          </cell>
        </row>
        <row r="630">
          <cell r="F630" t="str">
            <v>PS Adulto</v>
          </cell>
          <cell r="H630" t="str">
            <v>Secundário</v>
          </cell>
        </row>
        <row r="631">
          <cell r="F631" t="str">
            <v>PS Adulto</v>
          </cell>
          <cell r="H631" t="str">
            <v>Primário</v>
          </cell>
        </row>
        <row r="632">
          <cell r="F632" t="str">
            <v>PS Adulto</v>
          </cell>
          <cell r="H632" t="str">
            <v>Primário</v>
          </cell>
        </row>
        <row r="633">
          <cell r="F633" t="str">
            <v>PS Adulto</v>
          </cell>
          <cell r="H633" t="str">
            <v>Secundário</v>
          </cell>
        </row>
        <row r="634">
          <cell r="F634" t="str">
            <v>PS Adulto</v>
          </cell>
          <cell r="H634" t="str">
            <v>Terciário</v>
          </cell>
        </row>
        <row r="635">
          <cell r="F635" t="str">
            <v>PS Adulto</v>
          </cell>
          <cell r="H635" t="str">
            <v>Terciário</v>
          </cell>
        </row>
        <row r="636">
          <cell r="F636" t="str">
            <v>PS Adulto</v>
          </cell>
          <cell r="H636" t="str">
            <v>Terciário</v>
          </cell>
        </row>
        <row r="637">
          <cell r="F637" t="str">
            <v>Clínica Cirúrgica</v>
          </cell>
          <cell r="H637" t="str">
            <v>Secundário</v>
          </cell>
        </row>
        <row r="638">
          <cell r="F638" t="str">
            <v>Clínica Cirúrgica</v>
          </cell>
          <cell r="H638" t="str">
            <v>Secundário</v>
          </cell>
        </row>
        <row r="639">
          <cell r="F639" t="str">
            <v>Clínica Médica</v>
          </cell>
          <cell r="H639" t="str">
            <v>Terciário</v>
          </cell>
        </row>
        <row r="640">
          <cell r="F640" t="str">
            <v>PS Adulto</v>
          </cell>
          <cell r="H640" t="str">
            <v>Terciário</v>
          </cell>
        </row>
        <row r="641">
          <cell r="F641" t="str">
            <v>PS Adulto</v>
          </cell>
          <cell r="H641" t="str">
            <v>Secundário</v>
          </cell>
        </row>
        <row r="642">
          <cell r="F642" t="str">
            <v>PS Adulto</v>
          </cell>
          <cell r="H642" t="str">
            <v>Terciário</v>
          </cell>
        </row>
        <row r="643">
          <cell r="F643" t="str">
            <v>PS Adulto</v>
          </cell>
          <cell r="H643" t="str">
            <v>Terciário</v>
          </cell>
        </row>
        <row r="644">
          <cell r="F644" t="str">
            <v>PS Adulto</v>
          </cell>
          <cell r="H644" t="str">
            <v>Terciário</v>
          </cell>
        </row>
        <row r="645">
          <cell r="F645" t="str">
            <v>PS Adulto</v>
          </cell>
          <cell r="H645" t="str">
            <v>Secundário</v>
          </cell>
        </row>
        <row r="646">
          <cell r="F646" t="str">
            <v>Clínica Cirúrgica</v>
          </cell>
          <cell r="H646" t="str">
            <v>Secundário</v>
          </cell>
        </row>
        <row r="647">
          <cell r="F647" t="str">
            <v>Clínica Cirúrgica</v>
          </cell>
          <cell r="H647" t="str">
            <v>Terciário</v>
          </cell>
        </row>
        <row r="648">
          <cell r="F648" t="str">
            <v>Clínica Cirúrgica</v>
          </cell>
          <cell r="H648" t="str">
            <v>Secundário</v>
          </cell>
        </row>
        <row r="649">
          <cell r="F649" t="str">
            <v>PS Adulto</v>
          </cell>
          <cell r="H649" t="str">
            <v>Terciário</v>
          </cell>
        </row>
        <row r="650">
          <cell r="F650" t="str">
            <v>G.O</v>
          </cell>
          <cell r="H650" t="str">
            <v>Terciário</v>
          </cell>
        </row>
        <row r="651">
          <cell r="F651" t="str">
            <v>G.O</v>
          </cell>
          <cell r="H651" t="str">
            <v>Secundário</v>
          </cell>
        </row>
        <row r="652">
          <cell r="F652" t="str">
            <v>PS Adulto</v>
          </cell>
          <cell r="H652" t="str">
            <v>Terciário</v>
          </cell>
        </row>
        <row r="653">
          <cell r="F653" t="str">
            <v>PS Adulto</v>
          </cell>
          <cell r="H653" t="str">
            <v>Primário</v>
          </cell>
        </row>
        <row r="654">
          <cell r="F654" t="str">
            <v>PS Adulto</v>
          </cell>
          <cell r="H654" t="str">
            <v>Terciário</v>
          </cell>
        </row>
        <row r="655">
          <cell r="F655" t="str">
            <v>PS Adulto</v>
          </cell>
          <cell r="H655" t="str">
            <v>Primário</v>
          </cell>
        </row>
        <row r="656">
          <cell r="F656" t="str">
            <v>Clínica Médica</v>
          </cell>
          <cell r="H656" t="str">
            <v>Primário</v>
          </cell>
        </row>
        <row r="657">
          <cell r="F657" t="str">
            <v>Clínica Médica</v>
          </cell>
          <cell r="H657" t="str">
            <v>Terciário</v>
          </cell>
        </row>
        <row r="658">
          <cell r="F658" t="str">
            <v>Onco Hematologia</v>
          </cell>
          <cell r="H658" t="str">
            <v>Secundário</v>
          </cell>
        </row>
        <row r="659">
          <cell r="F659" t="str">
            <v>PS Adulto</v>
          </cell>
          <cell r="H659" t="str">
            <v>Secundário</v>
          </cell>
        </row>
        <row r="660">
          <cell r="F660" t="str">
            <v>PS Adulto</v>
          </cell>
          <cell r="H660" t="str">
            <v>Secundário</v>
          </cell>
        </row>
        <row r="661">
          <cell r="F661" t="str">
            <v>PS Adulto</v>
          </cell>
          <cell r="H661" t="str">
            <v>Secundário</v>
          </cell>
        </row>
        <row r="662">
          <cell r="F662" t="str">
            <v>Ortopedia</v>
          </cell>
          <cell r="H662" t="str">
            <v>Secundário</v>
          </cell>
        </row>
        <row r="663">
          <cell r="F663" t="str">
            <v>Ortopedia</v>
          </cell>
          <cell r="H663" t="str">
            <v>Terciário</v>
          </cell>
        </row>
        <row r="664">
          <cell r="F664" t="str">
            <v>Ortopedia</v>
          </cell>
          <cell r="H664" t="str">
            <v>Secundário</v>
          </cell>
        </row>
        <row r="665">
          <cell r="F665" t="str">
            <v>PS Adulto</v>
          </cell>
          <cell r="H665" t="str">
            <v>Secundário</v>
          </cell>
        </row>
        <row r="666">
          <cell r="F666" t="str">
            <v>G.O</v>
          </cell>
          <cell r="H666" t="str">
            <v>Terciário</v>
          </cell>
        </row>
        <row r="667">
          <cell r="F667" t="str">
            <v>PS Adulto</v>
          </cell>
          <cell r="H667" t="str">
            <v>Terciário</v>
          </cell>
        </row>
        <row r="668">
          <cell r="F668" t="str">
            <v>G.O</v>
          </cell>
          <cell r="H668" t="str">
            <v>Secundário</v>
          </cell>
        </row>
        <row r="669">
          <cell r="F669" t="str">
            <v>PS Adulto</v>
          </cell>
          <cell r="H669" t="str">
            <v>Secundário</v>
          </cell>
        </row>
        <row r="670">
          <cell r="F670" t="str">
            <v>Clínica Cirúrgica</v>
          </cell>
          <cell r="H670" t="str">
            <v>Secundário</v>
          </cell>
        </row>
        <row r="671">
          <cell r="F671" t="str">
            <v>Clínica Cirúrgica</v>
          </cell>
          <cell r="H671" t="str">
            <v>Secundário</v>
          </cell>
        </row>
        <row r="672">
          <cell r="F672" t="str">
            <v>Clínica Cirúrgica</v>
          </cell>
          <cell r="H672" t="str">
            <v>Terciário</v>
          </cell>
        </row>
        <row r="673">
          <cell r="F673" t="str">
            <v>G.O</v>
          </cell>
          <cell r="H673" t="str">
            <v>Secundário</v>
          </cell>
        </row>
        <row r="674">
          <cell r="F674" t="str">
            <v>PS Adulto</v>
          </cell>
          <cell r="H674" t="str">
            <v>Secundário</v>
          </cell>
        </row>
        <row r="675">
          <cell r="F675" t="str">
            <v>Clínica Cirúrgica</v>
          </cell>
          <cell r="H675" t="str">
            <v>Secundário</v>
          </cell>
        </row>
        <row r="676">
          <cell r="F676" t="str">
            <v>Clínica Cirúrgica</v>
          </cell>
          <cell r="H676" t="str">
            <v>Terciário</v>
          </cell>
        </row>
        <row r="677">
          <cell r="F677" t="str">
            <v>Clínica Cirúrgica</v>
          </cell>
          <cell r="H677" t="str">
            <v>Primário</v>
          </cell>
        </row>
        <row r="678">
          <cell r="F678" t="str">
            <v>Clínica Cirúrgica</v>
          </cell>
          <cell r="H678" t="str">
            <v>Primário</v>
          </cell>
        </row>
        <row r="679">
          <cell r="F679" t="str">
            <v>PS Adulto</v>
          </cell>
          <cell r="H679" t="str">
            <v>Terciário</v>
          </cell>
        </row>
        <row r="680">
          <cell r="F680" t="str">
            <v>PS Adulto</v>
          </cell>
          <cell r="H680" t="str">
            <v>Secundário</v>
          </cell>
        </row>
        <row r="681">
          <cell r="F681" t="str">
            <v>PS Adulto</v>
          </cell>
          <cell r="H681" t="str">
            <v>Primário</v>
          </cell>
        </row>
        <row r="682">
          <cell r="F682" t="str">
            <v>Clínica Médica</v>
          </cell>
          <cell r="H682" t="str">
            <v>Primário</v>
          </cell>
        </row>
        <row r="683">
          <cell r="F683" t="str">
            <v>Clínica Médica</v>
          </cell>
          <cell r="H683" t="str">
            <v>Terciário</v>
          </cell>
        </row>
        <row r="684">
          <cell r="F684" t="str">
            <v>PS Adulto</v>
          </cell>
          <cell r="H684" t="str">
            <v>Primário</v>
          </cell>
        </row>
        <row r="685">
          <cell r="F685" t="str">
            <v>G.O</v>
          </cell>
          <cell r="H685" t="str">
            <v>Secundário</v>
          </cell>
        </row>
        <row r="686">
          <cell r="F686" t="str">
            <v>UTI Coronária</v>
          </cell>
          <cell r="H686" t="str">
            <v>Secundário</v>
          </cell>
        </row>
        <row r="687">
          <cell r="F687" t="str">
            <v>PS Adulto</v>
          </cell>
          <cell r="H687" t="str">
            <v>Secundário</v>
          </cell>
        </row>
        <row r="688">
          <cell r="F688" t="str">
            <v>PS Adulto</v>
          </cell>
          <cell r="H688" t="str">
            <v>Primário</v>
          </cell>
        </row>
        <row r="689">
          <cell r="F689" t="str">
            <v>PS Adulto</v>
          </cell>
          <cell r="H689" t="str">
            <v>Terciário</v>
          </cell>
        </row>
        <row r="690">
          <cell r="F690" t="str">
            <v>PS Adulto</v>
          </cell>
          <cell r="H690" t="str">
            <v>Terciário</v>
          </cell>
        </row>
        <row r="691">
          <cell r="F691" t="str">
            <v>PS Adulto</v>
          </cell>
          <cell r="H691" t="str">
            <v>Secundário</v>
          </cell>
        </row>
        <row r="692">
          <cell r="F692" t="str">
            <v>PS Adulto</v>
          </cell>
          <cell r="H692" t="str">
            <v>Secundário</v>
          </cell>
        </row>
        <row r="693">
          <cell r="F693" t="str">
            <v>PS Adulto</v>
          </cell>
          <cell r="H693" t="str">
            <v>Secundário</v>
          </cell>
        </row>
        <row r="694">
          <cell r="F694" t="str">
            <v>PS Adulto</v>
          </cell>
          <cell r="H694" t="str">
            <v>Secundário</v>
          </cell>
        </row>
        <row r="695">
          <cell r="F695" t="str">
            <v>PS Adulto</v>
          </cell>
          <cell r="H695" t="str">
            <v>Secundário</v>
          </cell>
        </row>
        <row r="696">
          <cell r="F696" t="str">
            <v>UTI Coronária</v>
          </cell>
          <cell r="H696" t="str">
            <v>Terciário</v>
          </cell>
        </row>
        <row r="697">
          <cell r="F697" t="str">
            <v>UTI Coronária</v>
          </cell>
          <cell r="H697" t="str">
            <v>Secundário</v>
          </cell>
        </row>
        <row r="698">
          <cell r="F698" t="str">
            <v>PS Adulto</v>
          </cell>
          <cell r="H698" t="str">
            <v>Terciário</v>
          </cell>
        </row>
        <row r="699">
          <cell r="F699" t="str">
            <v>PS Adulto</v>
          </cell>
          <cell r="H699" t="str">
            <v>Terciário</v>
          </cell>
        </row>
        <row r="700">
          <cell r="F700" t="str">
            <v>PS Adulto</v>
          </cell>
          <cell r="H700" t="str">
            <v>Terciário</v>
          </cell>
        </row>
        <row r="701">
          <cell r="F701" t="str">
            <v>PS Adulto</v>
          </cell>
          <cell r="H701" t="str">
            <v>Terciário</v>
          </cell>
        </row>
        <row r="702">
          <cell r="F702" t="str">
            <v>PS Adulto</v>
          </cell>
          <cell r="H702" t="str">
            <v>Secundário</v>
          </cell>
        </row>
        <row r="703">
          <cell r="F703" t="str">
            <v>PS Adulto</v>
          </cell>
          <cell r="H703" t="str">
            <v>Terciário</v>
          </cell>
        </row>
        <row r="704">
          <cell r="F704" t="str">
            <v>PS Adulto</v>
          </cell>
          <cell r="H704" t="str">
            <v>Terciário</v>
          </cell>
        </row>
        <row r="705">
          <cell r="F705" t="str">
            <v>PS Adulto</v>
          </cell>
          <cell r="H705" t="str">
            <v>Terciário</v>
          </cell>
        </row>
        <row r="706">
          <cell r="F706" t="str">
            <v>Clínica Cirúrgica</v>
          </cell>
          <cell r="H706" t="str">
            <v>Terciário</v>
          </cell>
        </row>
        <row r="707">
          <cell r="F707" t="str">
            <v>PS Adulto</v>
          </cell>
          <cell r="H707" t="str">
            <v>Terciário</v>
          </cell>
        </row>
        <row r="708">
          <cell r="F708" t="str">
            <v>Clínica Cirúrgica</v>
          </cell>
          <cell r="H708" t="str">
            <v>Terciário</v>
          </cell>
        </row>
        <row r="709">
          <cell r="F709" t="str">
            <v>PS Adulto</v>
          </cell>
          <cell r="H709" t="str">
            <v>Secundário</v>
          </cell>
        </row>
        <row r="710">
          <cell r="F710" t="str">
            <v>PS Adulto</v>
          </cell>
          <cell r="H710" t="str">
            <v>Terciário</v>
          </cell>
        </row>
        <row r="711">
          <cell r="F711" t="str">
            <v>Ortopedia</v>
          </cell>
          <cell r="H711" t="str">
            <v>Primário</v>
          </cell>
        </row>
        <row r="712">
          <cell r="F712" t="str">
            <v>Ortopedia</v>
          </cell>
          <cell r="H712" t="str">
            <v>Secundário</v>
          </cell>
        </row>
        <row r="713">
          <cell r="F713" t="str">
            <v>PS Adulto</v>
          </cell>
          <cell r="H713" t="str">
            <v>Terciário</v>
          </cell>
        </row>
        <row r="714">
          <cell r="F714" t="str">
            <v>PS Adulto</v>
          </cell>
        </row>
        <row r="715">
          <cell r="F715" t="str">
            <v>PS Adulto</v>
          </cell>
          <cell r="H715" t="str">
            <v>Secundário</v>
          </cell>
        </row>
        <row r="716">
          <cell r="F716" t="str">
            <v>PS Adulto</v>
          </cell>
          <cell r="H716" t="str">
            <v>Secundário</v>
          </cell>
        </row>
        <row r="717">
          <cell r="F717" t="str">
            <v>PS Adulto</v>
          </cell>
          <cell r="H717" t="str">
            <v>Secundário</v>
          </cell>
        </row>
        <row r="718">
          <cell r="F718" t="str">
            <v>PS Adulto</v>
          </cell>
          <cell r="H718" t="str">
            <v>Terciário</v>
          </cell>
        </row>
        <row r="719">
          <cell r="F719" t="str">
            <v>PS Adulto</v>
          </cell>
          <cell r="H719" t="str">
            <v>Secundário</v>
          </cell>
        </row>
        <row r="720">
          <cell r="F720" t="str">
            <v>PS Adulto</v>
          </cell>
          <cell r="H720" t="str">
            <v>Primário</v>
          </cell>
        </row>
        <row r="721">
          <cell r="F721" t="str">
            <v>PS Adulto</v>
          </cell>
          <cell r="H721" t="str">
            <v>Terciário</v>
          </cell>
        </row>
        <row r="722">
          <cell r="F722" t="str">
            <v>PS Adulto</v>
          </cell>
          <cell r="H722" t="str">
            <v>Terciário</v>
          </cell>
        </row>
        <row r="723">
          <cell r="F723" t="str">
            <v>PS Adulto</v>
          </cell>
          <cell r="H723" t="str">
            <v>Terciário</v>
          </cell>
        </row>
        <row r="724">
          <cell r="F724" t="str">
            <v>PS Adulto</v>
          </cell>
          <cell r="H724" t="str">
            <v>Primário</v>
          </cell>
        </row>
        <row r="725">
          <cell r="F725" t="str">
            <v>PS Adulto</v>
          </cell>
          <cell r="H725" t="str">
            <v>Secundário</v>
          </cell>
        </row>
        <row r="726">
          <cell r="F726" t="str">
            <v>Clínica Cirúrgica</v>
          </cell>
          <cell r="H726" t="str">
            <v>Secundário</v>
          </cell>
        </row>
        <row r="727">
          <cell r="F727" t="str">
            <v>Clínica Cirúrgica</v>
          </cell>
          <cell r="H727" t="str">
            <v>Secundário</v>
          </cell>
        </row>
        <row r="728">
          <cell r="F728" t="str">
            <v>Clínica Cirúrgica</v>
          </cell>
          <cell r="H728" t="str">
            <v>Terciário</v>
          </cell>
        </row>
        <row r="729">
          <cell r="F729" t="str">
            <v>G.O</v>
          </cell>
          <cell r="H729" t="str">
            <v>Secundário</v>
          </cell>
        </row>
        <row r="730">
          <cell r="F730" t="str">
            <v>G.O</v>
          </cell>
          <cell r="H730" t="str">
            <v>Terciário</v>
          </cell>
        </row>
        <row r="731">
          <cell r="F731" t="str">
            <v>Clínica Cirúrgica</v>
          </cell>
          <cell r="H731" t="str">
            <v>Terciário</v>
          </cell>
        </row>
        <row r="732">
          <cell r="F732" t="str">
            <v>Clínica Cirúrgica</v>
          </cell>
          <cell r="H732" t="str">
            <v>Secundário</v>
          </cell>
        </row>
        <row r="733">
          <cell r="F733" t="str">
            <v>Onco Hematologia</v>
          </cell>
          <cell r="H733" t="str">
            <v>Secundário</v>
          </cell>
        </row>
        <row r="734">
          <cell r="F734" t="str">
            <v>Ortopedia</v>
          </cell>
          <cell r="H734" t="str">
            <v>Primário</v>
          </cell>
        </row>
        <row r="735">
          <cell r="F735" t="str">
            <v>Ortopedia</v>
          </cell>
          <cell r="H735" t="str">
            <v>Primário</v>
          </cell>
        </row>
        <row r="736">
          <cell r="F736" t="str">
            <v>PS Adulto</v>
          </cell>
          <cell r="H736" t="str">
            <v>Terciário</v>
          </cell>
        </row>
        <row r="737">
          <cell r="F737" t="str">
            <v>PS Adulto</v>
          </cell>
          <cell r="H737" t="str">
            <v>Primário</v>
          </cell>
        </row>
        <row r="738">
          <cell r="F738" t="str">
            <v>PS Adulto</v>
          </cell>
          <cell r="H738" t="str">
            <v>Secundário</v>
          </cell>
        </row>
        <row r="739">
          <cell r="F739" t="str">
            <v>UTI Coronária</v>
          </cell>
          <cell r="H739" t="str">
            <v>Primário</v>
          </cell>
        </row>
        <row r="740">
          <cell r="F740" t="str">
            <v>PS Adulto</v>
          </cell>
          <cell r="H740" t="str">
            <v>Secundário</v>
          </cell>
        </row>
        <row r="741">
          <cell r="F741" t="str">
            <v>PS Adulto</v>
          </cell>
          <cell r="H741" t="str">
            <v>Primário</v>
          </cell>
        </row>
        <row r="742">
          <cell r="F742" t="str">
            <v>Clínica Médica</v>
          </cell>
          <cell r="H742" t="str">
            <v>Terciário</v>
          </cell>
        </row>
        <row r="743">
          <cell r="F743" t="str">
            <v>PS Adulto</v>
          </cell>
          <cell r="H743" t="str">
            <v>Terciário</v>
          </cell>
        </row>
        <row r="744">
          <cell r="F744" t="str">
            <v>G.O</v>
          </cell>
          <cell r="H744" t="str">
            <v>Secundário</v>
          </cell>
        </row>
        <row r="745">
          <cell r="F745" t="str">
            <v>Clínica Cirúrgica</v>
          </cell>
          <cell r="H745" t="str">
            <v>Secundário</v>
          </cell>
        </row>
        <row r="746">
          <cell r="F746" t="str">
            <v>Clínica Cirúrgica</v>
          </cell>
          <cell r="H746" t="str">
            <v>Secundário</v>
          </cell>
        </row>
        <row r="747">
          <cell r="F747" t="str">
            <v>Clínica Cirúrgica</v>
          </cell>
          <cell r="H747" t="str">
            <v>Terciário</v>
          </cell>
        </row>
        <row r="748">
          <cell r="F748" t="str">
            <v>Clínica Cirúrgica</v>
          </cell>
          <cell r="H748" t="str">
            <v>Secundário</v>
          </cell>
        </row>
        <row r="749">
          <cell r="F749" t="str">
            <v>PS Adulto</v>
          </cell>
          <cell r="H749" t="str">
            <v>Primário</v>
          </cell>
        </row>
        <row r="750">
          <cell r="F750" t="str">
            <v>PS Adulto</v>
          </cell>
          <cell r="H750" t="str">
            <v>Terciário</v>
          </cell>
        </row>
        <row r="751">
          <cell r="F751" t="str">
            <v>PS Adulto</v>
          </cell>
          <cell r="H751" t="str">
            <v>Terciário</v>
          </cell>
        </row>
        <row r="752">
          <cell r="F752" t="str">
            <v>PS Adulto</v>
          </cell>
          <cell r="H752" t="str">
            <v>Primário</v>
          </cell>
        </row>
        <row r="753">
          <cell r="F753" t="str">
            <v>PS Adulto</v>
          </cell>
          <cell r="H753" t="str">
            <v>Secundário</v>
          </cell>
        </row>
        <row r="754">
          <cell r="F754" t="str">
            <v>PS Adulto</v>
          </cell>
          <cell r="H754" t="str">
            <v>Primário</v>
          </cell>
        </row>
        <row r="755">
          <cell r="F755" t="str">
            <v>PS Adulto</v>
          </cell>
          <cell r="H755" t="str">
            <v>Secundário</v>
          </cell>
        </row>
        <row r="756">
          <cell r="F756" t="str">
            <v>PS Adulto</v>
          </cell>
          <cell r="H756" t="str">
            <v>Primário</v>
          </cell>
        </row>
        <row r="757">
          <cell r="F757" t="str">
            <v>PS Adulto</v>
          </cell>
          <cell r="H757" t="str">
            <v>Primário</v>
          </cell>
        </row>
        <row r="758">
          <cell r="F758" t="str">
            <v>PS Adulto</v>
          </cell>
          <cell r="H758" t="str">
            <v>Secundário</v>
          </cell>
        </row>
        <row r="759">
          <cell r="F759" t="str">
            <v>PS Adulto</v>
          </cell>
          <cell r="H759" t="str">
            <v>Secundário</v>
          </cell>
        </row>
        <row r="760">
          <cell r="F760" t="str">
            <v>PS Adulto</v>
          </cell>
          <cell r="H760" t="str">
            <v>Primário</v>
          </cell>
        </row>
        <row r="761">
          <cell r="F761" t="str">
            <v>PS Adulto</v>
          </cell>
          <cell r="H761" t="str">
            <v>Terciário</v>
          </cell>
        </row>
        <row r="762">
          <cell r="F762" t="str">
            <v>PS Adulto</v>
          </cell>
          <cell r="H762" t="str">
            <v>Terciário</v>
          </cell>
        </row>
        <row r="763">
          <cell r="F763" t="str">
            <v>Ortopedia</v>
          </cell>
          <cell r="H763" t="str">
            <v>Secundário</v>
          </cell>
        </row>
        <row r="764">
          <cell r="F764" t="str">
            <v>Clínica Médica</v>
          </cell>
          <cell r="H764" t="str">
            <v>Terciário</v>
          </cell>
        </row>
        <row r="765">
          <cell r="F765" t="str">
            <v>PS Adulto</v>
          </cell>
          <cell r="H765" t="str">
            <v>Primário</v>
          </cell>
        </row>
        <row r="766">
          <cell r="F766" t="str">
            <v>PS Adulto</v>
          </cell>
          <cell r="H766" t="str">
            <v>Secundário</v>
          </cell>
        </row>
        <row r="767">
          <cell r="F767" t="str">
            <v>PS Adulto</v>
          </cell>
          <cell r="H767" t="str">
            <v>Secundário</v>
          </cell>
        </row>
        <row r="768">
          <cell r="F768" t="str">
            <v>PS Adulto</v>
          </cell>
          <cell r="H768" t="str">
            <v>Secundário</v>
          </cell>
        </row>
        <row r="769">
          <cell r="F769" t="str">
            <v>PS Adulto</v>
          </cell>
          <cell r="H769" t="str">
            <v>Primário</v>
          </cell>
        </row>
        <row r="770">
          <cell r="F770" t="str">
            <v>PS Adulto</v>
          </cell>
          <cell r="H770" t="str">
            <v>Secundário</v>
          </cell>
        </row>
        <row r="771">
          <cell r="F771" t="str">
            <v>PS Adulto</v>
          </cell>
          <cell r="H771" t="str">
            <v>Terciário</v>
          </cell>
        </row>
        <row r="772">
          <cell r="F772" t="str">
            <v>PS Adulto</v>
          </cell>
          <cell r="H772" t="str">
            <v>Secundário</v>
          </cell>
        </row>
        <row r="773">
          <cell r="F773" t="str">
            <v>PS Adulto</v>
          </cell>
          <cell r="H773" t="str">
            <v>Primário</v>
          </cell>
        </row>
        <row r="774">
          <cell r="F774" t="str">
            <v>PS Adulto</v>
          </cell>
          <cell r="H774" t="str">
            <v>Primário</v>
          </cell>
        </row>
        <row r="775">
          <cell r="F775" t="str">
            <v>PS Adulto</v>
          </cell>
          <cell r="H775" t="str">
            <v>Secundário</v>
          </cell>
        </row>
        <row r="776">
          <cell r="F776" t="str">
            <v>PS Adulto</v>
          </cell>
          <cell r="H776" t="str">
            <v>Terciário</v>
          </cell>
        </row>
        <row r="777">
          <cell r="F777" t="str">
            <v>PS Adulto</v>
          </cell>
          <cell r="H777" t="str">
            <v>Secundário</v>
          </cell>
        </row>
        <row r="778">
          <cell r="F778" t="str">
            <v>PS Adulto</v>
          </cell>
          <cell r="H778" t="str">
            <v>Primário</v>
          </cell>
        </row>
        <row r="779">
          <cell r="F779" t="str">
            <v>PS Adulto</v>
          </cell>
          <cell r="H779" t="str">
            <v>Primário</v>
          </cell>
        </row>
        <row r="780">
          <cell r="F780" t="str">
            <v>PS Adulto</v>
          </cell>
          <cell r="H780" t="str">
            <v>Primário</v>
          </cell>
        </row>
        <row r="781">
          <cell r="F781" t="str">
            <v>PS Adulto</v>
          </cell>
          <cell r="H781" t="str">
            <v>Primário</v>
          </cell>
        </row>
        <row r="782">
          <cell r="F782" t="str">
            <v>PS Adulto</v>
          </cell>
          <cell r="H782" t="str">
            <v>Terciário</v>
          </cell>
        </row>
        <row r="783">
          <cell r="F783" t="str">
            <v>Clínica Cirúrgica</v>
          </cell>
          <cell r="H783" t="str">
            <v>Secundário</v>
          </cell>
        </row>
      </sheetData>
      <sheetData sheetId="1">
        <row r="3">
          <cell r="F3" t="str">
            <v>PS PED</v>
          </cell>
          <cell r="H3" t="str">
            <v>Primário</v>
          </cell>
        </row>
        <row r="4">
          <cell r="F4" t="str">
            <v>PS PED</v>
          </cell>
          <cell r="H4" t="str">
            <v>Secundário</v>
          </cell>
        </row>
        <row r="5">
          <cell r="F5" t="str">
            <v>PS PED</v>
          </cell>
          <cell r="H5" t="str">
            <v>Secundário</v>
          </cell>
        </row>
        <row r="6">
          <cell r="F6" t="str">
            <v>PS PED</v>
          </cell>
          <cell r="H6" t="str">
            <v>Primário</v>
          </cell>
        </row>
        <row r="7">
          <cell r="F7" t="str">
            <v>PS PED</v>
          </cell>
          <cell r="H7" t="str">
            <v>Secundário</v>
          </cell>
        </row>
        <row r="8">
          <cell r="F8" t="str">
            <v>PS PED</v>
          </cell>
          <cell r="H8" t="str">
            <v>Primário</v>
          </cell>
        </row>
        <row r="9">
          <cell r="F9" t="str">
            <v>PS PED</v>
          </cell>
          <cell r="H9" t="str">
            <v>Primário</v>
          </cell>
        </row>
        <row r="10">
          <cell r="F10" t="str">
            <v>PS PED</v>
          </cell>
          <cell r="H10" t="str">
            <v>Primário</v>
          </cell>
        </row>
        <row r="11">
          <cell r="F11" t="str">
            <v>PS PED</v>
          </cell>
          <cell r="H11" t="str">
            <v>Terciário</v>
          </cell>
        </row>
        <row r="12">
          <cell r="F12" t="str">
            <v>PS PED</v>
          </cell>
          <cell r="H12" t="str">
            <v>Primário</v>
          </cell>
        </row>
        <row r="13">
          <cell r="F13" t="str">
            <v>PS PED</v>
          </cell>
          <cell r="H13" t="str">
            <v>Secundário</v>
          </cell>
        </row>
        <row r="14">
          <cell r="F14" t="str">
            <v>PS PED</v>
          </cell>
          <cell r="H14" t="str">
            <v>Terciário</v>
          </cell>
        </row>
        <row r="15">
          <cell r="F15" t="str">
            <v>Pediatria</v>
          </cell>
          <cell r="H15" t="str">
            <v>Secundário</v>
          </cell>
        </row>
        <row r="16">
          <cell r="F16" t="str">
            <v>PS PED</v>
          </cell>
          <cell r="H16" t="str">
            <v>Terciário</v>
          </cell>
        </row>
        <row r="17">
          <cell r="F17" t="str">
            <v>PS PED</v>
          </cell>
          <cell r="H17" t="str">
            <v>Secundário</v>
          </cell>
        </row>
        <row r="18">
          <cell r="F18" t="str">
            <v>PS PED</v>
          </cell>
          <cell r="H18" t="str">
            <v>Primário</v>
          </cell>
        </row>
        <row r="19">
          <cell r="F19" t="str">
            <v>PS PED</v>
          </cell>
          <cell r="H19" t="str">
            <v>Secundário</v>
          </cell>
        </row>
        <row r="20">
          <cell r="F20" t="str">
            <v>PS PED</v>
          </cell>
          <cell r="H20" t="str">
            <v>Secundário</v>
          </cell>
        </row>
        <row r="21">
          <cell r="F21" t="str">
            <v>PS PED</v>
          </cell>
          <cell r="H21" t="str">
            <v>Secundário</v>
          </cell>
        </row>
        <row r="22">
          <cell r="F22" t="str">
            <v>PS PED</v>
          </cell>
          <cell r="H22" t="str">
            <v>Secundário</v>
          </cell>
        </row>
        <row r="23">
          <cell r="F23" t="str">
            <v>PS PED</v>
          </cell>
          <cell r="H23" t="str">
            <v>Secundário</v>
          </cell>
        </row>
        <row r="24">
          <cell r="F24" t="str">
            <v>PS PED</v>
          </cell>
          <cell r="H24" t="str">
            <v>Secundário</v>
          </cell>
        </row>
        <row r="25">
          <cell r="F25" t="str">
            <v>PS PED</v>
          </cell>
          <cell r="H25" t="str">
            <v>Primário</v>
          </cell>
        </row>
        <row r="26">
          <cell r="F26" t="str">
            <v>PS PED</v>
          </cell>
          <cell r="H26" t="str">
            <v>Primário</v>
          </cell>
        </row>
        <row r="27">
          <cell r="F27" t="str">
            <v>PS PED</v>
          </cell>
          <cell r="H27" t="str">
            <v>Terciário</v>
          </cell>
        </row>
        <row r="28">
          <cell r="F28" t="str">
            <v>PS PED</v>
          </cell>
          <cell r="H28" t="str">
            <v>Terciário</v>
          </cell>
        </row>
        <row r="29">
          <cell r="F29" t="str">
            <v>Pediatria</v>
          </cell>
          <cell r="H29" t="str">
            <v>Secundário</v>
          </cell>
        </row>
        <row r="30">
          <cell r="F30" t="str">
            <v>UTI Neo</v>
          </cell>
          <cell r="H30" t="str">
            <v>Terciário</v>
          </cell>
        </row>
        <row r="31">
          <cell r="F31" t="str">
            <v>UTI Neo</v>
          </cell>
          <cell r="H31" t="str">
            <v>Terciário</v>
          </cell>
        </row>
        <row r="32">
          <cell r="F32" t="str">
            <v>UTI Neo</v>
          </cell>
          <cell r="H32" t="str">
            <v>Terciário</v>
          </cell>
        </row>
        <row r="33">
          <cell r="F33" t="str">
            <v>UTI Neo</v>
          </cell>
          <cell r="H33" t="str">
            <v>Terciário</v>
          </cell>
        </row>
        <row r="34">
          <cell r="F34" t="str">
            <v>UTI Neo</v>
          </cell>
          <cell r="H34" t="str">
            <v>Terciário</v>
          </cell>
        </row>
        <row r="36">
          <cell r="F36" t="str">
            <v>PS PED</v>
          </cell>
          <cell r="H36" t="str">
            <v>Primário</v>
          </cell>
        </row>
        <row r="37">
          <cell r="F37" t="str">
            <v>PS PED</v>
          </cell>
          <cell r="H37" t="str">
            <v>Primário</v>
          </cell>
        </row>
        <row r="38">
          <cell r="F38" t="str">
            <v>PS PED</v>
          </cell>
          <cell r="H38" t="str">
            <v>Secundário</v>
          </cell>
        </row>
        <row r="39">
          <cell r="F39" t="str">
            <v>PS PED</v>
          </cell>
          <cell r="H39" t="str">
            <v>Secundário</v>
          </cell>
        </row>
        <row r="40">
          <cell r="F40" t="str">
            <v>PS PED</v>
          </cell>
          <cell r="H40" t="str">
            <v>Secundário</v>
          </cell>
        </row>
        <row r="41">
          <cell r="F41" t="str">
            <v>PS PED</v>
          </cell>
          <cell r="H41" t="str">
            <v>Primário</v>
          </cell>
        </row>
        <row r="42">
          <cell r="F42" t="str">
            <v>PS PED</v>
          </cell>
          <cell r="H42" t="str">
            <v>Terciário</v>
          </cell>
        </row>
        <row r="43">
          <cell r="F43" t="str">
            <v>PS PED</v>
          </cell>
          <cell r="H43" t="str">
            <v>Primário</v>
          </cell>
        </row>
        <row r="44">
          <cell r="F44" t="str">
            <v>PS PED</v>
          </cell>
          <cell r="H44" t="str">
            <v>Primário</v>
          </cell>
        </row>
        <row r="45">
          <cell r="F45" t="str">
            <v>PS PED</v>
          </cell>
          <cell r="H45" t="str">
            <v>Terciário</v>
          </cell>
        </row>
        <row r="46">
          <cell r="F46" t="str">
            <v>PS PED</v>
          </cell>
          <cell r="H46" t="str">
            <v>Secundário</v>
          </cell>
        </row>
        <row r="47">
          <cell r="F47" t="str">
            <v>PS PED</v>
          </cell>
          <cell r="H47" t="str">
            <v>Secundário</v>
          </cell>
        </row>
        <row r="48">
          <cell r="F48" t="str">
            <v>UTI Neo</v>
          </cell>
          <cell r="H48" t="str">
            <v>Terciário</v>
          </cell>
        </row>
        <row r="49">
          <cell r="F49" t="str">
            <v>UTI Neo</v>
          </cell>
          <cell r="H49" t="str">
            <v>Terciário</v>
          </cell>
        </row>
        <row r="50">
          <cell r="F50" t="str">
            <v>UTI Neo</v>
          </cell>
          <cell r="H50" t="str">
            <v>Secundário</v>
          </cell>
        </row>
        <row r="51">
          <cell r="F51" t="str">
            <v>PS PED</v>
          </cell>
          <cell r="H51" t="str">
            <v>Secundário</v>
          </cell>
        </row>
        <row r="52">
          <cell r="F52" t="str">
            <v>UTI Neo</v>
          </cell>
          <cell r="H52" t="str">
            <v>Terciário</v>
          </cell>
        </row>
        <row r="53">
          <cell r="F53" t="str">
            <v>PS PED</v>
          </cell>
          <cell r="H53" t="str">
            <v>Primário</v>
          </cell>
        </row>
        <row r="54">
          <cell r="F54" t="str">
            <v>PS PED</v>
          </cell>
          <cell r="H54" t="str">
            <v>Secundário</v>
          </cell>
        </row>
        <row r="55">
          <cell r="F55" t="str">
            <v>PS PED</v>
          </cell>
          <cell r="H55" t="str">
            <v>Primário</v>
          </cell>
        </row>
        <row r="56">
          <cell r="F56" t="str">
            <v>UTI Neo</v>
          </cell>
          <cell r="H56" t="str">
            <v>Terciário</v>
          </cell>
        </row>
        <row r="57">
          <cell r="F57" t="str">
            <v>PS PED</v>
          </cell>
          <cell r="H57" t="str">
            <v>Secundário</v>
          </cell>
        </row>
        <row r="60">
          <cell r="F60" t="str">
            <v>UTI Neo</v>
          </cell>
          <cell r="H60" t="str">
            <v>Terciário</v>
          </cell>
        </row>
        <row r="61">
          <cell r="F61" t="str">
            <v>PS PED</v>
          </cell>
          <cell r="H61" t="str">
            <v>Primário</v>
          </cell>
        </row>
        <row r="62">
          <cell r="F62" t="str">
            <v>PS PED</v>
          </cell>
          <cell r="H62" t="str">
            <v>Primário</v>
          </cell>
        </row>
        <row r="63">
          <cell r="F63" t="str">
            <v>Pediatria</v>
          </cell>
          <cell r="H63" t="str">
            <v>Secundário</v>
          </cell>
        </row>
        <row r="64">
          <cell r="F64" t="str">
            <v>Pediatria</v>
          </cell>
          <cell r="H64" t="str">
            <v>Primário</v>
          </cell>
        </row>
        <row r="65">
          <cell r="F65" t="str">
            <v>UTI Neo</v>
          </cell>
          <cell r="H65" t="str">
            <v>Terciário</v>
          </cell>
        </row>
        <row r="66">
          <cell r="F66" t="str">
            <v>PS PED</v>
          </cell>
          <cell r="H66" t="str">
            <v>Primário</v>
          </cell>
        </row>
        <row r="67">
          <cell r="F67" t="str">
            <v>PS PED</v>
          </cell>
          <cell r="H67" t="str">
            <v>Primário</v>
          </cell>
        </row>
        <row r="68">
          <cell r="F68" t="str">
            <v>PS PED</v>
          </cell>
          <cell r="H68" t="str">
            <v>Primário</v>
          </cell>
        </row>
        <row r="69">
          <cell r="F69" t="str">
            <v>UTI Neo</v>
          </cell>
          <cell r="H69" t="str">
            <v>Terciário</v>
          </cell>
        </row>
        <row r="70">
          <cell r="F70" t="str">
            <v>PS PED</v>
          </cell>
          <cell r="H70" t="str">
            <v>Primário</v>
          </cell>
        </row>
        <row r="71">
          <cell r="F71" t="str">
            <v>UTI Neo</v>
          </cell>
          <cell r="H71" t="str">
            <v>Terciário</v>
          </cell>
        </row>
        <row r="72">
          <cell r="F72" t="str">
            <v>PS PED</v>
          </cell>
          <cell r="H72" t="str">
            <v>Terciário</v>
          </cell>
        </row>
        <row r="73">
          <cell r="F73" t="str">
            <v>PS PED</v>
          </cell>
          <cell r="H73" t="str">
            <v>Primário</v>
          </cell>
        </row>
        <row r="74">
          <cell r="F74" t="str">
            <v>PS PED</v>
          </cell>
          <cell r="H74" t="str">
            <v>Primário</v>
          </cell>
        </row>
        <row r="75">
          <cell r="F75" t="str">
            <v>PS PED</v>
          </cell>
          <cell r="H75" t="str">
            <v>Secundário</v>
          </cell>
        </row>
        <row r="76">
          <cell r="F76" t="str">
            <v>PS PED</v>
          </cell>
          <cell r="H76" t="str">
            <v>Terciário</v>
          </cell>
        </row>
        <row r="77">
          <cell r="F77" t="str">
            <v>PS PED</v>
          </cell>
          <cell r="H77" t="str">
            <v>Primário</v>
          </cell>
        </row>
        <row r="78">
          <cell r="F78" t="str">
            <v>PS PED</v>
          </cell>
          <cell r="H78" t="str">
            <v>Primário</v>
          </cell>
        </row>
        <row r="79">
          <cell r="F79" t="str">
            <v>PS PED</v>
          </cell>
          <cell r="H79" t="str">
            <v>Secundário</v>
          </cell>
        </row>
        <row r="80">
          <cell r="F80" t="str">
            <v>PS PED</v>
          </cell>
          <cell r="H80" t="str">
            <v>Secundário</v>
          </cell>
        </row>
        <row r="81">
          <cell r="F81" t="str">
            <v>Pediatria</v>
          </cell>
          <cell r="H81" t="str">
            <v>Secundário</v>
          </cell>
        </row>
        <row r="82">
          <cell r="F82" t="str">
            <v>UTI Neo</v>
          </cell>
          <cell r="H82" t="str">
            <v>Terciário</v>
          </cell>
        </row>
        <row r="83">
          <cell r="F83" t="str">
            <v>PS PED</v>
          </cell>
          <cell r="H83" t="str">
            <v>Secundário</v>
          </cell>
        </row>
        <row r="84">
          <cell r="F84" t="str">
            <v>UTI Neo</v>
          </cell>
          <cell r="H84" t="str">
            <v>Terciário</v>
          </cell>
        </row>
        <row r="85">
          <cell r="F85" t="str">
            <v>PS PED</v>
          </cell>
          <cell r="H85" t="str">
            <v>Terciário</v>
          </cell>
        </row>
        <row r="86">
          <cell r="F86" t="str">
            <v>PS PED</v>
          </cell>
          <cell r="H86" t="str">
            <v>Terciário</v>
          </cell>
        </row>
        <row r="87">
          <cell r="F87" t="str">
            <v>PS PED</v>
          </cell>
          <cell r="H87" t="str">
            <v>Primário</v>
          </cell>
        </row>
        <row r="88">
          <cell r="F88" t="str">
            <v>UTI Neo</v>
          </cell>
          <cell r="H88" t="str">
            <v>Terciário</v>
          </cell>
        </row>
        <row r="89">
          <cell r="F89" t="str">
            <v>PS PED</v>
          </cell>
          <cell r="H89" t="str">
            <v>Primário</v>
          </cell>
        </row>
        <row r="90">
          <cell r="F90" t="str">
            <v>PS PED</v>
          </cell>
          <cell r="H90" t="str">
            <v>Primário</v>
          </cell>
        </row>
        <row r="91">
          <cell r="F91" t="str">
            <v>PS PED</v>
          </cell>
          <cell r="H91" t="str">
            <v>Terciário</v>
          </cell>
        </row>
        <row r="92">
          <cell r="F92" t="str">
            <v>PS PED</v>
          </cell>
          <cell r="H92" t="str">
            <v>Secundário</v>
          </cell>
        </row>
        <row r="94">
          <cell r="F94" t="str">
            <v>Pediatria</v>
          </cell>
          <cell r="H94" t="str">
            <v>Secundário</v>
          </cell>
        </row>
        <row r="95">
          <cell r="F95" t="str">
            <v>PS PED</v>
          </cell>
          <cell r="H95" t="str">
            <v>Primário</v>
          </cell>
        </row>
        <row r="96">
          <cell r="F96" t="str">
            <v>PS PED</v>
          </cell>
          <cell r="H96" t="str">
            <v>Secundário</v>
          </cell>
        </row>
        <row r="97">
          <cell r="F97" t="str">
            <v>PS PED</v>
          </cell>
          <cell r="H97" t="str">
            <v>Secundário</v>
          </cell>
        </row>
        <row r="98">
          <cell r="F98" t="str">
            <v>UTI Neo</v>
          </cell>
          <cell r="H98" t="str">
            <v>Terciário</v>
          </cell>
        </row>
        <row r="101">
          <cell r="F101" t="str">
            <v>PS PED</v>
          </cell>
          <cell r="H101" t="str">
            <v>Terciário</v>
          </cell>
        </row>
        <row r="102">
          <cell r="F102" t="str">
            <v>PS PED</v>
          </cell>
          <cell r="H102" t="str">
            <v>Secundário</v>
          </cell>
        </row>
        <row r="103">
          <cell r="F103" t="str">
            <v>PS PED</v>
          </cell>
          <cell r="H103" t="str">
            <v>Secundário</v>
          </cell>
        </row>
        <row r="105">
          <cell r="F105" t="str">
            <v>PS PED</v>
          </cell>
          <cell r="H105" t="str">
            <v>Secundário</v>
          </cell>
        </row>
        <row r="107">
          <cell r="F107" t="str">
            <v>PS PED</v>
          </cell>
          <cell r="H107" t="str">
            <v>Secundário</v>
          </cell>
        </row>
        <row r="108">
          <cell r="F108" t="str">
            <v>PS PED</v>
          </cell>
          <cell r="H108" t="str">
            <v>Secundário</v>
          </cell>
        </row>
      </sheetData>
      <sheetData sheetId="2">
        <row r="3">
          <cell r="B3" t="str">
            <v>Reavaliação</v>
          </cell>
        </row>
        <row r="4">
          <cell r="B4" t="str">
            <v>Reavaliação</v>
          </cell>
        </row>
        <row r="5">
          <cell r="B5" t="str">
            <v>Reavaliação</v>
          </cell>
        </row>
        <row r="6">
          <cell r="B6" t="str">
            <v>Reavaliação</v>
          </cell>
        </row>
        <row r="7">
          <cell r="B7" t="str">
            <v>Reavaliação</v>
          </cell>
        </row>
        <row r="8">
          <cell r="B8" t="str">
            <v>Reavaliação</v>
          </cell>
        </row>
        <row r="9">
          <cell r="B9" t="str">
            <v>Reavaliação</v>
          </cell>
        </row>
        <row r="10">
          <cell r="B10" t="str">
            <v>Reavaliação</v>
          </cell>
        </row>
        <row r="11">
          <cell r="B11" t="str">
            <v>Reavaliação</v>
          </cell>
        </row>
        <row r="12">
          <cell r="B12" t="str">
            <v>Reavaliação</v>
          </cell>
        </row>
        <row r="13">
          <cell r="B13" t="str">
            <v>Reavaliação</v>
          </cell>
        </row>
        <row r="14">
          <cell r="B14" t="str">
            <v>Reavaliação</v>
          </cell>
        </row>
        <row r="15">
          <cell r="B15" t="str">
            <v>Reavaliação</v>
          </cell>
        </row>
        <row r="16">
          <cell r="B16" t="str">
            <v>Reavaliação</v>
          </cell>
        </row>
        <row r="17">
          <cell r="B17" t="str">
            <v>Reavaliação</v>
          </cell>
        </row>
        <row r="18">
          <cell r="B18" t="str">
            <v>Reavaliação</v>
          </cell>
        </row>
        <row r="19">
          <cell r="B19" t="str">
            <v>Reavaliação</v>
          </cell>
        </row>
        <row r="20">
          <cell r="B20" t="str">
            <v>Reavaliação</v>
          </cell>
        </row>
        <row r="21">
          <cell r="B21" t="str">
            <v>Reavaliação</v>
          </cell>
        </row>
        <row r="22">
          <cell r="B22" t="str">
            <v>Reavaliação</v>
          </cell>
        </row>
        <row r="23">
          <cell r="B23" t="str">
            <v>Reavaliação</v>
          </cell>
        </row>
        <row r="24">
          <cell r="B24" t="str">
            <v>Reavaliação</v>
          </cell>
        </row>
        <row r="25">
          <cell r="B25" t="str">
            <v>Reavaliação</v>
          </cell>
        </row>
        <row r="26">
          <cell r="B26" t="str">
            <v>Reavaliação</v>
          </cell>
        </row>
        <row r="27">
          <cell r="B27" t="str">
            <v>Reavaliação</v>
          </cell>
        </row>
        <row r="28">
          <cell r="B28" t="str">
            <v>Reavaliação</v>
          </cell>
        </row>
        <row r="29">
          <cell r="B29" t="str">
            <v>Reavaliação</v>
          </cell>
        </row>
        <row r="30">
          <cell r="B30" t="str">
            <v>Reavaliação</v>
          </cell>
        </row>
        <row r="31">
          <cell r="B31" t="str">
            <v>Reavaliação</v>
          </cell>
        </row>
        <row r="32">
          <cell r="B32" t="str">
            <v>Reavaliação</v>
          </cell>
        </row>
        <row r="33">
          <cell r="B33" t="str">
            <v>Reavaliação</v>
          </cell>
        </row>
        <row r="34">
          <cell r="B34" t="str">
            <v>Reavaliação</v>
          </cell>
        </row>
        <row r="35">
          <cell r="B35" t="str">
            <v>Reavaliação</v>
          </cell>
        </row>
        <row r="36">
          <cell r="B36" t="str">
            <v>Reavaliação</v>
          </cell>
        </row>
        <row r="37">
          <cell r="B37" t="str">
            <v>Reavaliação</v>
          </cell>
        </row>
        <row r="38">
          <cell r="B38" t="str">
            <v>Reavaliação</v>
          </cell>
        </row>
        <row r="39">
          <cell r="B39" t="str">
            <v>Reavaliação</v>
          </cell>
        </row>
        <row r="40">
          <cell r="B40" t="str">
            <v>Reavaliação</v>
          </cell>
        </row>
        <row r="41">
          <cell r="B41" t="str">
            <v>Reavaliação</v>
          </cell>
        </row>
        <row r="42">
          <cell r="B42" t="str">
            <v>Reavaliação</v>
          </cell>
        </row>
        <row r="43">
          <cell r="B43" t="str">
            <v>Reavaliação</v>
          </cell>
        </row>
        <row r="44">
          <cell r="B44" t="str">
            <v>Reavaliação</v>
          </cell>
        </row>
        <row r="45">
          <cell r="B45" t="str">
            <v>Reavaliação</v>
          </cell>
        </row>
        <row r="46">
          <cell r="B46" t="str">
            <v>Reavaliação</v>
          </cell>
        </row>
        <row r="47">
          <cell r="B47" t="str">
            <v>Reavaliação</v>
          </cell>
        </row>
        <row r="48">
          <cell r="B48" t="str">
            <v>Reavaliação</v>
          </cell>
        </row>
      </sheetData>
      <sheetData sheetId="3">
        <row r="3">
          <cell r="B3" t="str">
            <v>1ª Consulta</v>
          </cell>
          <cell r="C3" t="str">
            <v>Bariátrica individual</v>
          </cell>
        </row>
        <row r="4">
          <cell r="B4" t="str">
            <v>Retorno</v>
          </cell>
          <cell r="C4" t="str">
            <v>Bariátrica individual</v>
          </cell>
        </row>
        <row r="5">
          <cell r="B5" t="str">
            <v>1ª Consulta</v>
          </cell>
          <cell r="C5" t="str">
            <v>Bariátrica individual</v>
          </cell>
        </row>
        <row r="6">
          <cell r="B6" t="str">
            <v>Retorno</v>
          </cell>
          <cell r="C6" t="str">
            <v>Bariátrica individual</v>
          </cell>
        </row>
        <row r="7">
          <cell r="B7" t="str">
            <v>Retorno</v>
          </cell>
          <cell r="C7" t="str">
            <v>Bariátrica individual</v>
          </cell>
        </row>
        <row r="8">
          <cell r="B8" t="str">
            <v>1ª Consulta</v>
          </cell>
          <cell r="C8" t="str">
            <v>Bariátrica individual</v>
          </cell>
        </row>
        <row r="9">
          <cell r="B9" t="str">
            <v>Retorno</v>
          </cell>
          <cell r="C9" t="str">
            <v>Bariátrica individual</v>
          </cell>
        </row>
        <row r="10">
          <cell r="B10" t="str">
            <v>Retorno</v>
          </cell>
          <cell r="C10" t="str">
            <v>Bariátrica individual</v>
          </cell>
        </row>
        <row r="11">
          <cell r="B11" t="str">
            <v>Retorno</v>
          </cell>
          <cell r="C11" t="str">
            <v>Bariátrica individual</v>
          </cell>
        </row>
        <row r="12">
          <cell r="B12" t="str">
            <v>Retorno</v>
          </cell>
          <cell r="C12" t="str">
            <v>Quimioterapia</v>
          </cell>
        </row>
        <row r="13">
          <cell r="B13" t="str">
            <v>Retorno</v>
          </cell>
          <cell r="C13" t="str">
            <v>Quimioterapia</v>
          </cell>
        </row>
        <row r="14">
          <cell r="B14" t="str">
            <v>1ª Consulta</v>
          </cell>
          <cell r="C14" t="str">
            <v>Quimioterapia</v>
          </cell>
        </row>
        <row r="15">
          <cell r="B15" t="str">
            <v>Retorno</v>
          </cell>
          <cell r="C15" t="str">
            <v>Centro de reabilitação</v>
          </cell>
        </row>
        <row r="16">
          <cell r="B16" t="str">
            <v>Retorno</v>
          </cell>
          <cell r="C16" t="str">
            <v>Centro de reabilitação</v>
          </cell>
        </row>
        <row r="17">
          <cell r="B17" t="str">
            <v>Retorno</v>
          </cell>
          <cell r="C17" t="str">
            <v>Centro de reabilitação</v>
          </cell>
        </row>
        <row r="18">
          <cell r="B18" t="str">
            <v>Retorno</v>
          </cell>
          <cell r="C18" t="str">
            <v>Centro de reabilitação</v>
          </cell>
        </row>
        <row r="19">
          <cell r="B19" t="str">
            <v>Retorno</v>
          </cell>
          <cell r="C19" t="str">
            <v>Centro de reabilitação</v>
          </cell>
        </row>
        <row r="20">
          <cell r="B20" t="str">
            <v>Retorno</v>
          </cell>
          <cell r="C20" t="str">
            <v>Centro de reabilitação</v>
          </cell>
        </row>
        <row r="21">
          <cell r="B21" t="str">
            <v>Retorno</v>
          </cell>
          <cell r="C21" t="str">
            <v>Centro de reabilitação</v>
          </cell>
        </row>
        <row r="22">
          <cell r="B22" t="str">
            <v>Retorno</v>
          </cell>
          <cell r="C22" t="str">
            <v>Quimioterapia</v>
          </cell>
        </row>
        <row r="23">
          <cell r="B23" t="str">
            <v>Retorno</v>
          </cell>
          <cell r="C23" t="str">
            <v>Quimioterapia</v>
          </cell>
        </row>
        <row r="24">
          <cell r="B24" t="str">
            <v>1ª Consulta</v>
          </cell>
          <cell r="C24" t="str">
            <v>Quimioterapia</v>
          </cell>
        </row>
        <row r="25">
          <cell r="B25" t="str">
            <v>Retorno</v>
          </cell>
          <cell r="C25" t="str">
            <v>Centro de reabilitação</v>
          </cell>
        </row>
        <row r="26">
          <cell r="B26" t="str">
            <v>Retorno</v>
          </cell>
          <cell r="C26" t="str">
            <v>Centro de reabilitação</v>
          </cell>
        </row>
        <row r="27">
          <cell r="B27" t="str">
            <v>Retorno</v>
          </cell>
          <cell r="C27" t="str">
            <v>Centro de reabilitação</v>
          </cell>
        </row>
        <row r="28">
          <cell r="B28" t="str">
            <v>Retorno</v>
          </cell>
          <cell r="C28" t="str">
            <v>Centro de reabilitação</v>
          </cell>
        </row>
        <row r="29">
          <cell r="B29" t="str">
            <v>Retorno</v>
          </cell>
          <cell r="C29" t="str">
            <v>Bariátrica individual</v>
          </cell>
        </row>
        <row r="30">
          <cell r="B30" t="str">
            <v>Retorno</v>
          </cell>
          <cell r="C30" t="str">
            <v>Bariátrica individual</v>
          </cell>
        </row>
        <row r="31">
          <cell r="B31" t="str">
            <v>Retorno</v>
          </cell>
          <cell r="C31" t="str">
            <v>Bariátrica individual</v>
          </cell>
        </row>
        <row r="32">
          <cell r="B32" t="str">
            <v>1ª Consulta</v>
          </cell>
          <cell r="C32" t="str">
            <v>Bariátrica individual</v>
          </cell>
        </row>
        <row r="33">
          <cell r="B33" t="str">
            <v>Retorno</v>
          </cell>
          <cell r="C33" t="str">
            <v>Bariátrica individual</v>
          </cell>
        </row>
        <row r="34">
          <cell r="B34" t="str">
            <v>Retorno</v>
          </cell>
          <cell r="C34" t="str">
            <v>Bariátrica individual</v>
          </cell>
        </row>
        <row r="35">
          <cell r="B35" t="str">
            <v>Retorno</v>
          </cell>
          <cell r="C35" t="str">
            <v>Bariátrica individual</v>
          </cell>
        </row>
        <row r="36">
          <cell r="B36" t="str">
            <v>Retorno</v>
          </cell>
          <cell r="C36" t="str">
            <v>Quimioterapia</v>
          </cell>
        </row>
        <row r="37">
          <cell r="B37" t="str">
            <v>Retorno</v>
          </cell>
          <cell r="C37" t="str">
            <v>Quimioterapia</v>
          </cell>
        </row>
        <row r="38">
          <cell r="B38" t="str">
            <v>Retorno</v>
          </cell>
          <cell r="C38" t="str">
            <v>Quimioterapia</v>
          </cell>
        </row>
        <row r="39">
          <cell r="B39" t="str">
            <v>Retorno</v>
          </cell>
          <cell r="C39" t="str">
            <v>Quimioterapia</v>
          </cell>
        </row>
        <row r="40">
          <cell r="B40" t="str">
            <v>1ª Consulta</v>
          </cell>
          <cell r="C40" t="str">
            <v>Quimioterapia</v>
          </cell>
        </row>
      </sheetData>
      <sheetData sheetId="4">
        <row r="3">
          <cell r="D3" t="str">
            <v>Clínica Cirúrgica</v>
          </cell>
        </row>
        <row r="4">
          <cell r="D4" t="str">
            <v>Clínica Médica</v>
          </cell>
        </row>
        <row r="5">
          <cell r="D5" t="str">
            <v>PS Adulto</v>
          </cell>
        </row>
        <row r="6">
          <cell r="D6" t="str">
            <v>Neurologia</v>
          </cell>
        </row>
        <row r="7">
          <cell r="D7" t="str">
            <v>Clínica Médica</v>
          </cell>
        </row>
        <row r="8">
          <cell r="D8" t="str">
            <v>Neurologia</v>
          </cell>
        </row>
        <row r="9">
          <cell r="D9" t="str">
            <v>Clínica Médica</v>
          </cell>
        </row>
        <row r="10">
          <cell r="D10" t="str">
            <v>Clínica Médica</v>
          </cell>
        </row>
        <row r="11">
          <cell r="D11" t="str">
            <v>Neurologia</v>
          </cell>
        </row>
        <row r="12">
          <cell r="D12" t="str">
            <v>G.O</v>
          </cell>
        </row>
        <row r="13">
          <cell r="D13" t="str">
            <v>PS Adulto</v>
          </cell>
        </row>
        <row r="14">
          <cell r="D14" t="str">
            <v>Clínica Cirúrgica</v>
          </cell>
        </row>
        <row r="15">
          <cell r="D15" t="str">
            <v>Clínica Cirúrgica</v>
          </cell>
        </row>
        <row r="16">
          <cell r="D16" t="str">
            <v>Clínica Médica</v>
          </cell>
        </row>
        <row r="17">
          <cell r="D17" t="str">
            <v>Clínica Médica</v>
          </cell>
        </row>
        <row r="18">
          <cell r="D18" t="str">
            <v>Clínica Médica</v>
          </cell>
        </row>
        <row r="19">
          <cell r="D19" t="str">
            <v>G.O</v>
          </cell>
        </row>
        <row r="20">
          <cell r="D20" t="str">
            <v>Clínica Cirúrgica</v>
          </cell>
        </row>
        <row r="21">
          <cell r="D21" t="str">
            <v>Clínica Médica</v>
          </cell>
        </row>
        <row r="22">
          <cell r="D22" t="str">
            <v>Clínica Médica</v>
          </cell>
        </row>
        <row r="23">
          <cell r="D23" t="str">
            <v>Clínica Médica</v>
          </cell>
        </row>
        <row r="24">
          <cell r="D24" t="str">
            <v>G.O</v>
          </cell>
        </row>
        <row r="25">
          <cell r="D25" t="str">
            <v>PS Adulto</v>
          </cell>
        </row>
        <row r="26">
          <cell r="D26" t="str">
            <v>Neurologia</v>
          </cell>
        </row>
        <row r="27">
          <cell r="D27" t="str">
            <v>Neurologia</v>
          </cell>
        </row>
        <row r="28">
          <cell r="D28" t="str">
            <v>Neurologia</v>
          </cell>
        </row>
        <row r="29">
          <cell r="D29" t="str">
            <v>Pediatria</v>
          </cell>
        </row>
        <row r="30">
          <cell r="D30" t="str">
            <v>Pediatria</v>
          </cell>
        </row>
        <row r="31">
          <cell r="D31" t="str">
            <v>Pediatria</v>
          </cell>
        </row>
        <row r="32">
          <cell r="D32" t="str">
            <v>Clínica Médica</v>
          </cell>
        </row>
        <row r="33">
          <cell r="D33" t="str">
            <v>Clínica Médica</v>
          </cell>
        </row>
        <row r="34">
          <cell r="D34" t="str">
            <v>Clínica Médica</v>
          </cell>
        </row>
        <row r="35">
          <cell r="D35" t="str">
            <v>Clínica Cirúrgica</v>
          </cell>
        </row>
        <row r="36">
          <cell r="D36" t="str">
            <v>Neurologia</v>
          </cell>
        </row>
        <row r="37">
          <cell r="D37" t="str">
            <v>Neurologia</v>
          </cell>
        </row>
        <row r="38">
          <cell r="D38" t="str">
            <v>Clínica Cirúrgica</v>
          </cell>
        </row>
        <row r="39">
          <cell r="D39" t="str">
            <v>Clínica Cirúrgica</v>
          </cell>
        </row>
        <row r="40">
          <cell r="D40" t="str">
            <v>PS PED</v>
          </cell>
        </row>
        <row r="41">
          <cell r="D41" t="str">
            <v>PS PED</v>
          </cell>
        </row>
        <row r="42">
          <cell r="D42" t="str">
            <v>Clínica Médica</v>
          </cell>
        </row>
        <row r="43">
          <cell r="D43" t="str">
            <v>Neurologia</v>
          </cell>
        </row>
        <row r="44">
          <cell r="D44" t="str">
            <v>Neurologia</v>
          </cell>
        </row>
        <row r="45">
          <cell r="D45" t="str">
            <v>Clínica Médica</v>
          </cell>
        </row>
        <row r="46">
          <cell r="D46" t="str">
            <v>Neurologia</v>
          </cell>
        </row>
        <row r="47">
          <cell r="D47" t="str">
            <v>Unidade Cardiológica</v>
          </cell>
        </row>
        <row r="48">
          <cell r="D48" t="str">
            <v>PS Adulto</v>
          </cell>
        </row>
        <row r="49">
          <cell r="D49" t="str">
            <v>Unidade Cardiológica</v>
          </cell>
        </row>
        <row r="50">
          <cell r="D50" t="str">
            <v>G.O</v>
          </cell>
        </row>
        <row r="51">
          <cell r="D51" t="str">
            <v>G.O</v>
          </cell>
        </row>
        <row r="52">
          <cell r="D52" t="str">
            <v>Clínica Cirúrgica</v>
          </cell>
        </row>
        <row r="53">
          <cell r="D53" t="str">
            <v>Neurologia</v>
          </cell>
        </row>
        <row r="54">
          <cell r="D54" t="str">
            <v>Neurologia</v>
          </cell>
        </row>
        <row r="55">
          <cell r="D55" t="str">
            <v>Clínica Cirúrgica</v>
          </cell>
        </row>
        <row r="56">
          <cell r="D56" t="str">
            <v>Pediatria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7"/>
  <sheetViews>
    <sheetView tabSelected="1" workbookViewId="0">
      <selection activeCell="H20" sqref="H20"/>
    </sheetView>
  </sheetViews>
  <sheetFormatPr defaultRowHeight="15" x14ac:dyDescent="0.25"/>
  <cols>
    <col min="1" max="1" width="20.140625" style="28" customWidth="1"/>
    <col min="2" max="2" width="13.85546875" style="28" customWidth="1"/>
    <col min="3" max="3" width="12.5703125" style="28" customWidth="1"/>
    <col min="4" max="4" width="9.85546875" style="28" customWidth="1"/>
    <col min="5" max="5" width="10.42578125" style="28" customWidth="1"/>
    <col min="6" max="6" width="11.85546875" style="28" customWidth="1"/>
    <col min="7" max="7" width="12.42578125" style="28" customWidth="1"/>
    <col min="8" max="8" width="11.5703125" style="28" customWidth="1"/>
    <col min="9" max="9" width="9.85546875" style="28" customWidth="1"/>
    <col min="10" max="11" width="13.5703125" style="28" customWidth="1"/>
  </cols>
  <sheetData>
    <row r="1" spans="1:11" ht="48" customHeight="1" x14ac:dyDescent="0.2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4"/>
    </row>
    <row r="2" spans="1:11" x14ac:dyDescent="0.25">
      <c r="A2" s="5" t="s">
        <v>1</v>
      </c>
      <c r="B2" s="3"/>
      <c r="C2" s="3"/>
      <c r="D2" s="3"/>
      <c r="E2" s="3"/>
      <c r="F2" s="3"/>
      <c r="G2" s="3"/>
      <c r="H2" s="3"/>
      <c r="I2" s="3"/>
      <c r="J2" s="3"/>
      <c r="K2" s="6"/>
    </row>
    <row r="3" spans="1:11" x14ac:dyDescent="0.25">
      <c r="A3" s="7" t="s">
        <v>40</v>
      </c>
      <c r="B3" s="3"/>
      <c r="C3" s="3"/>
      <c r="D3" s="3"/>
      <c r="E3" s="3"/>
      <c r="F3" s="3"/>
      <c r="G3" s="3"/>
      <c r="H3" s="3"/>
      <c r="I3" s="3"/>
      <c r="J3" s="3"/>
      <c r="K3" s="6"/>
    </row>
    <row r="4" spans="1:11" ht="15" customHeight="1" x14ac:dyDescent="0.25">
      <c r="A4" s="8" t="s">
        <v>2</v>
      </c>
      <c r="B4" s="9" t="s">
        <v>3</v>
      </c>
      <c r="C4" s="3"/>
      <c r="D4" s="3"/>
      <c r="E4" s="6"/>
      <c r="F4" s="10" t="s">
        <v>4</v>
      </c>
      <c r="G4" s="3"/>
      <c r="H4" s="3"/>
      <c r="I4" s="6"/>
      <c r="J4" s="11" t="s">
        <v>5</v>
      </c>
      <c r="K4" s="12" t="s">
        <v>6</v>
      </c>
    </row>
    <row r="5" spans="1:11" ht="30" x14ac:dyDescent="0.25">
      <c r="A5" s="13"/>
      <c r="B5" s="14" t="s">
        <v>7</v>
      </c>
      <c r="C5" s="14" t="s">
        <v>8</v>
      </c>
      <c r="D5" s="14" t="s">
        <v>9</v>
      </c>
      <c r="E5" s="15" t="s">
        <v>6</v>
      </c>
      <c r="F5" s="16" t="s">
        <v>7</v>
      </c>
      <c r="G5" s="16" t="s">
        <v>8</v>
      </c>
      <c r="H5" s="16" t="s">
        <v>9</v>
      </c>
      <c r="I5" s="17" t="s">
        <v>6</v>
      </c>
      <c r="J5" s="13"/>
      <c r="K5" s="13"/>
    </row>
    <row r="6" spans="1:11" x14ac:dyDescent="0.25">
      <c r="A6" s="18" t="s">
        <v>10</v>
      </c>
      <c r="B6" s="19">
        <f>COUNTIFS('[1]Adulto-Idoso'!F3:F988,"Clínica Cirúrgica",'[1]Adulto-Idoso'!H3:H988,"Primário")</f>
        <v>9</v>
      </c>
      <c r="C6" s="19">
        <f>COUNTIFS('[1]Adulto-Idoso'!F3:F988,"Clínica Cirúrgica",'[1]Adulto-Idoso'!H3:H988,"Secundário")</f>
        <v>49</v>
      </c>
      <c r="D6" s="19">
        <f>COUNTIFS('[1]Adulto-Idoso'!F3:F988,"Clínica Cirúrgica",'[1]Adulto-Idoso'!H3:H988,"Terciário")</f>
        <v>34</v>
      </c>
      <c r="E6" s="19">
        <f t="shared" ref="E6:E8" si="0">SUM(B6,C6,D6)</f>
        <v>92</v>
      </c>
      <c r="F6" s="18">
        <f t="shared" ref="F6:H6" si="1">O16</f>
        <v>0</v>
      </c>
      <c r="G6" s="18">
        <v>6</v>
      </c>
      <c r="H6" s="18">
        <v>43</v>
      </c>
      <c r="I6" s="18">
        <f t="shared" ref="I6:I20" si="2">SUM(F6:H6)</f>
        <v>49</v>
      </c>
      <c r="J6" s="19">
        <f>COUNTIF('[1]Orientações de alta'!D3:D300,"Clínica Cirúrgica")</f>
        <v>9</v>
      </c>
      <c r="K6" s="20">
        <f t="shared" ref="K6:K20" si="3">SUM(E6,I6,J6)</f>
        <v>150</v>
      </c>
    </row>
    <row r="7" spans="1:11" x14ac:dyDescent="0.25">
      <c r="A7" s="18" t="s">
        <v>11</v>
      </c>
      <c r="B7" s="19">
        <f>COUNTIFS('[1]Adulto-Idoso'!F3:F988,"Clínica Médica",'[1]Adulto-Idoso'!H3:H988,"Primário")</f>
        <v>3</v>
      </c>
      <c r="C7" s="19">
        <f>COUNTIFS('[1]Adulto-Idoso'!F3:F988,"Clínica Médica",'[1]Adulto-Idoso'!H3:H988,"Secundário")</f>
        <v>3</v>
      </c>
      <c r="D7" s="19">
        <f>COUNTIFS('[1]Adulto-Idoso'!F3:F988,"Clínica Médica", '[1]Adulto-Idoso'!H3:H988,"Terciário")</f>
        <v>12</v>
      </c>
      <c r="E7" s="19">
        <f t="shared" si="0"/>
        <v>18</v>
      </c>
      <c r="F7" s="18">
        <v>2</v>
      </c>
      <c r="G7" s="18">
        <v>11</v>
      </c>
      <c r="H7" s="18">
        <v>65</v>
      </c>
      <c r="I7" s="18">
        <f t="shared" si="2"/>
        <v>78</v>
      </c>
      <c r="J7" s="19">
        <f>COUNTIF('[1]Orientações de alta'!D3:D300,"Clínica Médica")</f>
        <v>15</v>
      </c>
      <c r="K7" s="20">
        <f t="shared" si="3"/>
        <v>111</v>
      </c>
    </row>
    <row r="8" spans="1:11" x14ac:dyDescent="0.25">
      <c r="A8" s="18" t="s">
        <v>12</v>
      </c>
      <c r="B8" s="19">
        <f>COUNTIFS('[1]Adulto-Idoso'!F3:F988,"G.O",'[1]Adulto-Idoso'!H3:H988,"Primário")</f>
        <v>6</v>
      </c>
      <c r="C8" s="19">
        <f>COUNTIFS('[1]Adulto-Idoso'!F3:F988,"G.O",'[1]Adulto-Idoso'!H3:H988,"Secundário")</f>
        <v>17</v>
      </c>
      <c r="D8" s="19">
        <f>COUNTIFS('[1]Adulto-Idoso'!F3:F988,"G.O",'[1]Adulto-Idoso'!H3:H988,"Terciário")</f>
        <v>10</v>
      </c>
      <c r="E8" s="19">
        <f t="shared" si="0"/>
        <v>33</v>
      </c>
      <c r="F8" s="18">
        <f t="shared" ref="F8:H8" si="4">W16</f>
        <v>0</v>
      </c>
      <c r="G8" s="18">
        <v>5</v>
      </c>
      <c r="H8" s="18">
        <v>10</v>
      </c>
      <c r="I8" s="18">
        <f t="shared" si="2"/>
        <v>15</v>
      </c>
      <c r="J8" s="19">
        <f>COUNTIF('[1]Orientações de alta'!D3:D300,"G.O")</f>
        <v>5</v>
      </c>
      <c r="K8" s="20">
        <f t="shared" si="3"/>
        <v>53</v>
      </c>
    </row>
    <row r="9" spans="1:11" x14ac:dyDescent="0.25">
      <c r="A9" s="18" t="s">
        <v>13</v>
      </c>
      <c r="B9" s="19">
        <f>COUNTIFS('[1]Adulto-Idoso'!F3:F988,"Neurologia",'[1]Adulto-Idoso'!H3:H988,"Primário")</f>
        <v>0</v>
      </c>
      <c r="C9" s="19">
        <f>COUNTIFS('[1]Adulto-Idoso'!F3:F988,"Neurologia",'[1]Adulto-Idoso'!H3:H988,"Secundário")</f>
        <v>3</v>
      </c>
      <c r="D9" s="19">
        <f>COUNTIFS('[1]Adulto-Idoso'!F3:F988,"Neurologia",'[1]Adulto-Idoso'!H3:H988,"Terciário")</f>
        <v>3</v>
      </c>
      <c r="E9" s="19">
        <f t="shared" ref="E9:E20" si="5">SUM(B9:D9)</f>
        <v>6</v>
      </c>
      <c r="F9" s="18">
        <f t="shared" ref="F9:H9" si="6">AA16</f>
        <v>0</v>
      </c>
      <c r="G9" s="18">
        <v>8</v>
      </c>
      <c r="H9" s="18">
        <v>25</v>
      </c>
      <c r="I9" s="18">
        <f t="shared" si="2"/>
        <v>33</v>
      </c>
      <c r="J9" s="19">
        <f>COUNTIF('[1]Orientações de alta'!D3:D300,"Neurologia")</f>
        <v>13</v>
      </c>
      <c r="K9" s="20">
        <f t="shared" si="3"/>
        <v>52</v>
      </c>
    </row>
    <row r="10" spans="1:11" x14ac:dyDescent="0.25">
      <c r="A10" s="18" t="s">
        <v>14</v>
      </c>
      <c r="B10" s="19">
        <f>COUNTIFS('[1]Adulto-Idoso'!F3:F988, "Onco Hematologia",'[1]Adulto-Idoso'!H3:H988,"Primário")</f>
        <v>0</v>
      </c>
      <c r="C10" s="19">
        <f>COUNTIFS('[1]Adulto-Idoso'!F3:F988,"Onco Hematologia",'[1]Adulto-Idoso'!H3:H988,"Secundário")</f>
        <v>8</v>
      </c>
      <c r="D10" s="19">
        <f>COUNTIFS('[1]Adulto-Idoso'!F3:F988,"Onco Hematologia",'[1]Adulto-Idoso'!H3:H988,"Terciário")</f>
        <v>4</v>
      </c>
      <c r="E10" s="19">
        <f t="shared" si="5"/>
        <v>12</v>
      </c>
      <c r="F10" s="18">
        <f t="shared" ref="F10:H10" si="7">AE16</f>
        <v>0</v>
      </c>
      <c r="G10" s="18">
        <v>12</v>
      </c>
      <c r="H10" s="18">
        <v>8</v>
      </c>
      <c r="I10" s="18">
        <f t="shared" si="2"/>
        <v>20</v>
      </c>
      <c r="J10" s="19">
        <f>COUNTIF('[1]Orientações de alta'!D3:D300,"Onco Hematologia")</f>
        <v>0</v>
      </c>
      <c r="K10" s="20">
        <f t="shared" si="3"/>
        <v>32</v>
      </c>
    </row>
    <row r="11" spans="1:11" x14ac:dyDescent="0.25">
      <c r="A11" s="18" t="s">
        <v>15</v>
      </c>
      <c r="B11" s="19">
        <f>COUNTIFS('[1]Adulto-Idoso'!F3:F988,"Ortopedia",'[1]Adulto-Idoso'!H3:H988,"Primário")</f>
        <v>17</v>
      </c>
      <c r="C11" s="19">
        <f>COUNTIFS('[1]Adulto-Idoso'!F3:F988,"Ortopedia",'[1]Adulto-Idoso'!H3:H988,"Secundário")</f>
        <v>13</v>
      </c>
      <c r="D11" s="19">
        <f>COUNTIFS('[1]Adulto-Idoso'!F3:F988,"Ortopedia",'[1]Adulto-Idoso'!H3:H988,"Terciário")</f>
        <v>9</v>
      </c>
      <c r="E11" s="19">
        <f t="shared" si="5"/>
        <v>39</v>
      </c>
      <c r="F11" s="18">
        <f t="shared" ref="F11:H11" si="8">O26</f>
        <v>0</v>
      </c>
      <c r="G11" s="18">
        <v>7</v>
      </c>
      <c r="H11" s="18">
        <v>13</v>
      </c>
      <c r="I11" s="18">
        <f t="shared" si="2"/>
        <v>20</v>
      </c>
      <c r="J11" s="19">
        <f>COUNTIF('[1]Orientações de alta'!D3:D300,"Ortopedia")</f>
        <v>0</v>
      </c>
      <c r="K11" s="20">
        <f t="shared" si="3"/>
        <v>59</v>
      </c>
    </row>
    <row r="12" spans="1:11" x14ac:dyDescent="0.25">
      <c r="A12" s="18" t="s">
        <v>16</v>
      </c>
      <c r="B12" s="19">
        <f>COUNTIFS([1]Pediatria!F3:F1000,"Pediatria",[1]Pediatria!H3:H1000,"Primário")</f>
        <v>1</v>
      </c>
      <c r="C12" s="19">
        <f>COUNTIFS([1]Pediatria!F3:F1000,"Pediatria",[1]Pediatria!H3:H1000,"Secundário")</f>
        <v>5</v>
      </c>
      <c r="D12" s="19">
        <f>COUNTIFS([1]Pediatria!F3:F1000,"Pediatria",[1]Pediatria!H3:H1000,"Terciário")</f>
        <v>0</v>
      </c>
      <c r="E12" s="19">
        <f t="shared" si="5"/>
        <v>6</v>
      </c>
      <c r="F12" s="18">
        <f t="shared" ref="F12:H12" si="9">S26</f>
        <v>0</v>
      </c>
      <c r="G12" s="18">
        <v>0</v>
      </c>
      <c r="H12" s="18">
        <v>4</v>
      </c>
      <c r="I12" s="18">
        <f t="shared" si="2"/>
        <v>4</v>
      </c>
      <c r="J12" s="19">
        <f>COUNTIF('[1]Orientações de alta'!D3:D300,"Pediatria")</f>
        <v>4</v>
      </c>
      <c r="K12" s="20">
        <f t="shared" si="3"/>
        <v>14</v>
      </c>
    </row>
    <row r="13" spans="1:11" x14ac:dyDescent="0.25">
      <c r="A13" s="18" t="s">
        <v>17</v>
      </c>
      <c r="B13" s="19">
        <f>COUNTIFS('[1]Adulto-Idoso'!F3:F988,"PS Adulto",'[1]Adulto-Idoso'!H3:H988,"Primário")</f>
        <v>95</v>
      </c>
      <c r="C13" s="19">
        <f>COUNTIFS('[1]Adulto-Idoso'!F3:F988,"PS Adulto",'[1]Adulto-Idoso'!H3:H988,"Secundário")</f>
        <v>208</v>
      </c>
      <c r="D13" s="19">
        <f>COUNTIFS('[1]Adulto-Idoso'!F3:F988,"PS Adulto",'[1]Adulto-Idoso'!H3:H988,"Terciário")</f>
        <v>159</v>
      </c>
      <c r="E13" s="19">
        <f t="shared" si="5"/>
        <v>462</v>
      </c>
      <c r="F13" s="18">
        <f t="shared" ref="F13:H13" si="10">W26</f>
        <v>0</v>
      </c>
      <c r="G13" s="18">
        <v>6</v>
      </c>
      <c r="H13" s="18">
        <v>47</v>
      </c>
      <c r="I13" s="18">
        <f t="shared" si="2"/>
        <v>53</v>
      </c>
      <c r="J13" s="19">
        <f>COUNTIF('[1]Orientações de alta'!D3:D300,"PS Adulto")</f>
        <v>4</v>
      </c>
      <c r="K13" s="20">
        <f t="shared" si="3"/>
        <v>519</v>
      </c>
    </row>
    <row r="14" spans="1:11" x14ac:dyDescent="0.25">
      <c r="A14" s="18" t="s">
        <v>18</v>
      </c>
      <c r="B14" s="19">
        <f>COUNTIFS([1]Pediatria!F3:F1000,"PS PED",[1]Pediatria!H3:H1000,"Primário")</f>
        <v>30</v>
      </c>
      <c r="C14" s="19">
        <f>COUNTIFS([1]Pediatria!F3:F1000,"PS PED",[1]Pediatria!H3:H1000,"Secundário")</f>
        <v>31</v>
      </c>
      <c r="D14" s="19">
        <f>COUNTIFS([1]Pediatria!F3:F1000,"PS PED",[1]Pediatria!H3:H1000,"Terciário")</f>
        <v>13</v>
      </c>
      <c r="E14" s="19">
        <f t="shared" si="5"/>
        <v>74</v>
      </c>
      <c r="F14" s="18">
        <f t="shared" ref="F14:H14" si="11">AA26</f>
        <v>0</v>
      </c>
      <c r="G14" s="18">
        <v>2</v>
      </c>
      <c r="H14" s="18">
        <v>11</v>
      </c>
      <c r="I14" s="18">
        <f t="shared" si="2"/>
        <v>13</v>
      </c>
      <c r="J14" s="19">
        <f>COUNTIF('[1]Orientações de alta'!D3:D300,"PS PED")</f>
        <v>2</v>
      </c>
      <c r="K14" s="20">
        <f t="shared" si="3"/>
        <v>89</v>
      </c>
    </row>
    <row r="15" spans="1:11" x14ac:dyDescent="0.25">
      <c r="A15" s="18" t="s">
        <v>19</v>
      </c>
      <c r="B15" s="19">
        <f>COUNTIFS('[1]Adulto-Idoso'!F3:F988,"UDIP",'[1]Adulto-Idoso'!H3:H988,"Primário")</f>
        <v>0</v>
      </c>
      <c r="C15" s="19">
        <f>COUNTIFS('[1]Adulto-Idoso'!F3:F988,"UDIP",'[1]Adulto-Idoso'!H3:H988,"Secundário")</f>
        <v>0</v>
      </c>
      <c r="D15" s="19">
        <f>COUNTIFS('[1]Adulto-Idoso'!F3:F988,"UDIP",'[1]Adulto-Idoso'!H3:H988,"Terciário")</f>
        <v>0</v>
      </c>
      <c r="E15" s="19">
        <f t="shared" si="5"/>
        <v>0</v>
      </c>
      <c r="F15" s="18">
        <f t="shared" ref="F15:H15" si="12">AE26</f>
        <v>0</v>
      </c>
      <c r="G15" s="18">
        <f t="shared" si="12"/>
        <v>0</v>
      </c>
      <c r="H15" s="18">
        <f t="shared" si="12"/>
        <v>0</v>
      </c>
      <c r="I15" s="18">
        <f t="shared" si="2"/>
        <v>0</v>
      </c>
      <c r="J15" s="19">
        <f>COUNTIF('[1]Orientações de alta'!D3:D300,"UDIP")</f>
        <v>0</v>
      </c>
      <c r="K15" s="20">
        <f t="shared" si="3"/>
        <v>0</v>
      </c>
    </row>
    <row r="16" spans="1:11" x14ac:dyDescent="0.25">
      <c r="A16" s="18" t="s">
        <v>20</v>
      </c>
      <c r="B16" s="19">
        <f>COUNTIFS('[1]Adulto-Idoso'!F3:F988,"Unidade Cardiológica",'[1]Adulto-Idoso'!H3:H988,"Primário")</f>
        <v>0</v>
      </c>
      <c r="C16" s="19">
        <f>COUNTIFS('[1]Adulto-Idoso'!F3:F988,"Unidade Cardiológica",'[1]Adulto-Idoso'!H3:H988,"Secundário")</f>
        <v>4</v>
      </c>
      <c r="D16" s="19">
        <f>COUNTIFS('[1]Adulto-Idoso'!F3:F988,"Unidade Cardiológica",'[1]Adulto-Idoso'!H3:H988,"Terciário")</f>
        <v>0</v>
      </c>
      <c r="E16" s="19">
        <f t="shared" si="5"/>
        <v>4</v>
      </c>
      <c r="F16" s="18">
        <v>1</v>
      </c>
      <c r="G16" s="18">
        <v>15</v>
      </c>
      <c r="H16" s="18">
        <v>12</v>
      </c>
      <c r="I16" s="18">
        <f t="shared" si="2"/>
        <v>28</v>
      </c>
      <c r="J16" s="19">
        <f>COUNTIF('[1]Orientações de alta'!D3:D300,"Unidade Cardiológica")</f>
        <v>2</v>
      </c>
      <c r="K16" s="20">
        <f t="shared" si="3"/>
        <v>34</v>
      </c>
    </row>
    <row r="17" spans="1:11" x14ac:dyDescent="0.25">
      <c r="A17" s="18" t="s">
        <v>21</v>
      </c>
      <c r="B17" s="19">
        <f>COUNTIFS('[1]Adulto-Idoso'!F3:F988,"UTI Coronária",'[1]Adulto-Idoso'!H3:H988,"Primário")</f>
        <v>1</v>
      </c>
      <c r="C17" s="19">
        <f>COUNTIFS('[1]Adulto-Idoso'!F3:F988,"UTI Coronária",'[1]Adulto-Idoso'!H3:H988,"Secundário")</f>
        <v>13</v>
      </c>
      <c r="D17" s="19">
        <f>COUNTIFS('[1]Adulto-Idoso'!F3:F988,"UTI Coronária",'[1]Adulto-Idoso'!H3:H988,"Terciário")</f>
        <v>1</v>
      </c>
      <c r="E17" s="19">
        <f t="shared" si="5"/>
        <v>15</v>
      </c>
      <c r="F17" s="18">
        <f t="shared" ref="F17:H17" si="13">S36</f>
        <v>0</v>
      </c>
      <c r="G17" s="18">
        <f t="shared" si="13"/>
        <v>0</v>
      </c>
      <c r="H17" s="18">
        <v>19</v>
      </c>
      <c r="I17" s="18">
        <f t="shared" si="2"/>
        <v>19</v>
      </c>
      <c r="J17" s="19">
        <f>COUNTIF('[1]Orientações de alta'!D3:D300,"UTI Coronária")</f>
        <v>0</v>
      </c>
      <c r="K17" s="20">
        <f t="shared" si="3"/>
        <v>34</v>
      </c>
    </row>
    <row r="18" spans="1:11" x14ac:dyDescent="0.25">
      <c r="A18" s="18" t="s">
        <v>22</v>
      </c>
      <c r="B18" s="19">
        <f>COUNTIFS('[1]Adulto-Idoso'!F3:F988,"UTI Geral",'[1]Adulto-Idoso'!H3:H988,"Primário")</f>
        <v>0</v>
      </c>
      <c r="C18" s="19">
        <f>COUNTIFS('[1]Adulto-Idoso'!F3:F988,"UTI Geral",'[1]Adulto-Idoso'!H3:H988,"Secundário")</f>
        <v>0</v>
      </c>
      <c r="D18" s="19">
        <f>COUNTIFS('[1]Adulto-Idoso'!F3:F988,"UTI Geral",'[1]Adulto-Idoso'!H3:H988,"Terciário")</f>
        <v>0</v>
      </c>
      <c r="E18" s="19">
        <f t="shared" si="5"/>
        <v>0</v>
      </c>
      <c r="F18" s="18">
        <f t="shared" ref="F18:H18" si="14">W36</f>
        <v>0</v>
      </c>
      <c r="G18" s="18">
        <f t="shared" si="14"/>
        <v>0</v>
      </c>
      <c r="H18" s="18">
        <v>2</v>
      </c>
      <c r="I18" s="18">
        <f t="shared" si="2"/>
        <v>2</v>
      </c>
      <c r="J18" s="19">
        <f>COUNTIF('[1]Orientações de alta'!D3:D300,"UTI Geral")</f>
        <v>0</v>
      </c>
      <c r="K18" s="20">
        <f t="shared" si="3"/>
        <v>2</v>
      </c>
    </row>
    <row r="19" spans="1:11" x14ac:dyDescent="0.25">
      <c r="A19" s="18" t="s">
        <v>23</v>
      </c>
      <c r="B19" s="19">
        <f>COUNTIFS([1]Pediatria!F3:F1000,"UTI Neo",[1]Pediatria!H3:H1000,"Primário")</f>
        <v>0</v>
      </c>
      <c r="C19" s="19">
        <f>COUNTIFS([1]Pediatria!F3:F1000,"UTI Neo",[1]Pediatria!H3:H1000,"Secundário")</f>
        <v>1</v>
      </c>
      <c r="D19" s="19">
        <f>COUNTIFS([1]Pediatria!F3:F1000,"UTI Neo",[1]Pediatria!H3:H1000,"Terciário")</f>
        <v>17</v>
      </c>
      <c r="E19" s="19">
        <f t="shared" si="5"/>
        <v>18</v>
      </c>
      <c r="F19" s="18">
        <f t="shared" ref="F19:H19" si="15">AA36</f>
        <v>0</v>
      </c>
      <c r="G19" s="18">
        <v>4</v>
      </c>
      <c r="H19" s="18">
        <v>30</v>
      </c>
      <c r="I19" s="18">
        <f t="shared" si="2"/>
        <v>34</v>
      </c>
      <c r="J19" s="19">
        <f>COUNTIF('[1]Orientações de alta'!D3:D300,"UTI Neo")</f>
        <v>0</v>
      </c>
      <c r="K19" s="20">
        <f t="shared" si="3"/>
        <v>52</v>
      </c>
    </row>
    <row r="20" spans="1:11" x14ac:dyDescent="0.25">
      <c r="A20" s="18" t="s">
        <v>24</v>
      </c>
      <c r="B20" s="19">
        <f>COUNTIFS('[1]Adulto-Idoso'!F3:F988,"UTI Neuro",'[1]Adulto-Idoso'!H3:H988,"Primário")</f>
        <v>1</v>
      </c>
      <c r="C20" s="19">
        <f>COUNTIFS('[1]Adulto-Idoso'!F3:F988,"UTI Neuro",'[1]Adulto-Idoso'!H3:H988,"Secundário")</f>
        <v>4</v>
      </c>
      <c r="D20" s="19">
        <f>COUNTIFS('[1]Adulto-Idoso'!F3:F988,"UTI Neuro",'[1]Adulto-Idoso'!H3:H988,"Terciário")</f>
        <v>14</v>
      </c>
      <c r="E20" s="19">
        <f t="shared" si="5"/>
        <v>19</v>
      </c>
      <c r="F20" s="18">
        <f t="shared" ref="F20:H20" si="16">AE36</f>
        <v>0</v>
      </c>
      <c r="G20" s="18">
        <v>3</v>
      </c>
      <c r="H20" s="18">
        <v>48</v>
      </c>
      <c r="I20" s="18">
        <f t="shared" si="2"/>
        <v>51</v>
      </c>
      <c r="J20" s="19">
        <f>COUNTIF('[1]Orientações de alta'!D3:D300,"UTI Neuro")</f>
        <v>0</v>
      </c>
      <c r="K20" s="20">
        <f t="shared" si="3"/>
        <v>70</v>
      </c>
    </row>
    <row r="21" spans="1:11" x14ac:dyDescent="0.25">
      <c r="A21" s="20" t="s">
        <v>25</v>
      </c>
      <c r="B21" s="20">
        <f t="shared" ref="B21:K21" si="17">SUM(B6:B20)</f>
        <v>163</v>
      </c>
      <c r="C21" s="20">
        <f t="shared" si="17"/>
        <v>359</v>
      </c>
      <c r="D21" s="20">
        <f t="shared" si="17"/>
        <v>276</v>
      </c>
      <c r="E21" s="20">
        <f t="shared" si="17"/>
        <v>798</v>
      </c>
      <c r="F21" s="20">
        <f t="shared" si="17"/>
        <v>3</v>
      </c>
      <c r="G21" s="20">
        <f t="shared" si="17"/>
        <v>79</v>
      </c>
      <c r="H21" s="20">
        <f t="shared" si="17"/>
        <v>337</v>
      </c>
      <c r="I21" s="20">
        <f t="shared" si="17"/>
        <v>419</v>
      </c>
      <c r="J21" s="20">
        <f t="shared" si="17"/>
        <v>54</v>
      </c>
      <c r="K21" s="20">
        <f t="shared" si="17"/>
        <v>1271</v>
      </c>
    </row>
    <row r="22" spans="1:11" x14ac:dyDescent="0.25">
      <c r="A22" s="7" t="s">
        <v>26</v>
      </c>
      <c r="B22" s="3"/>
      <c r="C22" s="3"/>
      <c r="D22" s="6"/>
      <c r="E22" s="7" t="s">
        <v>27</v>
      </c>
      <c r="F22" s="3"/>
      <c r="G22" s="3"/>
      <c r="H22" s="3"/>
      <c r="I22" s="3"/>
      <c r="J22" s="3"/>
      <c r="K22" s="6"/>
    </row>
    <row r="23" spans="1:11" x14ac:dyDescent="0.25">
      <c r="A23" s="18" t="s">
        <v>28</v>
      </c>
      <c r="B23" s="19" t="s">
        <v>29</v>
      </c>
      <c r="C23" s="18" t="s">
        <v>30</v>
      </c>
      <c r="D23" s="20" t="s">
        <v>31</v>
      </c>
      <c r="E23" s="21" t="s">
        <v>32</v>
      </c>
      <c r="F23" s="3"/>
      <c r="G23" s="3"/>
      <c r="H23" s="3"/>
      <c r="I23" s="6"/>
      <c r="J23" s="22" t="s">
        <v>25</v>
      </c>
      <c r="K23" s="6"/>
    </row>
    <row r="24" spans="1:11" x14ac:dyDescent="0.25">
      <c r="A24" s="18" t="s">
        <v>33</v>
      </c>
      <c r="B24" s="19">
        <f>COUNTIFS('[1]Ambulatório '!C3:C400,"Bariátrica individual",'[1]Ambulatório '!B3:B400,"1ª Consulta")</f>
        <v>4</v>
      </c>
      <c r="C24" s="18">
        <f>COUNTIFS('[1]Ambulatório '!C3:C400,"Bariátrica individual",'[1]Ambulatório '!B3:B400,"Retorno")</f>
        <v>12</v>
      </c>
      <c r="D24" s="20">
        <f t="shared" ref="D24:D27" si="18">SUM(B24,C24)</f>
        <v>16</v>
      </c>
      <c r="E24" s="21" t="s">
        <v>34</v>
      </c>
      <c r="F24" s="3"/>
      <c r="G24" s="3"/>
      <c r="H24" s="3"/>
      <c r="I24" s="6"/>
      <c r="J24" s="22">
        <f>K21</f>
        <v>1271</v>
      </c>
      <c r="K24" s="6"/>
    </row>
    <row r="25" spans="1:11" x14ac:dyDescent="0.25">
      <c r="A25" s="18" t="s">
        <v>35</v>
      </c>
      <c r="B25" s="19">
        <f>COUNTIFS('[1]Ambulatório '!C3:C400,"Centro de reabilitação",'[1]Ambulatório '!B3:B400,"1ª Consulta")</f>
        <v>0</v>
      </c>
      <c r="C25" s="18">
        <f>COUNTIFS('[1]Ambulatório '!C3:C400,"Centro de reabilitação",'[1]Ambulatório '!B3:B400,"Retorno")</f>
        <v>11</v>
      </c>
      <c r="D25" s="20">
        <f t="shared" si="18"/>
        <v>11</v>
      </c>
      <c r="E25" s="21" t="s">
        <v>36</v>
      </c>
      <c r="F25" s="3"/>
      <c r="G25" s="3"/>
      <c r="H25" s="3"/>
      <c r="I25" s="6"/>
      <c r="J25" s="22">
        <f>D28</f>
        <v>84</v>
      </c>
      <c r="K25" s="6"/>
    </row>
    <row r="26" spans="1:11" x14ac:dyDescent="0.25">
      <c r="A26" s="18" t="s">
        <v>37</v>
      </c>
      <c r="B26" s="19">
        <f>COUNTIFS('[1]Ambulatório '!C3:C400,"Quimioterapia",'[1]Ambulatório '!B3:B400,"1ª Consulta")</f>
        <v>3</v>
      </c>
      <c r="C26" s="18">
        <f>COUNTIFS('[1]Ambulatório '!C3:C400,"Quimioterapia",'[1]Ambulatório '!B3:B400,"Retorno")</f>
        <v>8</v>
      </c>
      <c r="D26" s="20">
        <f t="shared" si="18"/>
        <v>11</v>
      </c>
      <c r="E26" s="22" t="s">
        <v>38</v>
      </c>
      <c r="F26" s="3"/>
      <c r="G26" s="3"/>
      <c r="H26" s="3"/>
      <c r="I26" s="6"/>
      <c r="J26" s="22">
        <f>SUM(J24,J25)</f>
        <v>1355</v>
      </c>
      <c r="K26" s="6"/>
    </row>
    <row r="27" spans="1:11" x14ac:dyDescent="0.25">
      <c r="A27" s="18" t="s">
        <v>39</v>
      </c>
      <c r="B27" s="19">
        <f>COUNTIF([1]UTR!B3:B300,"Avaliação")</f>
        <v>0</v>
      </c>
      <c r="C27" s="18">
        <f>COUNTIF([1]UTR!B3:B300,"Reavaliação")</f>
        <v>46</v>
      </c>
      <c r="D27" s="20">
        <f t="shared" si="18"/>
        <v>46</v>
      </c>
      <c r="E27" s="23"/>
      <c r="F27" s="23"/>
      <c r="G27" s="23"/>
      <c r="H27" s="23"/>
      <c r="I27" s="23"/>
      <c r="J27" s="23"/>
      <c r="K27" s="23"/>
    </row>
    <row r="28" spans="1:11" x14ac:dyDescent="0.25">
      <c r="A28" s="20" t="s">
        <v>25</v>
      </c>
      <c r="B28" s="20">
        <f t="shared" ref="B28:D28" si="19">SUM(B24:B27)</f>
        <v>7</v>
      </c>
      <c r="C28" s="20">
        <f t="shared" si="19"/>
        <v>77</v>
      </c>
      <c r="D28" s="20">
        <f t="shared" si="19"/>
        <v>84</v>
      </c>
      <c r="E28" s="23"/>
      <c r="F28" s="23"/>
      <c r="G28" s="23"/>
      <c r="H28" s="23"/>
      <c r="I28" s="23"/>
      <c r="J28" s="23"/>
      <c r="K28" s="23"/>
    </row>
    <row r="29" spans="1:1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</row>
    <row r="30" spans="1:1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11" x14ac:dyDescent="0.25">
      <c r="A32" s="23"/>
      <c r="B32" s="23"/>
      <c r="C32" s="23"/>
      <c r="D32" s="23"/>
      <c r="E32" s="23"/>
      <c r="F32" s="24"/>
      <c r="G32" s="24"/>
      <c r="H32" s="24"/>
      <c r="I32" s="24"/>
      <c r="J32" s="24"/>
      <c r="K32" s="24"/>
    </row>
    <row r="33" spans="1:11" x14ac:dyDescent="0.25">
      <c r="A33" s="23"/>
      <c r="B33" s="25"/>
      <c r="C33" s="25"/>
      <c r="D33" s="25"/>
      <c r="E33" s="26"/>
      <c r="F33" s="25"/>
      <c r="G33" s="25"/>
      <c r="H33" s="25"/>
      <c r="I33" s="26"/>
      <c r="J33" s="25"/>
      <c r="K33" s="25"/>
    </row>
    <row r="34" spans="1:11" x14ac:dyDescent="0.25">
      <c r="A34" s="27"/>
      <c r="B34" s="25"/>
      <c r="C34" s="25"/>
      <c r="D34" s="25"/>
      <c r="E34" s="27"/>
      <c r="F34" s="27"/>
      <c r="G34" s="27"/>
      <c r="H34" s="27"/>
      <c r="I34" s="27"/>
      <c r="J34" s="27"/>
      <c r="K34" s="27"/>
    </row>
    <row r="35" spans="1:11" x14ac:dyDescent="0.25">
      <c r="A35" s="27"/>
      <c r="B35" s="25"/>
      <c r="C35" s="25"/>
      <c r="D35" s="27"/>
      <c r="E35" s="27"/>
      <c r="F35" s="27"/>
      <c r="G35" s="27"/>
      <c r="H35" s="27"/>
      <c r="I35" s="27"/>
      <c r="J35" s="27"/>
      <c r="K35" s="27"/>
    </row>
    <row r="36" spans="1:11" x14ac:dyDescent="0.25">
      <c r="A36" s="27"/>
      <c r="B36" s="25"/>
      <c r="C36" s="23"/>
      <c r="D36" s="23"/>
      <c r="E36" s="23"/>
      <c r="F36" s="23"/>
      <c r="G36" s="23"/>
      <c r="H36" s="23"/>
      <c r="I36" s="23"/>
      <c r="J36" s="23"/>
      <c r="K36" s="23"/>
    </row>
    <row r="37" spans="1:11" x14ac:dyDescent="0.25">
      <c r="A37" s="27"/>
      <c r="B37" s="25"/>
      <c r="C37" s="23"/>
      <c r="D37" s="23"/>
      <c r="E37" s="23"/>
      <c r="F37" s="23"/>
      <c r="G37" s="23"/>
      <c r="H37" s="23"/>
      <c r="I37" s="23"/>
      <c r="J37" s="23"/>
      <c r="K37" s="23"/>
    </row>
    <row r="38" spans="1:11" x14ac:dyDescent="0.25">
      <c r="A38" s="27"/>
      <c r="B38" s="25"/>
      <c r="C38" s="23"/>
      <c r="D38" s="23"/>
      <c r="E38" s="23"/>
      <c r="F38" s="23"/>
      <c r="G38" s="23"/>
      <c r="H38" s="23"/>
      <c r="I38" s="23"/>
      <c r="J38" s="23"/>
      <c r="K38" s="23"/>
    </row>
    <row r="39" spans="1:11" x14ac:dyDescent="0.25">
      <c r="A39" s="27"/>
      <c r="B39" s="25"/>
      <c r="C39" s="23"/>
      <c r="D39" s="23"/>
      <c r="E39" s="23"/>
      <c r="F39" s="23"/>
      <c r="G39" s="23"/>
      <c r="H39" s="23"/>
      <c r="I39" s="23"/>
      <c r="J39" s="23"/>
      <c r="K39" s="23"/>
    </row>
    <row r="40" spans="1:11" x14ac:dyDescent="0.25">
      <c r="A40" s="27"/>
      <c r="B40" s="25"/>
      <c r="C40" s="23"/>
      <c r="D40" s="23"/>
      <c r="E40" s="23"/>
      <c r="F40" s="23"/>
      <c r="G40" s="23"/>
      <c r="H40" s="23"/>
      <c r="I40" s="23"/>
      <c r="J40" s="23"/>
      <c r="K40" s="23"/>
    </row>
    <row r="41" spans="1:11" x14ac:dyDescent="0.25">
      <c r="A41" s="27"/>
      <c r="B41" s="25"/>
      <c r="C41" s="23"/>
      <c r="D41" s="23"/>
      <c r="E41" s="23"/>
      <c r="F41" s="23"/>
      <c r="G41" s="23"/>
      <c r="H41" s="23"/>
      <c r="I41" s="23"/>
      <c r="J41" s="23"/>
      <c r="K41" s="23"/>
    </row>
    <row r="42" spans="1:11" x14ac:dyDescent="0.25">
      <c r="A42" s="27"/>
      <c r="B42" s="25"/>
      <c r="C42" s="23"/>
      <c r="D42" s="23"/>
      <c r="E42" s="23"/>
      <c r="F42" s="23"/>
      <c r="G42" s="23"/>
      <c r="H42" s="23"/>
      <c r="I42" s="23"/>
      <c r="J42" s="23"/>
      <c r="K42" s="23"/>
    </row>
    <row r="43" spans="1:11" x14ac:dyDescent="0.25">
      <c r="A43" s="27"/>
      <c r="B43" s="25"/>
      <c r="C43" s="23"/>
      <c r="D43" s="23"/>
      <c r="E43" s="23"/>
      <c r="F43" s="23"/>
      <c r="G43" s="23"/>
      <c r="H43" s="23"/>
      <c r="I43" s="23"/>
      <c r="J43" s="23"/>
      <c r="K43" s="23"/>
    </row>
    <row r="44" spans="1:11" x14ac:dyDescent="0.25">
      <c r="A44" s="27"/>
      <c r="B44" s="25"/>
      <c r="C44" s="23"/>
      <c r="D44" s="23"/>
      <c r="E44" s="23"/>
      <c r="F44" s="23"/>
      <c r="G44" s="23"/>
      <c r="H44" s="23"/>
      <c r="I44" s="23"/>
      <c r="J44" s="23"/>
      <c r="K44" s="23"/>
    </row>
    <row r="45" spans="1:11" x14ac:dyDescent="0.25">
      <c r="A45" s="27"/>
      <c r="B45" s="25"/>
      <c r="C45" s="23"/>
      <c r="D45" s="23"/>
      <c r="E45" s="23"/>
      <c r="F45" s="23"/>
      <c r="G45" s="23"/>
      <c r="H45" s="23"/>
      <c r="I45" s="23"/>
      <c r="J45" s="23"/>
      <c r="K45" s="23"/>
    </row>
    <row r="46" spans="1:11" x14ac:dyDescent="0.25">
      <c r="A46" s="27"/>
      <c r="B46" s="25"/>
      <c r="C46" s="23"/>
      <c r="D46" s="23"/>
      <c r="E46" s="23"/>
      <c r="F46" s="23"/>
      <c r="G46" s="23"/>
      <c r="H46" s="23"/>
      <c r="I46" s="23"/>
      <c r="J46" s="23"/>
      <c r="K46" s="23"/>
    </row>
    <row r="47" spans="1:11" x14ac:dyDescent="0.25">
      <c r="A47" s="27"/>
      <c r="B47" s="25"/>
      <c r="C47" s="23"/>
      <c r="D47" s="23"/>
      <c r="E47" s="23"/>
      <c r="F47" s="23"/>
      <c r="G47" s="23"/>
      <c r="H47" s="23"/>
      <c r="I47" s="23"/>
      <c r="J47" s="23"/>
      <c r="K47" s="23"/>
    </row>
    <row r="48" spans="1:11" x14ac:dyDescent="0.25">
      <c r="A48" s="27"/>
      <c r="B48" s="24"/>
      <c r="C48" s="23"/>
      <c r="D48" s="23"/>
      <c r="E48" s="23"/>
      <c r="F48" s="23"/>
      <c r="G48" s="23"/>
      <c r="H48" s="23"/>
      <c r="I48" s="23"/>
      <c r="J48" s="23"/>
      <c r="K48" s="23"/>
    </row>
    <row r="49" spans="1:11" x14ac:dyDescent="0.25">
      <c r="A49" s="23"/>
      <c r="B49" s="24"/>
      <c r="C49" s="23"/>
      <c r="D49" s="23"/>
      <c r="E49" s="23"/>
      <c r="F49" s="23"/>
      <c r="G49" s="23"/>
      <c r="H49" s="23"/>
      <c r="I49" s="23"/>
      <c r="J49" s="23"/>
      <c r="K49" s="23"/>
    </row>
    <row r="50" spans="1:11" x14ac:dyDescent="0.25">
      <c r="A50" s="23"/>
      <c r="B50" s="24"/>
      <c r="C50" s="23"/>
      <c r="D50" s="23"/>
      <c r="E50" s="23"/>
      <c r="F50" s="23"/>
      <c r="G50" s="23"/>
      <c r="H50" s="23"/>
      <c r="I50" s="23"/>
      <c r="J50" s="23"/>
      <c r="K50" s="23"/>
    </row>
    <row r="51" spans="1:11" x14ac:dyDescent="0.25">
      <c r="A51" s="23"/>
      <c r="B51" s="24"/>
      <c r="C51" s="23"/>
      <c r="D51" s="23"/>
      <c r="E51" s="23"/>
      <c r="F51" s="23"/>
      <c r="G51" s="23"/>
      <c r="H51" s="23"/>
      <c r="I51" s="23"/>
      <c r="J51" s="23"/>
      <c r="K51" s="23"/>
    </row>
    <row r="52" spans="1:11" x14ac:dyDescent="0.25">
      <c r="A52" s="23"/>
      <c r="B52" s="24"/>
      <c r="C52" s="23"/>
      <c r="D52" s="23"/>
      <c r="E52" s="23"/>
      <c r="F52" s="23"/>
      <c r="G52" s="23"/>
      <c r="H52" s="23"/>
      <c r="I52" s="23"/>
      <c r="J52" s="23"/>
      <c r="K52" s="23"/>
    </row>
    <row r="53" spans="1:11" x14ac:dyDescent="0.25">
      <c r="A53" s="23"/>
      <c r="B53" s="24"/>
      <c r="C53" s="23"/>
      <c r="D53" s="23"/>
      <c r="E53" s="23"/>
      <c r="F53" s="23"/>
      <c r="G53" s="23"/>
      <c r="H53" s="23"/>
      <c r="I53" s="23"/>
      <c r="J53" s="23"/>
      <c r="K53" s="23"/>
    </row>
    <row r="54" spans="1:11" x14ac:dyDescent="0.25">
      <c r="A54" s="23"/>
      <c r="B54" s="24"/>
      <c r="C54" s="23"/>
      <c r="D54" s="23"/>
      <c r="E54" s="23"/>
      <c r="F54" s="23"/>
      <c r="G54" s="23"/>
      <c r="H54" s="23"/>
      <c r="I54" s="23"/>
      <c r="J54" s="23"/>
      <c r="K54" s="23"/>
    </row>
    <row r="55" spans="1:11" x14ac:dyDescent="0.25">
      <c r="A55" s="23"/>
      <c r="B55" s="24"/>
      <c r="C55" s="23"/>
      <c r="D55" s="23"/>
      <c r="E55" s="23"/>
      <c r="F55" s="23"/>
      <c r="G55" s="23"/>
      <c r="H55" s="23"/>
      <c r="I55" s="23"/>
      <c r="J55" s="23"/>
      <c r="K55" s="23"/>
    </row>
    <row r="56" spans="1:11" x14ac:dyDescent="0.25">
      <c r="A56" s="23"/>
      <c r="B56" s="24"/>
      <c r="C56" s="23"/>
      <c r="D56" s="23"/>
      <c r="E56" s="23"/>
      <c r="F56" s="23"/>
      <c r="G56" s="23"/>
      <c r="H56" s="23"/>
      <c r="I56" s="23"/>
      <c r="J56" s="23"/>
      <c r="K56" s="23"/>
    </row>
    <row r="57" spans="1:11" x14ac:dyDescent="0.25">
      <c r="A57" s="23"/>
      <c r="B57" s="24"/>
      <c r="C57" s="23"/>
      <c r="D57" s="23"/>
      <c r="E57" s="23"/>
      <c r="F57" s="23"/>
      <c r="G57" s="23"/>
      <c r="H57" s="23"/>
      <c r="I57" s="23"/>
      <c r="J57" s="23"/>
      <c r="K57" s="23"/>
    </row>
    <row r="58" spans="1:11" x14ac:dyDescent="0.25">
      <c r="A58" s="23"/>
      <c r="B58" s="24"/>
      <c r="C58" s="23"/>
      <c r="D58" s="23"/>
      <c r="E58" s="23"/>
      <c r="F58" s="23"/>
      <c r="G58" s="23"/>
      <c r="H58" s="23"/>
      <c r="I58" s="23"/>
      <c r="J58" s="23"/>
      <c r="K58" s="23"/>
    </row>
    <row r="59" spans="1:11" x14ac:dyDescent="0.25">
      <c r="A59" s="23"/>
      <c r="B59" s="24"/>
      <c r="C59" s="23"/>
      <c r="D59" s="23"/>
      <c r="E59" s="23"/>
      <c r="F59" s="23"/>
      <c r="G59" s="23"/>
      <c r="H59" s="23"/>
      <c r="I59" s="23"/>
      <c r="J59" s="23"/>
      <c r="K59" s="23"/>
    </row>
    <row r="60" spans="1:11" x14ac:dyDescent="0.25">
      <c r="A60" s="23"/>
      <c r="B60" s="24"/>
      <c r="C60" s="23"/>
      <c r="D60" s="23"/>
      <c r="E60" s="23"/>
      <c r="F60" s="23"/>
      <c r="G60" s="23"/>
      <c r="H60" s="23"/>
      <c r="I60" s="23"/>
      <c r="J60" s="23"/>
      <c r="K60" s="23"/>
    </row>
    <row r="61" spans="1:11" x14ac:dyDescent="0.25">
      <c r="A61" s="23"/>
      <c r="B61" s="24"/>
      <c r="C61" s="23"/>
      <c r="D61" s="23"/>
      <c r="E61" s="23"/>
      <c r="F61" s="23"/>
      <c r="G61" s="23"/>
      <c r="H61" s="23"/>
      <c r="I61" s="23"/>
      <c r="J61" s="23"/>
      <c r="K61" s="23"/>
    </row>
    <row r="62" spans="1:11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</row>
    <row r="63" spans="1:11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</row>
    <row r="64" spans="1:11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</row>
    <row r="65" spans="1:11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</row>
    <row r="66" spans="1:11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</row>
    <row r="67" spans="1:11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</row>
    <row r="68" spans="1:11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</row>
    <row r="69" spans="1:11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</row>
    <row r="70" spans="1:11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</row>
    <row r="71" spans="1:11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</row>
    <row r="72" spans="1:11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</row>
    <row r="73" spans="1:11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</row>
    <row r="74" spans="1:11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</row>
    <row r="75" spans="1:11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</row>
    <row r="76" spans="1:11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</row>
    <row r="77" spans="1:11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</row>
    <row r="78" spans="1:11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</row>
    <row r="79" spans="1:1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</row>
    <row r="80" spans="1:1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</row>
    <row r="81" spans="1:1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</row>
    <row r="82" spans="1:1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</row>
    <row r="83" spans="1:11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</row>
    <row r="84" spans="1:11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</row>
    <row r="85" spans="1:11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</row>
    <row r="86" spans="1:11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</row>
    <row r="87" spans="1:1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</row>
    <row r="88" spans="1:11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</row>
    <row r="89" spans="1:1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</row>
    <row r="90" spans="1:11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</row>
    <row r="91" spans="1:11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</row>
    <row r="92" spans="1:11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</row>
    <row r="93" spans="1:1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</row>
    <row r="94" spans="1:11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</row>
    <row r="95" spans="1:1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</row>
    <row r="96" spans="1:11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</row>
    <row r="97" spans="1:11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</row>
    <row r="98" spans="1:11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</row>
    <row r="99" spans="1:1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</row>
    <row r="100" spans="1:11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1:11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1:11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1:11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1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1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1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1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1:11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1:11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1:11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1:11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1:11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1:11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1:11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</row>
    <row r="115" spans="1:11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</row>
    <row r="116" spans="1:11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</row>
    <row r="117" spans="1:11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1:11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</row>
    <row r="119" spans="1:11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</row>
    <row r="120" spans="1:11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</row>
    <row r="121" spans="1:11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1:11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1:11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1:11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1:11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1:11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1:11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1:11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1:11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1:11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1:11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1:11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1:11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1:11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1:11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1:11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1:11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1:11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1:11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1:11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1:11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1:11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1:11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1:11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1:11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1:11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1:11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1:11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1:11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1:11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1:11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1:11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1:11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1:11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1:11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1:11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1:11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1:11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1:11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1:11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1:11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1:11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1:11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1:11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1:11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1:11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1:11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1:11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1:11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1:11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1:11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1:11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1:11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1:11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1:11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1:11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1:11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1:11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1:11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1:11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1:11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1:11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1:11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1:11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1:11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1:11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1:11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1:11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1:11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1:11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1:11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1:11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1:11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1:11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1:11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1:11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1:11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1:11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1:11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1:11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1:11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1:11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1:11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1:11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1:11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1:11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1:11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1:11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1:11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1:11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1:11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1:11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1:11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1:11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1:11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1:11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1:11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1:11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1:11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1:11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1:11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1:11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1:11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1:11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1:11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1:11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1:11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1:11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1:11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1:11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1:11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1:11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1:11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1:11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1:11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1:11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1:11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</row>
  </sheetData>
  <mergeCells count="18">
    <mergeCell ref="E25:I25"/>
    <mergeCell ref="J25:K25"/>
    <mergeCell ref="E26:I26"/>
    <mergeCell ref="J26:K26"/>
    <mergeCell ref="A22:D22"/>
    <mergeCell ref="E22:K22"/>
    <mergeCell ref="E23:I23"/>
    <mergeCell ref="J23:K23"/>
    <mergeCell ref="E24:I24"/>
    <mergeCell ref="J24:K24"/>
    <mergeCell ref="B1:J1"/>
    <mergeCell ref="A2:K2"/>
    <mergeCell ref="A3:K3"/>
    <mergeCell ref="A4:A5"/>
    <mergeCell ref="B4:E4"/>
    <mergeCell ref="F4:I4"/>
    <mergeCell ref="J4:J5"/>
    <mergeCell ref="K4:K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2025-09-02T19:14:20Z</dcterms:created>
  <dcterms:modified xsi:type="dcterms:W3CDTF">2025-09-02T19:22:21Z</dcterms:modified>
</cp:coreProperties>
</file>