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NIDADE DE PLANEJAMENTO\Painel de Gestão à Vista\2015\Dezembro\"/>
    </mc:Choice>
  </mc:AlternateContent>
  <bookViews>
    <workbookView xWindow="0" yWindow="0" windowWidth="24000" windowHeight="9600" firstSheet="9" activeTab="14"/>
  </bookViews>
  <sheets>
    <sheet name="Receitas e Despesa" sheetId="1" r:id="rId1"/>
    <sheet name="Dados Contábeis" sheetId="2" r:id="rId2"/>
    <sheet name="Economicidade" sheetId="9" r:id="rId3"/>
    <sheet name="INDICADORES DAF" sheetId="3" r:id="rId4"/>
    <sheet name="Custos Operacionais" sheetId="8" r:id="rId5"/>
    <sheet name="Estoque - Almoxarifado" sheetId="10" r:id="rId6"/>
    <sheet name="INDICADORES DLIH" sheetId="4" r:id="rId7"/>
    <sheet name="INDICADORES GEP" sheetId="6" r:id="rId8"/>
    <sheet name="INDICADORES SGPTI" sheetId="7" r:id="rId9"/>
    <sheet name="INDICADORES DIVGP" sheetId="5" r:id="rId10"/>
    <sheet name="OUVIDORIA" sheetId="11" r:id="rId11"/>
    <sheet name="Assistencial - Dados Geral" sheetId="12" r:id="rId12"/>
    <sheet name="ATENÇÃO PSICOSSOCIAL" sheetId="23" r:id="rId13"/>
    <sheet name="CCIRAS" sheetId="22" r:id="rId14"/>
    <sheet name="REGULAÇÃO" sheetId="24" r:id="rId15"/>
    <sheet name="UTI" sheetId="17" r:id="rId16"/>
    <sheet name="Assistencial - Cirurgias" sheetId="18" r:id="rId17"/>
    <sheet name="Média de Perm. Especialidade" sheetId="13" r:id="rId18"/>
    <sheet name="Acidentes  de Trans. Terrestres" sheetId="14" r:id="rId19"/>
    <sheet name="ATT (MOTO)" sheetId="15" r:id="rId20"/>
    <sheet name="Produção de Exames" sheetId="19" r:id="rId21"/>
    <sheet name="Atendimento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9" l="1"/>
  <c r="E33" i="9"/>
  <c r="E35" i="9"/>
  <c r="E36" i="9"/>
  <c r="L4" i="1" l="1"/>
  <c r="L5" i="1"/>
  <c r="L6" i="1"/>
  <c r="L7" i="1"/>
  <c r="L8" i="1"/>
  <c r="L9" i="1"/>
  <c r="L10" i="1"/>
  <c r="L11" i="1"/>
  <c r="L12" i="1"/>
  <c r="L13" i="1"/>
  <c r="L14" i="1"/>
  <c r="L3" i="1"/>
  <c r="K4" i="1"/>
  <c r="K5" i="1"/>
  <c r="K6" i="1"/>
  <c r="K7" i="1"/>
  <c r="K8" i="1"/>
  <c r="K9" i="1"/>
  <c r="K10" i="1"/>
  <c r="K11" i="1"/>
  <c r="K12" i="1"/>
  <c r="K13" i="1"/>
  <c r="K14" i="1"/>
  <c r="K3" i="1"/>
  <c r="J15" i="1"/>
  <c r="I18" i="1" s="1"/>
  <c r="I15" i="1"/>
  <c r="L15" i="1" s="1"/>
  <c r="K15" i="1" l="1"/>
  <c r="N4" i="18"/>
  <c r="N5" i="18"/>
  <c r="N6" i="18"/>
  <c r="N7" i="18"/>
  <c r="N8" i="18"/>
  <c r="N9" i="18"/>
  <c r="N10" i="18"/>
  <c r="N3" i="18"/>
  <c r="O9" i="18" l="1"/>
  <c r="N11" i="18"/>
  <c r="O5" i="18" s="1"/>
  <c r="C11" i="18"/>
  <c r="B11" i="18"/>
  <c r="O7" i="18" l="1"/>
  <c r="O4" i="18"/>
  <c r="O8" i="18"/>
  <c r="O6" i="18"/>
  <c r="O3" i="18"/>
  <c r="O10" i="18"/>
  <c r="D39" i="9"/>
  <c r="C39" i="9"/>
  <c r="E31" i="9"/>
  <c r="E29" i="9"/>
  <c r="E28" i="9"/>
  <c r="E27" i="9"/>
  <c r="E26" i="9"/>
  <c r="E25" i="9"/>
  <c r="O11" i="18" l="1"/>
  <c r="N6" i="20"/>
  <c r="N5" i="20"/>
  <c r="N4" i="20"/>
  <c r="F20" i="20" l="1"/>
  <c r="I20" i="20"/>
  <c r="J20" i="20"/>
  <c r="C7" i="20"/>
  <c r="C20" i="20" s="1"/>
  <c r="D7" i="20"/>
  <c r="D20" i="20" s="1"/>
  <c r="E7" i="20"/>
  <c r="E20" i="20" s="1"/>
  <c r="F7" i="20"/>
  <c r="G7" i="20"/>
  <c r="G20" i="20" s="1"/>
  <c r="H7" i="20"/>
  <c r="H20" i="20" s="1"/>
  <c r="I7" i="20"/>
  <c r="J7" i="20"/>
  <c r="K7" i="20"/>
  <c r="K20" i="20" s="1"/>
  <c r="L7" i="20"/>
  <c r="L20" i="20" s="1"/>
  <c r="M7" i="20"/>
  <c r="M20" i="20" s="1"/>
  <c r="B7" i="20"/>
  <c r="N7" i="20" l="1"/>
  <c r="B20" i="20"/>
  <c r="N20" i="20" s="1"/>
  <c r="O20" i="20" s="1"/>
  <c r="C10" i="19"/>
  <c r="D10" i="19"/>
  <c r="E10" i="19"/>
  <c r="F10" i="19"/>
  <c r="G10" i="19"/>
  <c r="H10" i="19"/>
  <c r="I10" i="19"/>
  <c r="J10" i="19"/>
  <c r="K10" i="19"/>
  <c r="L10" i="19"/>
  <c r="M10" i="19"/>
  <c r="B10" i="19"/>
  <c r="M11" i="18" l="1"/>
  <c r="L11" i="18"/>
  <c r="K11" i="18"/>
  <c r="J11" i="18"/>
  <c r="I11" i="18"/>
  <c r="H11" i="18"/>
  <c r="G11" i="18"/>
  <c r="F11" i="18"/>
  <c r="E11" i="18"/>
  <c r="D11" i="18"/>
  <c r="M95" i="15" l="1"/>
  <c r="L95" i="15"/>
  <c r="K95" i="15"/>
  <c r="J95" i="15"/>
  <c r="I95" i="15"/>
  <c r="H95" i="15"/>
  <c r="G95" i="15"/>
  <c r="F95" i="15"/>
  <c r="E95" i="15"/>
  <c r="D95" i="15"/>
  <c r="C95" i="15"/>
  <c r="B95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M55" i="15"/>
  <c r="L55" i="15"/>
  <c r="K55" i="15"/>
  <c r="J55" i="15"/>
  <c r="I55" i="15"/>
  <c r="H55" i="15"/>
  <c r="G55" i="15"/>
  <c r="F55" i="15"/>
  <c r="E55" i="15"/>
  <c r="D55" i="15"/>
  <c r="C55" i="15"/>
  <c r="B55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M108" i="14"/>
  <c r="L108" i="14"/>
  <c r="K108" i="14"/>
  <c r="J108" i="14"/>
  <c r="I108" i="14"/>
  <c r="H108" i="14"/>
  <c r="G108" i="14"/>
  <c r="F108" i="14"/>
  <c r="E108" i="14"/>
  <c r="D108" i="14"/>
  <c r="C108" i="14"/>
  <c r="B108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N17" i="13" l="1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E10" i="11"/>
  <c r="D10" i="11"/>
  <c r="C10" i="11"/>
  <c r="G15" i="10"/>
  <c r="M58" i="5"/>
  <c r="M48" i="5"/>
  <c r="M38" i="5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M23" i="8"/>
  <c r="L23" i="8"/>
  <c r="K23" i="8"/>
  <c r="J38" i="4" s="1"/>
  <c r="J23" i="8"/>
  <c r="I38" i="4" s="1"/>
  <c r="I23" i="8"/>
  <c r="H38" i="4" s="1"/>
  <c r="H23" i="8"/>
  <c r="G23" i="8"/>
  <c r="F23" i="8"/>
  <c r="E23" i="8"/>
  <c r="D23" i="8"/>
  <c r="C23" i="8"/>
  <c r="B23" i="8"/>
  <c r="N14" i="8"/>
  <c r="N13" i="8"/>
  <c r="N12" i="8"/>
  <c r="N11" i="8"/>
  <c r="N10" i="8"/>
  <c r="N9" i="8"/>
  <c r="N8" i="8"/>
  <c r="N7" i="8"/>
  <c r="N6" i="8"/>
  <c r="N5" i="8"/>
  <c r="N4" i="8"/>
  <c r="N3" i="8"/>
  <c r="D15" i="2"/>
  <c r="B15" i="2"/>
  <c r="G14" i="2"/>
  <c r="H14" i="2" s="1"/>
  <c r="G13" i="2"/>
  <c r="H13" i="2" s="1"/>
  <c r="G12" i="2"/>
  <c r="H12" i="2" s="1"/>
  <c r="G11" i="2"/>
  <c r="H11" i="2" s="1"/>
  <c r="H10" i="2"/>
  <c r="G10" i="2"/>
  <c r="G9" i="2"/>
  <c r="H9" i="2" s="1"/>
  <c r="H8" i="2"/>
  <c r="G8" i="2"/>
  <c r="G7" i="2"/>
  <c r="H7" i="2" s="1"/>
  <c r="H6" i="2"/>
  <c r="G6" i="2"/>
  <c r="G5" i="2"/>
  <c r="H5" i="2" s="1"/>
  <c r="H4" i="2"/>
  <c r="G4" i="2"/>
  <c r="G3" i="2"/>
  <c r="H3" i="2" s="1"/>
  <c r="C15" i="1"/>
  <c r="D14" i="1"/>
  <c r="M14" i="1" s="1"/>
  <c r="D13" i="1"/>
  <c r="M13" i="1" s="1"/>
  <c r="D12" i="1"/>
  <c r="M12" i="1" s="1"/>
  <c r="D11" i="1"/>
  <c r="M11" i="1" s="1"/>
  <c r="B10" i="1"/>
  <c r="D10" i="1" s="1"/>
  <c r="M10" i="1" s="1"/>
  <c r="B9" i="1"/>
  <c r="D9" i="1" s="1"/>
  <c r="M9" i="1" s="1"/>
  <c r="D8" i="1"/>
  <c r="M8" i="1" s="1"/>
  <c r="D7" i="1"/>
  <c r="M7" i="1" s="1"/>
  <c r="B6" i="1"/>
  <c r="D6" i="1" s="1"/>
  <c r="M6" i="1" s="1"/>
  <c r="B5" i="1"/>
  <c r="D5" i="1" s="1"/>
  <c r="M5" i="1" s="1"/>
  <c r="D4" i="1"/>
  <c r="M4" i="1" s="1"/>
  <c r="B4" i="1"/>
  <c r="D3" i="1"/>
  <c r="M3" i="1" s="1"/>
  <c r="B15" i="1" l="1"/>
  <c r="B17" i="1"/>
  <c r="B17" i="2"/>
  <c r="D15" i="1"/>
  <c r="M15" i="1" s="1"/>
  <c r="E39" i="9"/>
</calcChain>
</file>

<file path=xl/sharedStrings.xml><?xml version="1.0" encoding="utf-8"?>
<sst xmlns="http://schemas.openxmlformats.org/spreadsheetml/2006/main" count="2291" uniqueCount="407">
  <si>
    <t>RECEITAS</t>
  </si>
  <si>
    <t>DESPESAS</t>
  </si>
  <si>
    <t>RECEITAS - 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</si>
  <si>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</si>
  <si>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</si>
  <si>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</si>
  <si>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</si>
  <si>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</si>
  <si>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</si>
  <si>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</si>
  <si>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</si>
  <si>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</si>
  <si>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</si>
  <si>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</si>
  <si>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</si>
  <si>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</si>
  <si>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Execução Orçamentária (%)</t>
  </si>
  <si>
    <t>DADOS CONTÁBEIS</t>
  </si>
  <si>
    <t>EXECUÇÃO ORÇAMENTARIA</t>
  </si>
  <si>
    <t>Receitas (Diversas fontes incluindo capital e custeio)</t>
  </si>
  <si>
    <t>Despesas (Empenhadas)</t>
  </si>
  <si>
    <t>COMPOSIÇÃO DO ENDIVIDAMENTO</t>
  </si>
  <si>
    <t>JAN</t>
  </si>
  <si>
    <t>FEV</t>
  </si>
  <si>
    <t>MAR</t>
  </si>
  <si>
    <t>ABR</t>
  </si>
  <si>
    <t>JUN</t>
  </si>
  <si>
    <t xml:space="preserve">JUL </t>
  </si>
  <si>
    <t>AGO</t>
  </si>
  <si>
    <t>SET</t>
  </si>
  <si>
    <t>OUT</t>
  </si>
  <si>
    <t>NOV</t>
  </si>
  <si>
    <t>DEZ</t>
  </si>
  <si>
    <t>-</t>
  </si>
  <si>
    <t>CONFORMIDADE DAS RENTENÇÕES NA FONTE DOS TRIBUTOS FEDERAIS E MUNICIPAIS (%)</t>
  </si>
  <si>
    <t>CONFORMIDADE DE REGISTRO DE GESTÃO (%)</t>
  </si>
  <si>
    <t>EXECUÇÃO DA DESPESA</t>
  </si>
  <si>
    <t>EXECUÇÃO DA RECEITA</t>
  </si>
  <si>
    <t>EXECUÇÃO ORÇAMENTÁRIA</t>
  </si>
  <si>
    <t>GRAU DE ENDIVIDAMENTO</t>
  </si>
  <si>
    <t>ÍNDICE DE LIQUIDEZ CORRENTE</t>
  </si>
  <si>
    <t>LIQUIDEZ SECA</t>
  </si>
  <si>
    <t>NÚMERO DE PROCESSOS MONITORADOS / NÚMERO DE PROCESSOS A SEREM ANALISADOS (%)</t>
  </si>
  <si>
    <t>PERÍODO PARA LIQUIDAÇÃO (DIA)</t>
  </si>
  <si>
    <t>PERÍODO PARA PAGAMENTO (DIA)</t>
  </si>
  <si>
    <t>RESULTADO ORÇAMENTÁRIO</t>
  </si>
  <si>
    <t>SITUAÇÃO FINANCEIRA</t>
  </si>
  <si>
    <t>TAXA DE ECONOMICIDADE DAS COMPRAS DO HU-UNIVASF (%)</t>
  </si>
  <si>
    <t>TAXA DE EFICÁCIA DAS AQUISIÇÕES (%)</t>
  </si>
  <si>
    <t>CONTROLE DO ENXOVAL DO HU-UNIVASF (%)</t>
  </si>
  <si>
    <t>EFETIVIDADE DA MANTENÇÃO (%)</t>
  </si>
  <si>
    <t>TAXA DE ATENDIMENTO ACUMULADA DA DEMANDA DE COMPRAS EM PROCESSOS LICITATÓRIOS</t>
  </si>
  <si>
    <t>CUSTO DOS CONTRATOS CONTINUADOS</t>
  </si>
  <si>
    <t>1T</t>
  </si>
  <si>
    <t>2T</t>
  </si>
  <si>
    <t>3T</t>
  </si>
  <si>
    <t>4T</t>
  </si>
  <si>
    <t>CUSTO OPERACIONAL</t>
  </si>
  <si>
    <t>CUSTO TOTAL DO ESTOQUE DO ALMOXARIFADO</t>
  </si>
  <si>
    <t>NÍVEL DE SERVIÇO (%)</t>
  </si>
  <si>
    <t>NÚMERO DE PROJETOS DE PESQUISA CADASTRADOS</t>
  </si>
  <si>
    <t>PRODUÇÃO CIENTÍFICA DO HU-UNIVASF</t>
  </si>
  <si>
    <t>NÚMERO DE BASES DE DADOS ACESSÍVEIS NO HU-UNIVASF</t>
  </si>
  <si>
    <t>NÚMERO DE GRUPOS DE PESQUISA</t>
  </si>
  <si>
    <t>FORMAS DE ACESSO VIRTUAL AOS DADOS DA GEP</t>
  </si>
  <si>
    <t>DISPONIBILIDADE DA REDE DE COMPUTADORES</t>
  </si>
  <si>
    <t>DISPONIBILIDADE DE ACESSO À INTERNET</t>
  </si>
  <si>
    <t>DISPONIBILIDADE DO AGHU</t>
  </si>
  <si>
    <t>TAXA DE RESOLUBILIDADE DA TI</t>
  </si>
  <si>
    <t>TEMPO MÉDIO DE INICIO DE ATENTIMENTO DO INCIDENTE</t>
  </si>
  <si>
    <t>CUSTOS OPERACIONAIS</t>
  </si>
  <si>
    <t>SERVIÇOS DE HIGIENIZAÇÃO</t>
  </si>
  <si>
    <t>SERVIÇO DE APOIO ADMINISTRATIVO</t>
  </si>
  <si>
    <t>SERVIÇOS DE LAVANDERIA</t>
  </si>
  <si>
    <t>SERVIÇOS DE MANUTENÇÃO EM SISTEMA DE REFRIGERAÇÃO</t>
  </si>
  <si>
    <t>SERVIÇOS DE ENERGIA ELÉTRICA</t>
  </si>
  <si>
    <t>SERVIÇOS DE ABASTECIMENTO DE ÁGUA</t>
  </si>
  <si>
    <t>TELEFONIA</t>
  </si>
  <si>
    <t>SERVIÇOS DE NUTRIÇÃO E ALIMENTAÇÃO</t>
  </si>
  <si>
    <t>GASES</t>
  </si>
  <si>
    <t>SERVIÇO DE MANUTENÇÃO EM ELEVADORES</t>
  </si>
  <si>
    <t>DEDETIZAÇÃO</t>
  </si>
  <si>
    <t>SERVIÇO DE COLETA DE LIXO</t>
  </si>
  <si>
    <t>SERVIÇO DE MOTORISTA</t>
  </si>
  <si>
    <t>SERVIÇO DE SEGURANÇA</t>
  </si>
  <si>
    <t>SERVIÇO DE MANUTENÇÃO PREDIAL</t>
  </si>
  <si>
    <t>SERVIÇO DE ENGENHARIA CLÍNICA</t>
  </si>
  <si>
    <t>PLANILHA RESUMO DE ECONOMICIDADE HU-UNIVASF</t>
  </si>
  <si>
    <t>Modalidade</t>
  </si>
  <si>
    <t>Estimado</t>
  </si>
  <si>
    <t>Contratado</t>
  </si>
  <si>
    <t>Economia (%)</t>
  </si>
  <si>
    <t>PE012015</t>
  </si>
  <si>
    <t>Mat.Med.hosp.</t>
  </si>
  <si>
    <t>PE022015</t>
  </si>
  <si>
    <t>Ambulância</t>
  </si>
  <si>
    <t>PE032015</t>
  </si>
  <si>
    <t>Dedetização</t>
  </si>
  <si>
    <t>PE042015</t>
  </si>
  <si>
    <t>Elevadores</t>
  </si>
  <si>
    <t>PE052015</t>
  </si>
  <si>
    <t>Apoio Adm.</t>
  </si>
  <si>
    <t>PE062015</t>
  </si>
  <si>
    <t>Motorista</t>
  </si>
  <si>
    <t>PE072015</t>
  </si>
  <si>
    <t>Limpeza</t>
  </si>
  <si>
    <t>PE082015</t>
  </si>
  <si>
    <t>Refeições</t>
  </si>
  <si>
    <t>PE092015</t>
  </si>
  <si>
    <t>Man.predial</t>
  </si>
  <si>
    <t>PE102015</t>
  </si>
  <si>
    <t>Medicamentos</t>
  </si>
  <si>
    <t>PE112015</t>
  </si>
  <si>
    <t>Eng. Clínica</t>
  </si>
  <si>
    <t>PE132015</t>
  </si>
  <si>
    <t>Gases</t>
  </si>
  <si>
    <t>PE142015</t>
  </si>
  <si>
    <t>Dietas</t>
  </si>
  <si>
    <t>PE152015</t>
  </si>
  <si>
    <t>Lavanderia</t>
  </si>
  <si>
    <t>PE162015</t>
  </si>
  <si>
    <t>Refrigeração</t>
  </si>
  <si>
    <t>PE182015</t>
  </si>
  <si>
    <t>Reagentes</t>
  </si>
  <si>
    <t>PE192015</t>
  </si>
  <si>
    <t>Clorexidina</t>
  </si>
  <si>
    <t>PE222015</t>
  </si>
  <si>
    <t>Nefrologia</t>
  </si>
  <si>
    <t>PE232015</t>
  </si>
  <si>
    <t>Toners</t>
  </si>
  <si>
    <t>PE272015</t>
  </si>
  <si>
    <t>Colchões Hosp.</t>
  </si>
  <si>
    <t>PE282015</t>
  </si>
  <si>
    <t>Nutri. Parenteral</t>
  </si>
  <si>
    <t>PE292015</t>
  </si>
  <si>
    <t>Macas Clínicas</t>
  </si>
  <si>
    <t>ÍNDICE DE ADMISSÕES</t>
  </si>
  <si>
    <t>NÚMERO DE EMPREGADOS EBSERH COM ESQUEMA VACINAL COMPLETO (%)</t>
  </si>
  <si>
    <t xml:space="preserve"> Porcentagem de Afastamentos Autorizados para Capacitação Externa (%)</t>
  </si>
  <si>
    <t xml:space="preserve"> Porcentagem de Capacitações Internas Realizadas (%)</t>
  </si>
  <si>
    <t>QTD DE FUNCIONARIOS QUE PARTICIPARAM DE CAPACITAÇÃO / TOTAL DE EMPREGADOS EBSERH (%)</t>
  </si>
  <si>
    <t>TAXA DE DESISTÊNCIA DA CONTRATAÇÃO (%)</t>
  </si>
  <si>
    <t>QUANTIDADE DE AVALIAÇÕES DE DESEMPENHO (%)</t>
  </si>
  <si>
    <t>TAXA DE ABSENTEÍSMO (%)</t>
  </si>
  <si>
    <t>Janeiro</t>
  </si>
  <si>
    <t>Feveiro</t>
  </si>
  <si>
    <t>Março</t>
  </si>
  <si>
    <t>Abril</t>
  </si>
  <si>
    <t>Maio</t>
  </si>
  <si>
    <t>Junho</t>
  </si>
  <si>
    <t>Julho</t>
  </si>
  <si>
    <t>Agosto</t>
  </si>
  <si>
    <t>Setembro</t>
  </si>
  <si>
    <t>NÚMERO DE DOENÇAS RELACIONADAS AO TRABALHO</t>
  </si>
  <si>
    <t>NÚMERO DE RECISÕES CONTRATUAIS</t>
  </si>
  <si>
    <t>NÚMERO DE INSPEÇÕES (%)</t>
  </si>
  <si>
    <t>nd</t>
  </si>
  <si>
    <t>ACIDENTES DE TRABALHO</t>
  </si>
  <si>
    <t>CUSTO TOTAL DE ESTOQUE</t>
  </si>
  <si>
    <t>NÍVEL DE ATENDIMENTO DO ALMOXARIFADO (%)</t>
  </si>
  <si>
    <t>MÉDIA</t>
  </si>
  <si>
    <t>META</t>
  </si>
  <si>
    <t>META DE ATENDIMENTO</t>
  </si>
  <si>
    <t>975000 (de Abril a Julho)</t>
  </si>
  <si>
    <t>90% de atendimento até julho</t>
  </si>
  <si>
    <t>1250000 (a partir de Agosto)</t>
  </si>
  <si>
    <t>95% a partir de agosto</t>
  </si>
  <si>
    <t>DEMANDAS OUVIDORIA 2015</t>
  </si>
  <si>
    <t>NATUREZA DA DEMANDA</t>
  </si>
  <si>
    <t>1 TRIMESTRE</t>
  </si>
  <si>
    <t>2 TRIMESTRE</t>
  </si>
  <si>
    <t>3 TRIMESTRE</t>
  </si>
  <si>
    <t>4 TRIMESTRE</t>
  </si>
  <si>
    <t>DENUNCIA</t>
  </si>
  <si>
    <t>RECLAMAÇÃO</t>
  </si>
  <si>
    <t>SOLICITAÇÃO DE INFORMAÇÃO</t>
  </si>
  <si>
    <t>SOLICITAÇÃO DIVERSA</t>
  </si>
  <si>
    <t>SUGESTÃO</t>
  </si>
  <si>
    <t>ELOGIO</t>
  </si>
  <si>
    <t>PEDIDO DE INFORMAÇÃO</t>
  </si>
  <si>
    <t>PESQUISA DE SATISFAÇÃO</t>
  </si>
  <si>
    <t>CRITÉRIO DE AVALIAÇÃO</t>
  </si>
  <si>
    <t>1º Ciclo (Satisfeito + Muito Satisfeito)</t>
  </si>
  <si>
    <t>2º Ciclo (Satisfeito + Muito Satisfeito)</t>
  </si>
  <si>
    <t>CONFORTO NO LOCAL DA RECEPÇÃO</t>
  </si>
  <si>
    <t>HIGIENE, LIMPEZA E ORGANIZAÇÃO DO HOSPITAL</t>
  </si>
  <si>
    <t>CONFORTO DAS INSTALAÇÕES NA ÁREA DE ATENDIMENTO MEDICO</t>
  </si>
  <si>
    <t>ATENDIMENTO DA RECEPÇÃO: GENTILEZA, ATENÇÃO E INFORMAÇÕES RECEBIDAS</t>
  </si>
  <si>
    <t>ATENDIMENTO DA EQUIPE DE SAÚDE: GENTILEZA E TRATAMENTO DE SAPUDE RECEBIDO</t>
  </si>
  <si>
    <t>TEMPO DE ESPERA PELO ATENDIMENTO/INTERNAÇÃO</t>
  </si>
  <si>
    <t>ATENDIMENTO GERAL</t>
  </si>
  <si>
    <t>MEDIA GERAL DO INDICE DE SATISFAÇÃO</t>
  </si>
  <si>
    <t>DADOS AGHU</t>
  </si>
  <si>
    <t>Mês</t>
  </si>
  <si>
    <t>Média de Permanência</t>
  </si>
  <si>
    <t>Pacientes Dia</t>
  </si>
  <si>
    <t>Leito Dia Instalado</t>
  </si>
  <si>
    <t>Capacidade Instalada</t>
  </si>
  <si>
    <t>Média de Permanência por Especialidade</t>
  </si>
  <si>
    <t>Fevereiro</t>
  </si>
  <si>
    <t>Outubro</t>
  </si>
  <si>
    <t>Novembro</t>
  </si>
  <si>
    <t>Dezembro</t>
  </si>
  <si>
    <t>CARDIOLOGIA</t>
  </si>
  <si>
    <t>CIRURGIA DO APARELHO DIGESTIVO</t>
  </si>
  <si>
    <t>CIRURGIA E TRAUMATOLOGIA BUCO MAXILO FACIAIS</t>
  </si>
  <si>
    <t>CIRURGIA GERAL</t>
  </si>
  <si>
    <t>CIRURGIA VASCULAR</t>
  </si>
  <si>
    <t>CLÍNICA MÉDICA</t>
  </si>
  <si>
    <t>GASTROENTEROLOGIA</t>
  </si>
  <si>
    <t>HEMATOLOGIA E HEMOTERAPIA</t>
  </si>
  <si>
    <t>NEFROLOGIA</t>
  </si>
  <si>
    <t>NEUROCIRURGIA</t>
  </si>
  <si>
    <t>NEUROLOGIA</t>
  </si>
  <si>
    <t>ORTOPEDIA E TRAUMATOLOGIA</t>
  </si>
  <si>
    <t>OTORRINOLARINGOLOGIA</t>
  </si>
  <si>
    <t>REUMATOLOGIA</t>
  </si>
  <si>
    <t>UROLOGIA</t>
  </si>
  <si>
    <t>3º Ciclo (Satisfeito + Muito Satisfeito)</t>
  </si>
  <si>
    <t>ACIDENTES DE TRANSPORTE TERRESTRE (ATT)</t>
  </si>
  <si>
    <t>ATT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</si>
  <si>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</si>
  <si>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</si>
  <si>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</si>
  <si>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</si>
  <si>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</si>
  <si>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</si>
  <si>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</si>
  <si>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</si>
  <si>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</si>
  <si>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</si>
  <si>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</si>
  <si>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</si>
  <si>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Nº de ATT's</t>
  </si>
  <si>
    <t>SEXO</t>
  </si>
  <si>
    <t>Masculino</t>
  </si>
  <si>
    <t>Feminino</t>
  </si>
  <si>
    <t>Ignorado</t>
  </si>
  <si>
    <t>NATUREZA DO ACIDENTE</t>
  </si>
  <si>
    <t>Colisão/Abalroamento</t>
  </si>
  <si>
    <t>Atropelamento</t>
  </si>
  <si>
    <t>Tombamento/Capotamento</t>
  </si>
  <si>
    <t>Queda em/do Veículo</t>
  </si>
  <si>
    <t>Choque com objeto fixo</t>
  </si>
  <si>
    <t xml:space="preserve">Ignorado </t>
  </si>
  <si>
    <t>Outro</t>
  </si>
  <si>
    <t>FATORES RELACIONADOS AO ACIDENTE (* Mais de um fator pode estar envolvido em um mesmo acidente)</t>
  </si>
  <si>
    <t>FATORES RELACIONADOS AO ACIDENTE</t>
  </si>
  <si>
    <t>Excesso de Velocidade</t>
  </si>
  <si>
    <t>Condutor sem habilitação</t>
  </si>
  <si>
    <t>Vítima sem cinto de segurança</t>
  </si>
  <si>
    <t>Vítima sem capacete</t>
  </si>
  <si>
    <t>Uso de bebida alcoolica pelo condutor</t>
  </si>
  <si>
    <t>FAIXA ETÁRIA (ANOS)</t>
  </si>
  <si>
    <t>00 - 09</t>
  </si>
  <si>
    <t>10 - 19</t>
  </si>
  <si>
    <t>20 - 39</t>
  </si>
  <si>
    <t>40 - 59</t>
  </si>
  <si>
    <t>≥ 60</t>
  </si>
  <si>
    <t>DIA DA SEMANA DO ACIDENTE</t>
  </si>
  <si>
    <t>Segunda</t>
  </si>
  <si>
    <t>Terça</t>
  </si>
  <si>
    <t>Quarta</t>
  </si>
  <si>
    <t>Quinta</t>
  </si>
  <si>
    <t>Sexta</t>
  </si>
  <si>
    <t>Sabado</t>
  </si>
  <si>
    <t>Domingo</t>
  </si>
  <si>
    <t>ACIDENTE RELACIONADO AO TRABALHO</t>
  </si>
  <si>
    <t>Durante o Serviço/Trabalho</t>
  </si>
  <si>
    <t>Indo/Voltando do Trabalho</t>
  </si>
  <si>
    <t>Não Relacionado</t>
  </si>
  <si>
    <t>Não se Aplica</t>
  </si>
  <si>
    <t>MEIO DE LOCOMOÇÃO</t>
  </si>
  <si>
    <t>A pé</t>
  </si>
  <si>
    <t>Automovel</t>
  </si>
  <si>
    <t>Motocicleta</t>
  </si>
  <si>
    <t>Bicicleta</t>
  </si>
  <si>
    <t>Outros</t>
  </si>
  <si>
    <t>OUTRA PARTE ENVOLVIDA NO ACIDENTE</t>
  </si>
  <si>
    <t>Onibus/Similar</t>
  </si>
  <si>
    <t>Objeto Fixo</t>
  </si>
  <si>
    <t>Animal</t>
  </si>
  <si>
    <t>Veiculo Pesado</t>
  </si>
  <si>
    <t>Veiculo de Tração</t>
  </si>
  <si>
    <t>Pedestre</t>
  </si>
  <si>
    <t>Trem/Metro</t>
  </si>
  <si>
    <t>EVOLUÇÃO EM ATÉ 48 HORAS DO ATENDIMENTO</t>
  </si>
  <si>
    <t>Alta</t>
  </si>
  <si>
    <t>Encaminhamento</t>
  </si>
  <si>
    <t>Internação</t>
  </si>
  <si>
    <t>Transferencia</t>
  </si>
  <si>
    <t>Evasão</t>
  </si>
  <si>
    <t>Óbito</t>
  </si>
  <si>
    <t>ACIDENTES DE TRANSPORTE TERRESTRE (ATT) - MOTO</t>
  </si>
  <si>
    <r>
      <rPr>
        <sz val="12"/>
        <rFont val="Calibri"/>
        <family val="2"/>
      </rPr>
      <t xml:space="preserve">≥ </t>
    </r>
    <r>
      <rPr>
        <sz val="12"/>
        <rFont val="Calibri"/>
        <family val="2"/>
      </rPr>
      <t>60</t>
    </r>
  </si>
  <si>
    <t>UTI ADULTO/HU - UNIVASF</t>
  </si>
  <si>
    <t/>
  </si>
  <si>
    <t>Taxa de Ocupação</t>
  </si>
  <si>
    <t>Quantidade de Óbitos</t>
  </si>
  <si>
    <t>Quantidade de Saídas</t>
  </si>
  <si>
    <t>Taxa Mortalidade</t>
  </si>
  <si>
    <t>Taxa de Mortalidade</t>
  </si>
  <si>
    <t>Média Permanência</t>
  </si>
  <si>
    <t>Qtd de Transferencia</t>
  </si>
  <si>
    <t>Qtd Óbitos</t>
  </si>
  <si>
    <t>Qtd Saídas</t>
  </si>
  <si>
    <t>PRODUÇÃO CIRURGICA</t>
  </si>
  <si>
    <t>Cirurgia e Traumatologia Buco Maxilo Facial</t>
  </si>
  <si>
    <t>Cirurgia Geral</t>
  </si>
  <si>
    <t>Cirurgia Plástica</t>
  </si>
  <si>
    <t>Cirurgia Vascular</t>
  </si>
  <si>
    <t>Neurocirurgia</t>
  </si>
  <si>
    <t>Ortopedia e Traumatologia</t>
  </si>
  <si>
    <t>Urologia</t>
  </si>
  <si>
    <t>NaN</t>
  </si>
  <si>
    <t>Laboratório Clínico</t>
  </si>
  <si>
    <t>Radiologia</t>
  </si>
  <si>
    <t>Ultrassonografia</t>
  </si>
  <si>
    <t>Tomografia</t>
  </si>
  <si>
    <t>Ressonância Magnética</t>
  </si>
  <si>
    <t>Endocospia</t>
  </si>
  <si>
    <t>Radiologia Intervencionista</t>
  </si>
  <si>
    <t>EXAMES</t>
  </si>
  <si>
    <t>PRODUÇÃO DE EXAMES</t>
  </si>
  <si>
    <t>BPAC (Boletim de Produção Ambulatorial - Consolidado)</t>
  </si>
  <si>
    <t>03 - Procedimentos clínicos  |  01 - Consultas / Atendimentos / Acompanhamentos</t>
  </si>
  <si>
    <t>Organização de Procedimentos</t>
  </si>
  <si>
    <t>JUL</t>
  </si>
  <si>
    <t>2015</t>
  </si>
  <si>
    <t>01 - Consultas médicas/outros profissionais  de nivel superior</t>
  </si>
  <si>
    <t>06 - Consulta/Atendimento ás urgências (em geral)</t>
  </si>
  <si>
    <t>Censo Diário (AGHU)</t>
  </si>
  <si>
    <t>Número de Internações Hospitalares</t>
  </si>
  <si>
    <t>Entradas</t>
  </si>
  <si>
    <t>Internações Hospitalares</t>
  </si>
  <si>
    <t>Total de Atendimentos</t>
  </si>
  <si>
    <t>BPAC + Censo</t>
  </si>
  <si>
    <t>Atendimentos</t>
  </si>
  <si>
    <t>Total</t>
  </si>
  <si>
    <t>CIRURGIA PLÁSTICA</t>
  </si>
  <si>
    <t>Atendimento de enfermagem (em geral)</t>
  </si>
  <si>
    <t>MEDICINA INTENSIVA</t>
  </si>
  <si>
    <t>PESO MENSAL DE ROUPA LAVADA</t>
  </si>
  <si>
    <t>RETORNO DE ROUPARIA NÃO CONFORME (%)</t>
  </si>
  <si>
    <t>RETORNO DO QUANTITATIVO DA ROUPARIA DISTRIBUIDO  (%)</t>
  </si>
  <si>
    <t>PE302015</t>
  </si>
  <si>
    <t>PE312015</t>
  </si>
  <si>
    <t>PE322015</t>
  </si>
  <si>
    <t>PE332015</t>
  </si>
  <si>
    <t>PE342015</t>
  </si>
  <si>
    <t>PE352015</t>
  </si>
  <si>
    <t>PE362015</t>
  </si>
  <si>
    <t>PE372015</t>
  </si>
  <si>
    <t>PE382015</t>
  </si>
  <si>
    <t>PE392015</t>
  </si>
  <si>
    <t>PE402015</t>
  </si>
  <si>
    <t>PE412015</t>
  </si>
  <si>
    <t>PE422015</t>
  </si>
  <si>
    <t>PE432015</t>
  </si>
  <si>
    <t>Exames Laboratoriais</t>
  </si>
  <si>
    <t>Patologia - Ex. Culturas</t>
  </si>
  <si>
    <t>Proteção Radiologica</t>
  </si>
  <si>
    <t>Agulha biópsia</t>
  </si>
  <si>
    <t>Pulseira Identificação</t>
  </si>
  <si>
    <t>Indicadores Biológicos</t>
  </si>
  <si>
    <t>Longarinas</t>
  </si>
  <si>
    <t>Carrinho de Trans. Hosp.</t>
  </si>
  <si>
    <t>Nobreaks</t>
  </si>
  <si>
    <t>EPI's</t>
  </si>
  <si>
    <t>Matérial Gráfico</t>
  </si>
  <si>
    <t>M.M.H.</t>
  </si>
  <si>
    <t>Enxoval</t>
  </si>
  <si>
    <t>TOTAL 2015</t>
  </si>
  <si>
    <t>2015 (%)</t>
  </si>
  <si>
    <t>Número de atividades de Ensino, Pesquisa e Extensão do Setor de Psicologia</t>
  </si>
  <si>
    <t>Total de reuniões técnicas e capacitações do Setor de Psicologia</t>
  </si>
  <si>
    <t>Total de reuniões técnicas e capacitações do Setor de Serviço Social</t>
  </si>
  <si>
    <t>Número de encaminhamentos do Setor de Psicologia do HU-UNIVASF</t>
  </si>
  <si>
    <t>Número de encaminhamentos do Setor do Serviço Social do HU-UNIVASF</t>
  </si>
  <si>
    <t>Número de atividades de Ensino, Pesquisa e Extensão do Setor do Serviço Social</t>
  </si>
  <si>
    <t>Taxa de solicitações do Setor de Psicologia (Prontuário e Parecer)</t>
  </si>
  <si>
    <t>Taxa de solicitações do Setor do Serviço Social (Prontuário e Parecer)</t>
  </si>
  <si>
    <t>Total de atendimentos aos familiares pelo Setor de Psicologia</t>
  </si>
  <si>
    <t>Total de atendimentos aos familiares pelo Setor do Serviço Social</t>
  </si>
  <si>
    <t>Total de atendimentos do Setor de Psicologia</t>
  </si>
  <si>
    <t>Total de atendimentos do Setor do Serviço Social</t>
  </si>
  <si>
    <t>Total de atendimentos grupais do Setor de Psicologia</t>
  </si>
  <si>
    <t>Total de atendimentos grupais do Setor do Serviço Social</t>
  </si>
  <si>
    <t>Infecção de Sítio Círurgico (%)</t>
  </si>
  <si>
    <t>Infecção de Trato Urinário - ITU da UTI</t>
  </si>
  <si>
    <t>Infecção de Trato Urinário - ITU da Sala Amarela</t>
  </si>
  <si>
    <t>Infecção Primária de Corrente Sanguínea - IPCSC da UTI</t>
  </si>
  <si>
    <t>Infecção Primária de Corrente Sanguínea - IPCSC da Sala Amarela</t>
  </si>
  <si>
    <t>Infecção Primária de Corrente Sanguínea confirmada laboratorialmente - IPCSL da UTI</t>
  </si>
  <si>
    <t>Infecção Primária de Corrente Sanguínea confirmada laboratorialmente - IPCSL da Sala Amarela</t>
  </si>
  <si>
    <t>Pneumonia Associada a Ventilação Mecânica (PAV) da UTI</t>
  </si>
  <si>
    <t>Pneumonia Associada a Ventilação Mecânica (PAV) da Sala Amarela</t>
  </si>
  <si>
    <t>Taxa de Letalidade por IPCS da UTI</t>
  </si>
  <si>
    <t>Taxa de Letalidade por IPCS da Sala Amarela</t>
  </si>
  <si>
    <t>Taxa de utilização de CVC da UTI</t>
  </si>
  <si>
    <t>Taxa de utilização de CVC da Sala Amarela</t>
  </si>
  <si>
    <t>Pacientes internados advindos por demanda espontânea rede PEBA (exceto Petrolina) (%)</t>
  </si>
  <si>
    <t>Pacientes internados advindos por Regulação rede PEBA (exceto Petrolina) (%)</t>
  </si>
  <si>
    <t>Tempo médio de resposta</t>
  </si>
  <si>
    <t>EXECUÇÃO ORÇAMENTÁRIA (%)</t>
  </si>
  <si>
    <t>NOVO - INFO 27-01-2016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</si>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</sst>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BF1DE"/>
        <bgColor indexed="64"/>
      </patternFill>
    </fill>
    <fill>
      <patternFill patternType="solid">
        <fgColor rgb="FFC4D79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3" fillId="0" borderId="0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0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3" borderId="3" xfId="0" applyFont="1" applyFill="1" applyBorder="1" applyAlignment="1">
      <alignment horizontal="center"/>
    </xf>
    <xf numFmtId="43" fontId="3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/>
    <xf numFmtId="43" fontId="3" fillId="0" borderId="3" xfId="0" applyNumberFormat="1" applyFont="1" applyFill="1" applyBorder="1" applyAlignment="1">
      <alignment horizontal="center" vertical="center"/>
    </xf>
    <xf numFmtId="43" fontId="3" fillId="0" borderId="3" xfId="0" applyNumberFormat="1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3" fontId="4" fillId="2" borderId="3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/>
    <xf numFmtId="2" fontId="4" fillId="0" borderId="0" xfId="0" applyNumberFormat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/>
    <xf numFmtId="0" fontId="4" fillId="0" borderId="3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4" fontId="8" fillId="3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43" fontId="7" fillId="0" borderId="3" xfId="0" applyNumberFormat="1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/>
    </xf>
    <xf numFmtId="43" fontId="7" fillId="3" borderId="3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4" borderId="5" xfId="0" applyNumberFormat="1" applyFont="1" applyFill="1" applyBorder="1" applyAlignment="1">
      <alignment horizontal="center" vertical="center"/>
    </xf>
    <xf numFmtId="43" fontId="8" fillId="4" borderId="5" xfId="0" applyNumberFormat="1" applyFont="1" applyFill="1" applyBorder="1" applyAlignment="1">
      <alignment horizontal="center" vertical="center"/>
    </xf>
    <xf numFmtId="43" fontId="8" fillId="4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/>
    <xf numFmtId="4" fontId="3" fillId="3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/>
    <xf numFmtId="0" fontId="7" fillId="4" borderId="3" xfId="0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43" fontId="5" fillId="2" borderId="3" xfId="0" applyNumberFormat="1" applyFont="1" applyFill="1" applyBorder="1" applyAlignment="1">
      <alignment horizontal="center" vertical="center"/>
    </xf>
    <xf numFmtId="43" fontId="3" fillId="0" borderId="3" xfId="1" applyFont="1" applyFill="1" applyBorder="1"/>
    <xf numFmtId="2" fontId="3" fillId="0" borderId="3" xfId="0" applyNumberFormat="1" applyFont="1" applyFill="1" applyBorder="1"/>
    <xf numFmtId="0" fontId="3" fillId="3" borderId="3" xfId="0" applyFont="1" applyFill="1" applyBorder="1"/>
    <xf numFmtId="43" fontId="3" fillId="3" borderId="3" xfId="1" applyFont="1" applyFill="1" applyBorder="1"/>
    <xf numFmtId="2" fontId="3" fillId="3" borderId="3" xfId="0" applyNumberFormat="1" applyFont="1" applyFill="1" applyBorder="1"/>
    <xf numFmtId="43" fontId="9" fillId="3" borderId="3" xfId="1" applyFont="1" applyFill="1" applyBorder="1" applyAlignment="1">
      <alignment horizontal="center" vertical="center"/>
    </xf>
    <xf numFmtId="43" fontId="3" fillId="3" borderId="7" xfId="1" applyFont="1" applyFill="1" applyBorder="1"/>
    <xf numFmtId="43" fontId="3" fillId="0" borderId="3" xfId="1" applyNumberFormat="1" applyFont="1" applyFill="1" applyBorder="1"/>
    <xf numFmtId="43" fontId="4" fillId="2" borderId="3" xfId="1" applyFont="1" applyFill="1" applyBorder="1"/>
    <xf numFmtId="43" fontId="4" fillId="2" borderId="3" xfId="0" applyNumberFormat="1" applyFont="1" applyFill="1" applyBorder="1"/>
    <xf numFmtId="2" fontId="4" fillId="2" borderId="3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3" fillId="0" borderId="3" xfId="2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2" borderId="3" xfId="0" applyFont="1" applyFill="1" applyBorder="1" applyAlignment="1">
      <alignment vertical="center"/>
    </xf>
    <xf numFmtId="17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0" fontId="16" fillId="3" borderId="3" xfId="0" applyNumberFormat="1" applyFont="1" applyFill="1" applyBorder="1" applyAlignment="1">
      <alignment horizontal="center"/>
    </xf>
    <xf numFmtId="10" fontId="16" fillId="0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17" fillId="2" borderId="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0" fontId="18" fillId="0" borderId="0" xfId="0" applyNumberFormat="1" applyFont="1" applyFill="1" applyBorder="1"/>
    <xf numFmtId="0" fontId="17" fillId="2" borderId="3" xfId="0" applyFont="1" applyFill="1" applyBorder="1"/>
    <xf numFmtId="0" fontId="17" fillId="3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wrapText="1"/>
    </xf>
    <xf numFmtId="49" fontId="17" fillId="3" borderId="3" xfId="0" applyNumberFormat="1" applyFont="1" applyFill="1" applyBorder="1"/>
    <xf numFmtId="49" fontId="17" fillId="0" borderId="3" xfId="0" applyNumberFormat="1" applyFont="1" applyFill="1" applyBorder="1"/>
    <xf numFmtId="49" fontId="18" fillId="0" borderId="0" xfId="0" applyNumberFormat="1" applyFont="1" applyFill="1" applyBorder="1"/>
    <xf numFmtId="0" fontId="17" fillId="3" borderId="3" xfId="0" applyFont="1" applyFill="1" applyBorder="1"/>
    <xf numFmtId="0" fontId="17" fillId="0" borderId="3" xfId="0" applyFont="1" applyFill="1" applyBorder="1"/>
    <xf numFmtId="0" fontId="17" fillId="3" borderId="3" xfId="0" applyFont="1" applyFill="1" applyBorder="1" applyAlignment="1">
      <alignment horizontal="left" wrapText="1"/>
    </xf>
    <xf numFmtId="0" fontId="5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8" fillId="3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0" fontId="18" fillId="3" borderId="3" xfId="0" applyFont="1" applyFill="1" applyBorder="1"/>
    <xf numFmtId="0" fontId="18" fillId="0" borderId="3" xfId="0" applyFont="1" applyFill="1" applyBorder="1"/>
    <xf numFmtId="0" fontId="18" fillId="3" borderId="3" xfId="0" applyFont="1" applyFill="1" applyBorder="1" applyAlignment="1">
      <alignment wrapText="1"/>
    </xf>
    <xf numFmtId="0" fontId="18" fillId="0" borderId="3" xfId="0" applyFont="1" applyFill="1" applyBorder="1" applyAlignment="1">
      <alignment wrapText="1"/>
    </xf>
    <xf numFmtId="0" fontId="18" fillId="3" borderId="3" xfId="0" applyFont="1" applyFill="1" applyBorder="1" applyAlignment="1"/>
    <xf numFmtId="49" fontId="18" fillId="3" borderId="3" xfId="0" applyNumberFormat="1" applyFont="1" applyFill="1" applyBorder="1"/>
    <xf numFmtId="49" fontId="18" fillId="0" borderId="3" xfId="0" applyNumberFormat="1" applyFont="1" applyFill="1" applyBorder="1"/>
    <xf numFmtId="0" fontId="18" fillId="2" borderId="3" xfId="0" applyFont="1" applyFill="1" applyBorder="1"/>
    <xf numFmtId="0" fontId="18" fillId="2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3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wrapText="1"/>
    </xf>
    <xf numFmtId="17" fontId="4" fillId="5" borderId="3" xfId="0" applyNumberFormat="1" applyFont="1" applyFill="1" applyBorder="1"/>
    <xf numFmtId="0" fontId="20" fillId="6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3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0" borderId="3" xfId="0" applyFont="1" applyFill="1" applyBorder="1"/>
    <xf numFmtId="43" fontId="3" fillId="7" borderId="3" xfId="0" applyNumberFormat="1" applyFont="1" applyFill="1" applyBorder="1"/>
    <xf numFmtId="0" fontId="3" fillId="7" borderId="3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4" fontId="0" fillId="0" borderId="0" xfId="0" applyNumberFormat="1"/>
    <xf numFmtId="3" fontId="18" fillId="3" borderId="3" xfId="0" applyNumberFormat="1" applyFont="1" applyFill="1" applyBorder="1" applyAlignment="1">
      <alignment horizontal="center"/>
    </xf>
    <xf numFmtId="3" fontId="18" fillId="0" borderId="3" xfId="0" applyNumberFormat="1" applyFont="1" applyFill="1" applyBorder="1" applyAlignment="1">
      <alignment horizontal="center"/>
    </xf>
    <xf numFmtId="0" fontId="0" fillId="7" borderId="3" xfId="0" applyFont="1" applyFill="1" applyBorder="1"/>
    <xf numFmtId="0" fontId="21" fillId="8" borderId="3" xfId="0" applyFont="1" applyFill="1" applyBorder="1"/>
    <xf numFmtId="3" fontId="21" fillId="8" borderId="3" xfId="0" applyNumberFormat="1" applyFont="1" applyFill="1" applyBorder="1" applyAlignment="1">
      <alignment horizontal="center"/>
    </xf>
    <xf numFmtId="3" fontId="0" fillId="7" borderId="3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3" fontId="3" fillId="0" borderId="3" xfId="0" applyNumberFormat="1" applyFont="1" applyFill="1" applyBorder="1" applyAlignment="1">
      <alignment horizontal="center"/>
    </xf>
    <xf numFmtId="0" fontId="13" fillId="0" borderId="0" xfId="0" applyFont="1" applyFill="1" applyBorder="1"/>
    <xf numFmtId="3" fontId="23" fillId="0" borderId="0" xfId="0" applyNumberFormat="1" applyFont="1" applyFill="1" applyBorder="1"/>
    <xf numFmtId="0" fontId="24" fillId="7" borderId="3" xfId="0" applyFont="1" applyFill="1" applyBorder="1"/>
    <xf numFmtId="0" fontId="25" fillId="7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wrapText="1"/>
    </xf>
    <xf numFmtId="3" fontId="24" fillId="0" borderId="3" xfId="0" applyNumberFormat="1" applyFont="1" applyFill="1" applyBorder="1" applyAlignment="1">
      <alignment horizontal="center"/>
    </xf>
    <xf numFmtId="3" fontId="25" fillId="0" borderId="3" xfId="0" applyNumberFormat="1" applyFont="1" applyFill="1" applyBorder="1" applyAlignment="1">
      <alignment horizontal="center"/>
    </xf>
    <xf numFmtId="0" fontId="24" fillId="7" borderId="3" xfId="0" applyFont="1" applyFill="1" applyBorder="1" applyAlignment="1">
      <alignment wrapText="1"/>
    </xf>
    <xf numFmtId="3" fontId="24" fillId="7" borderId="3" xfId="0" applyNumberFormat="1" applyFont="1" applyFill="1" applyBorder="1" applyAlignment="1">
      <alignment horizontal="center"/>
    </xf>
    <xf numFmtId="3" fontId="25" fillId="7" borderId="3" xfId="0" applyNumberFormat="1" applyFont="1" applyFill="1" applyBorder="1" applyAlignment="1">
      <alignment horizontal="center"/>
    </xf>
    <xf numFmtId="0" fontId="24" fillId="2" borderId="3" xfId="0" applyFont="1" applyFill="1" applyBorder="1"/>
    <xf numFmtId="3" fontId="25" fillId="2" borderId="3" xfId="0" applyNumberFormat="1" applyFont="1" applyFill="1" applyBorder="1" applyAlignment="1">
      <alignment horizontal="center"/>
    </xf>
    <xf numFmtId="0" fontId="25" fillId="2" borderId="3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8" fillId="3" borderId="3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0" fontId="17" fillId="2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4" fillId="0" borderId="3" xfId="2" applyFont="1" applyFill="1" applyBorder="1" applyAlignment="1">
      <alignment horizontal="center" vertical="center"/>
    </xf>
    <xf numFmtId="164" fontId="3" fillId="0" borderId="3" xfId="2" applyNumberFormat="1" applyFont="1" applyFill="1" applyBorder="1" applyAlignment="1">
      <alignment horizontal="center"/>
    </xf>
    <xf numFmtId="164" fontId="10" fillId="0" borderId="3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10" fontId="3" fillId="0" borderId="3" xfId="2" applyNumberFormat="1" applyFont="1" applyFill="1" applyBorder="1" applyAlignment="1">
      <alignment horizontal="center"/>
    </xf>
    <xf numFmtId="10" fontId="10" fillId="0" borderId="3" xfId="2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65" fontId="26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3" fontId="3" fillId="0" borderId="3" xfId="0" applyNumberFormat="1" applyFont="1" applyFill="1" applyBorder="1" applyAlignment="1">
      <alignment horizontal="center" vertical="center"/>
    </xf>
    <xf numFmtId="43" fontId="3" fillId="2" borderId="3" xfId="0" applyNumberFormat="1" applyFont="1" applyFill="1" applyBorder="1"/>
    <xf numFmtId="43" fontId="3" fillId="5" borderId="3" xfId="0" applyNumberFormat="1" applyFont="1" applyFill="1" applyBorder="1"/>
    <xf numFmtId="43" fontId="0" fillId="7" borderId="3" xfId="0" applyNumberFormat="1" applyFill="1" applyBorder="1"/>
    <xf numFmtId="43" fontId="0" fillId="0" borderId="3" xfId="0" applyNumberFormat="1" applyBorder="1"/>
    <xf numFmtId="43" fontId="0" fillId="8" borderId="3" xfId="0" applyNumberForma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/>
    <xf numFmtId="3" fontId="25" fillId="2" borderId="7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4" fillId="2" borderId="3" xfId="0" applyNumberFormat="1" applyFont="1" applyFill="1" applyBorder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43" fontId="3" fillId="0" borderId="3" xfId="0" applyNumberFormat="1" applyFont="1" applyFill="1" applyBorder="1" applyAlignment="1">
      <alignment horizontal="center"/>
    </xf>
    <xf numFmtId="43" fontId="4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3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3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EBF1DE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K29" sqref="K29"/>
    </sheetView>
  </sheetViews>
  <sheetFormatPr defaultRowHeight="15" x14ac:dyDescent="0.25"/>
  <cols>
    <col min="1" max="1" width="25.5703125" bestFit="1" customWidth="1"/>
    <col min="2" max="3" width="15.42578125" bestFit="1" customWidth="1"/>
    <col min="4" max="4" width="19.7109375" bestFit="1" customWidth="1"/>
    <col min="8" max="8" width="25.5703125" bestFit="1" customWidth="1"/>
    <col min="9" max="9" width="17.28515625" customWidth="1"/>
    <col min="10" max="10" width="15.140625" bestFit="1" customWidth="1"/>
    <col min="11" max="11" width="29.7109375" bestFit="1" customWidth="1"/>
    <col min="12" max="12" width="19.7109375" bestFit="1" customWidth="1"/>
    <col min="13" max="13" width="11.28515625" bestFit="1" customWidth="1"/>
  </cols>
  <sheetData>
    <row r="1" spans="1:13" x14ac:dyDescent="0.25">
      <c r="H1" s="266" t="s">
        <v>405</v>
      </c>
      <c r="I1" s="266"/>
      <c r="J1" s="266"/>
      <c r="K1" s="266"/>
      <c r="L1" s="266"/>
    </row>
    <row r="2" spans="1:13" x14ac:dyDescent="0.25">
      <c r="A2" s="11"/>
      <c r="B2" s="12" t="s">
        <v>0</v>
      </c>
      <c r="C2" s="13" t="s">
        <v>1</v>
      </c>
      <c r="D2" s="14" t="s">
        <v>2</v>
      </c>
      <c r="H2" s="11"/>
      <c r="I2" s="255" t="s">
        <v>0</v>
      </c>
      <c r="J2" s="256" t="s">
        <v>1</v>
      </c>
      <c r="K2" s="257" t="s">
        <v>404</v>
      </c>
      <c r="L2" s="257" t="s">
        <v>2</v>
      </c>
    </row>
    <row r="3" spans="1:13" x14ac:dyDescent="0.25">
      <c r="A3" s="15" t="s">
        <v>3</v>
      </c>
      <c r="B3" s="16">
        <v>2616058.58</v>
      </c>
      <c r="C3" s="16">
        <v>1897165.79</v>
      </c>
      <c r="D3" s="17">
        <f>B3-C3</f>
        <v>718892.79</v>
      </c>
      <c r="H3" s="15" t="s">
        <v>3</v>
      </c>
      <c r="I3" s="16">
        <v>2631783.87</v>
      </c>
      <c r="J3" s="16">
        <v>1897165.79</v>
      </c>
      <c r="K3" s="17">
        <f>J3/I3*100</f>
        <v>72.0866865864635</v>
      </c>
      <c r="L3" s="252">
        <f>I3-J3</f>
        <v>734618.08000000007</v>
      </c>
      <c r="M3" s="209">
        <f>L3-D3</f>
        <v>15725.290000000037</v>
      </c>
    </row>
    <row r="4" spans="1:13" x14ac:dyDescent="0.25">
      <c r="A4" s="6" t="s">
        <v>4</v>
      </c>
      <c r="B4" s="18">
        <f>2616058.58+1008180.58</f>
        <v>3624239.16</v>
      </c>
      <c r="C4" s="18">
        <v>724274</v>
      </c>
      <c r="D4" s="19">
        <f t="shared" ref="D4:D14" si="0">B4-C4</f>
        <v>2899965.16</v>
      </c>
      <c r="H4" s="6" t="s">
        <v>4</v>
      </c>
      <c r="I4" s="249">
        <v>3624239.16</v>
      </c>
      <c r="J4" s="249">
        <v>724274</v>
      </c>
      <c r="K4" s="251">
        <f t="shared" ref="K4:K15" si="1">J4/I4*100</f>
        <v>19.984166828548918</v>
      </c>
      <c r="L4" s="253">
        <f t="shared" ref="L4:L15" si="2">I4-J4</f>
        <v>2899965.16</v>
      </c>
      <c r="M4" s="209">
        <f t="shared" ref="M4:M14" si="3">L4-D4</f>
        <v>0</v>
      </c>
    </row>
    <row r="5" spans="1:13" x14ac:dyDescent="0.25">
      <c r="A5" s="15" t="s">
        <v>5</v>
      </c>
      <c r="B5" s="16">
        <f>2616058.58+894510</f>
        <v>3510568.58</v>
      </c>
      <c r="C5" s="16">
        <v>4928725.38</v>
      </c>
      <c r="D5" s="17">
        <f t="shared" si="0"/>
        <v>-1418156.7999999998</v>
      </c>
      <c r="H5" s="15" t="s">
        <v>5</v>
      </c>
      <c r="I5" s="16">
        <v>3510568.58</v>
      </c>
      <c r="J5" s="16">
        <v>4928725.38</v>
      </c>
      <c r="K5" s="17">
        <f t="shared" si="1"/>
        <v>140.39678381671152</v>
      </c>
      <c r="L5" s="252">
        <f t="shared" si="2"/>
        <v>-1418156.7999999998</v>
      </c>
      <c r="M5" s="209">
        <f t="shared" si="3"/>
        <v>0</v>
      </c>
    </row>
    <row r="6" spans="1:13" x14ac:dyDescent="0.25">
      <c r="A6" s="6" t="s">
        <v>6</v>
      </c>
      <c r="B6" s="18">
        <f>2616058.58+1765141.63</f>
        <v>4381200.21</v>
      </c>
      <c r="C6" s="18">
        <v>6774013.4000000004</v>
      </c>
      <c r="D6" s="19">
        <f t="shared" si="0"/>
        <v>-2392813.1900000004</v>
      </c>
      <c r="H6" s="6" t="s">
        <v>6</v>
      </c>
      <c r="I6" s="249">
        <v>4381200.21</v>
      </c>
      <c r="J6" s="249">
        <v>6774013.4000000004</v>
      </c>
      <c r="K6" s="251">
        <f t="shared" si="1"/>
        <v>154.61547236618983</v>
      </c>
      <c r="L6" s="253">
        <f t="shared" si="2"/>
        <v>-2392813.1900000004</v>
      </c>
      <c r="M6" s="209">
        <f t="shared" si="3"/>
        <v>0</v>
      </c>
    </row>
    <row r="7" spans="1:13" x14ac:dyDescent="0.25">
      <c r="A7" s="15" t="s">
        <v>7</v>
      </c>
      <c r="B7" s="16">
        <v>2616058.58</v>
      </c>
      <c r="C7" s="16">
        <v>1663121.05</v>
      </c>
      <c r="D7" s="17">
        <f t="shared" si="0"/>
        <v>952937.53</v>
      </c>
      <c r="H7" s="15" t="s">
        <v>7</v>
      </c>
      <c r="I7" s="16">
        <v>2616058.58</v>
      </c>
      <c r="J7" s="16">
        <v>1693121.05</v>
      </c>
      <c r="K7" s="17">
        <f t="shared" si="1"/>
        <v>64.720303396264157</v>
      </c>
      <c r="L7" s="252">
        <f t="shared" si="2"/>
        <v>922937.53</v>
      </c>
      <c r="M7" s="209">
        <f t="shared" si="3"/>
        <v>-30000</v>
      </c>
    </row>
    <row r="8" spans="1:13" x14ac:dyDescent="0.25">
      <c r="A8" s="6" t="s">
        <v>8</v>
      </c>
      <c r="B8" s="18">
        <v>2616058.58</v>
      </c>
      <c r="C8" s="18">
        <v>5468044.4400000004</v>
      </c>
      <c r="D8" s="19">
        <f t="shared" si="0"/>
        <v>-2851985.8600000003</v>
      </c>
      <c r="H8" s="6" t="s">
        <v>8</v>
      </c>
      <c r="I8" s="249">
        <v>2616058.58</v>
      </c>
      <c r="J8" s="249">
        <v>5482044.4400000004</v>
      </c>
      <c r="K8" s="251">
        <f t="shared" si="1"/>
        <v>209.55358117401178</v>
      </c>
      <c r="L8" s="253">
        <f t="shared" si="2"/>
        <v>-2865985.8600000003</v>
      </c>
      <c r="M8" s="209">
        <f t="shared" si="3"/>
        <v>-14000</v>
      </c>
    </row>
    <row r="9" spans="1:13" x14ac:dyDescent="0.25">
      <c r="A9" s="15" t="s">
        <v>9</v>
      </c>
      <c r="B9" s="16">
        <f>2616058.58+900000+100000+1885468.88</f>
        <v>5501527.46</v>
      </c>
      <c r="C9" s="16">
        <v>2513369.58</v>
      </c>
      <c r="D9" s="17">
        <f t="shared" si="0"/>
        <v>2988157.88</v>
      </c>
      <c r="H9" s="15" t="s">
        <v>9</v>
      </c>
      <c r="I9" s="16">
        <v>5501527.46</v>
      </c>
      <c r="J9" s="16">
        <v>2534369.58</v>
      </c>
      <c r="K9" s="17">
        <f t="shared" si="1"/>
        <v>46.066653278142503</v>
      </c>
      <c r="L9" s="252">
        <f t="shared" si="2"/>
        <v>2967157.88</v>
      </c>
      <c r="M9" s="209">
        <f t="shared" si="3"/>
        <v>-21000</v>
      </c>
    </row>
    <row r="10" spans="1:13" x14ac:dyDescent="0.25">
      <c r="A10" s="6" t="s">
        <v>10</v>
      </c>
      <c r="B10" s="18">
        <f>2616058.58+1231270.29</f>
        <v>3847328.87</v>
      </c>
      <c r="C10" s="18">
        <v>4209653.9400000004</v>
      </c>
      <c r="D10" s="19">
        <f t="shared" si="0"/>
        <v>-362325.0700000003</v>
      </c>
      <c r="H10" s="6" t="s">
        <v>10</v>
      </c>
      <c r="I10" s="249">
        <v>3857171.32</v>
      </c>
      <c r="J10" s="249">
        <v>4209653.9400000004</v>
      </c>
      <c r="K10" s="251">
        <f t="shared" si="1"/>
        <v>109.13837086188852</v>
      </c>
      <c r="L10" s="253">
        <f t="shared" si="2"/>
        <v>-352482.62000000058</v>
      </c>
      <c r="M10" s="209">
        <f t="shared" si="3"/>
        <v>9842.4499999997206</v>
      </c>
    </row>
    <row r="11" spans="1:13" x14ac:dyDescent="0.25">
      <c r="A11" s="15" t="s">
        <v>11</v>
      </c>
      <c r="B11" s="207">
        <v>2459842.2200000002</v>
      </c>
      <c r="C11" s="207">
        <v>947342.72</v>
      </c>
      <c r="D11" s="17">
        <f t="shared" si="0"/>
        <v>1512499.5000000002</v>
      </c>
      <c r="H11" s="15" t="s">
        <v>11</v>
      </c>
      <c r="I11" s="207">
        <v>2459842.2200000002</v>
      </c>
      <c r="J11" s="207">
        <v>947342.72</v>
      </c>
      <c r="K11" s="17">
        <f t="shared" si="1"/>
        <v>38.512336779063816</v>
      </c>
      <c r="L11" s="252">
        <f t="shared" si="2"/>
        <v>1512499.5000000002</v>
      </c>
      <c r="M11" s="209">
        <f t="shared" si="3"/>
        <v>0</v>
      </c>
    </row>
    <row r="12" spans="1:13" x14ac:dyDescent="0.25">
      <c r="A12" s="6" t="s">
        <v>12</v>
      </c>
      <c r="B12" s="36">
        <v>1773630.94</v>
      </c>
      <c r="C12" s="36">
        <v>2965310.97</v>
      </c>
      <c r="D12" s="19">
        <f t="shared" si="0"/>
        <v>-1191680.0300000003</v>
      </c>
      <c r="H12" s="6" t="s">
        <v>12</v>
      </c>
      <c r="I12" s="36">
        <v>1773630.94</v>
      </c>
      <c r="J12" s="36">
        <v>2965310.97</v>
      </c>
      <c r="K12" s="251">
        <f t="shared" si="1"/>
        <v>167.18872585747744</v>
      </c>
      <c r="L12" s="253">
        <f t="shared" si="2"/>
        <v>-1191680.0300000003</v>
      </c>
      <c r="M12" s="209">
        <f t="shared" si="3"/>
        <v>0</v>
      </c>
    </row>
    <row r="13" spans="1:13" x14ac:dyDescent="0.25">
      <c r="A13" s="15" t="s">
        <v>13</v>
      </c>
      <c r="B13" s="207">
        <v>3104094.62</v>
      </c>
      <c r="C13" s="207">
        <v>3588013.99</v>
      </c>
      <c r="D13" s="17">
        <f t="shared" si="0"/>
        <v>-483919.37000000011</v>
      </c>
      <c r="H13" s="15" t="s">
        <v>13</v>
      </c>
      <c r="I13" s="207">
        <v>3104094.62</v>
      </c>
      <c r="J13" s="207">
        <v>3588013.99</v>
      </c>
      <c r="K13" s="17">
        <f t="shared" si="1"/>
        <v>115.58971066416784</v>
      </c>
      <c r="L13" s="252">
        <f t="shared" si="2"/>
        <v>-483919.37000000011</v>
      </c>
      <c r="M13" s="209">
        <f t="shared" si="3"/>
        <v>0</v>
      </c>
    </row>
    <row r="14" spans="1:13" x14ac:dyDescent="0.25">
      <c r="A14" s="21" t="s">
        <v>14</v>
      </c>
      <c r="B14" s="259">
        <v>7870234</v>
      </c>
      <c r="C14" s="260">
        <v>6421741.7699999996</v>
      </c>
      <c r="D14" s="19">
        <f t="shared" si="0"/>
        <v>1448492.2300000004</v>
      </c>
      <c r="H14" s="21" t="s">
        <v>14</v>
      </c>
      <c r="I14" s="259">
        <v>7870234</v>
      </c>
      <c r="J14" s="260">
        <v>6421741.7699999996</v>
      </c>
      <c r="K14" s="251">
        <f t="shared" si="1"/>
        <v>81.595309237311113</v>
      </c>
      <c r="L14" s="253">
        <f t="shared" si="2"/>
        <v>1448492.2300000004</v>
      </c>
      <c r="M14" s="209">
        <f t="shared" si="3"/>
        <v>0</v>
      </c>
    </row>
    <row r="15" spans="1:13" x14ac:dyDescent="0.25">
      <c r="A15" s="22" t="s">
        <v>15</v>
      </c>
      <c r="B15" s="23">
        <f>SUM(B3:B14)</f>
        <v>43920841.800000004</v>
      </c>
      <c r="C15" s="23">
        <f>SUM(C3:C14)</f>
        <v>42100777.030000001</v>
      </c>
      <c r="D15" s="24">
        <f>SUM(D3:D14)</f>
        <v>1820064.7699999996</v>
      </c>
      <c r="H15" s="248" t="s">
        <v>15</v>
      </c>
      <c r="I15" s="23">
        <f>SUM(I3:I14)</f>
        <v>43946409.539999999</v>
      </c>
      <c r="J15" s="23">
        <f>SUM(J3:J14)</f>
        <v>42165777.030000001</v>
      </c>
      <c r="K15" s="250">
        <f t="shared" si="1"/>
        <v>95.948172948283144</v>
      </c>
      <c r="L15" s="254">
        <f t="shared" si="2"/>
        <v>1780632.5099999979</v>
      </c>
      <c r="M15" s="209">
        <f>L15-D15</f>
        <v>-39432.260000001639</v>
      </c>
    </row>
    <row r="16" spans="1:13" x14ac:dyDescent="0.25">
      <c r="A16" s="1"/>
      <c r="B16" s="1"/>
      <c r="C16" s="1"/>
      <c r="D16" s="1"/>
    </row>
    <row r="17" spans="1:9" x14ac:dyDescent="0.25">
      <c r="A17" s="263" t="s">
        <v>16</v>
      </c>
      <c r="B17" s="264">
        <f>C15/B15*100</f>
        <v>95.856033956981207</v>
      </c>
      <c r="C17" s="25"/>
      <c r="D17" s="1"/>
    </row>
    <row r="18" spans="1:9" x14ac:dyDescent="0.25">
      <c r="A18" s="263"/>
      <c r="B18" s="265"/>
      <c r="C18" s="1"/>
      <c r="D18" s="1"/>
      <c r="H18" s="263" t="s">
        <v>16</v>
      </c>
      <c r="I18" s="264">
        <f>J15/I15*100</f>
        <v>95.948172948283144</v>
      </c>
    </row>
    <row r="19" spans="1:9" x14ac:dyDescent="0.25">
      <c r="A19" s="1"/>
      <c r="B19" s="1"/>
      <c r="C19" s="1"/>
      <c r="D19" s="1"/>
      <c r="H19" s="263"/>
      <c r="I19" s="265"/>
    </row>
    <row r="26" spans="1:9" x14ac:dyDescent="0.25">
      <c r="C26" s="209"/>
    </row>
    <row r="27" spans="1:9" x14ac:dyDescent="0.25">
      <c r="C27" s="209"/>
    </row>
  </sheetData>
  <mergeCells count="5">
    <mergeCell ref="A17:A18"/>
    <mergeCell ref="B17:B18"/>
    <mergeCell ref="H18:H19"/>
    <mergeCell ref="I18:I19"/>
    <mergeCell ref="H1:L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30" zoomScale="70" zoomScaleNormal="70" workbookViewId="0">
      <selection activeCell="O44" sqref="O44"/>
    </sheetView>
  </sheetViews>
  <sheetFormatPr defaultRowHeight="15" x14ac:dyDescent="0.25"/>
  <cols>
    <col min="9" max="9" width="12.5703125" bestFit="1" customWidth="1"/>
    <col min="10" max="10" width="13.42578125" bestFit="1" customWidth="1"/>
    <col min="11" max="11" width="15.28515625" bestFit="1" customWidth="1"/>
    <col min="12" max="12" width="14.5703125" bestFit="1" customWidth="1"/>
  </cols>
  <sheetData>
    <row r="1" spans="1:13" ht="18.75" x14ac:dyDescent="0.3">
      <c r="A1" s="278" t="s">
        <v>136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80"/>
    </row>
    <row r="2" spans="1:13" x14ac:dyDescent="0.25">
      <c r="A2" s="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15</v>
      </c>
    </row>
    <row r="3" spans="1:13" x14ac:dyDescent="0.25">
      <c r="A3" s="4">
        <v>85</v>
      </c>
      <c r="B3" s="4">
        <v>70</v>
      </c>
      <c r="C3" s="4">
        <v>50</v>
      </c>
      <c r="D3" s="4">
        <v>66</v>
      </c>
      <c r="E3" s="4">
        <v>74</v>
      </c>
      <c r="F3" s="4">
        <v>84</v>
      </c>
      <c r="G3" s="4">
        <v>84</v>
      </c>
      <c r="H3" s="5">
        <v>57</v>
      </c>
      <c r="I3" s="5">
        <v>61</v>
      </c>
      <c r="J3" s="5">
        <v>67</v>
      </c>
      <c r="K3" s="5">
        <v>63</v>
      </c>
      <c r="L3" s="6">
        <v>0</v>
      </c>
      <c r="M3" s="7"/>
    </row>
    <row r="4" spans="1:13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5"/>
      <c r="M4" s="1"/>
    </row>
    <row r="5" spans="1:13" x14ac:dyDescent="0.25">
      <c r="A5" s="73"/>
      <c r="B5" s="73"/>
      <c r="C5" s="73"/>
      <c r="D5" s="73"/>
      <c r="E5" s="73"/>
      <c r="F5" s="73"/>
      <c r="G5" s="73"/>
      <c r="H5" s="74"/>
      <c r="I5" s="74"/>
      <c r="J5" s="74"/>
      <c r="K5" s="74"/>
      <c r="L5" s="75"/>
      <c r="M5" s="1"/>
    </row>
    <row r="6" spans="1:13" ht="18.75" x14ac:dyDescent="0.3">
      <c r="A6" s="278" t="s">
        <v>137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80"/>
      <c r="M6" s="1"/>
    </row>
    <row r="7" spans="1:13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2" t="s">
        <v>32</v>
      </c>
      <c r="M7" s="1"/>
    </row>
    <row r="8" spans="1:13" x14ac:dyDescent="0.25">
      <c r="A8" s="76">
        <v>25</v>
      </c>
      <c r="B8" s="76">
        <v>40.200000000000003</v>
      </c>
      <c r="C8" s="76">
        <v>42.4</v>
      </c>
      <c r="D8" s="76">
        <v>46.8</v>
      </c>
      <c r="E8" s="76">
        <v>52.2</v>
      </c>
      <c r="F8" s="77">
        <v>54</v>
      </c>
      <c r="G8" s="38">
        <v>54</v>
      </c>
      <c r="H8" s="78">
        <v>59.2</v>
      </c>
      <c r="I8" s="4">
        <v>61</v>
      </c>
      <c r="J8" s="4">
        <v>60</v>
      </c>
      <c r="K8" s="4">
        <v>62</v>
      </c>
      <c r="L8" s="31">
        <v>62</v>
      </c>
      <c r="M8" s="1"/>
    </row>
    <row r="9" spans="1:13" x14ac:dyDescent="0.25">
      <c r="A9" s="79"/>
      <c r="B9" s="80"/>
      <c r="C9" s="80"/>
      <c r="D9" s="80"/>
      <c r="E9" s="80"/>
      <c r="F9" s="79"/>
      <c r="G9" s="79"/>
      <c r="H9" s="81"/>
      <c r="I9" s="73"/>
      <c r="J9" s="73"/>
      <c r="K9" s="73"/>
      <c r="L9" s="82"/>
      <c r="M9" s="1"/>
    </row>
    <row r="10" spans="1:13" x14ac:dyDescent="0.25">
      <c r="A10" s="79"/>
      <c r="B10" s="80"/>
      <c r="C10" s="80"/>
      <c r="D10" s="80"/>
      <c r="E10" s="80"/>
      <c r="F10" s="79"/>
      <c r="G10" s="79"/>
      <c r="H10" s="81"/>
      <c r="I10" s="73"/>
      <c r="J10" s="73"/>
      <c r="K10" s="73"/>
      <c r="L10" s="82"/>
      <c r="M10" s="1"/>
    </row>
    <row r="11" spans="1:13" ht="18.75" x14ac:dyDescent="0.3">
      <c r="A11" s="282" t="s">
        <v>138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1"/>
    </row>
    <row r="12" spans="1:13" x14ac:dyDescent="0.25">
      <c r="A12" s="322" t="s">
        <v>53</v>
      </c>
      <c r="B12" s="322"/>
      <c r="C12" s="322"/>
      <c r="D12" s="322" t="s">
        <v>54</v>
      </c>
      <c r="E12" s="322"/>
      <c r="F12" s="322"/>
      <c r="G12" s="322" t="s">
        <v>55</v>
      </c>
      <c r="H12" s="322"/>
      <c r="I12" s="322"/>
      <c r="J12" s="322" t="s">
        <v>56</v>
      </c>
      <c r="K12" s="322"/>
      <c r="L12" s="322"/>
      <c r="M12" s="1"/>
    </row>
    <row r="13" spans="1:13" x14ac:dyDescent="0.25">
      <c r="A13" s="298" t="s">
        <v>33</v>
      </c>
      <c r="B13" s="298"/>
      <c r="C13" s="298"/>
      <c r="D13" s="298" t="s">
        <v>33</v>
      </c>
      <c r="E13" s="298"/>
      <c r="F13" s="298"/>
      <c r="G13" s="318">
        <v>0.8</v>
      </c>
      <c r="H13" s="318"/>
      <c r="I13" s="318"/>
      <c r="J13" s="318">
        <v>0.9</v>
      </c>
      <c r="K13" s="318"/>
      <c r="L13" s="318"/>
      <c r="M13" s="1"/>
    </row>
    <row r="14" spans="1:13" x14ac:dyDescent="0.25">
      <c r="A14" s="73"/>
      <c r="B14" s="73"/>
      <c r="C14" s="73"/>
      <c r="D14" s="73"/>
      <c r="E14" s="73"/>
      <c r="F14" s="73"/>
      <c r="G14" s="79"/>
      <c r="H14" s="79"/>
      <c r="I14" s="79"/>
      <c r="J14" s="73"/>
      <c r="K14" s="73"/>
      <c r="L14" s="73"/>
      <c r="M14" s="1"/>
    </row>
    <row r="15" spans="1:13" x14ac:dyDescent="0.25">
      <c r="A15" s="73"/>
      <c r="B15" s="73"/>
      <c r="C15" s="73"/>
      <c r="D15" s="73"/>
      <c r="E15" s="73"/>
      <c r="F15" s="73"/>
      <c r="G15" s="79"/>
      <c r="H15" s="79"/>
      <c r="I15" s="79"/>
      <c r="J15" s="73"/>
      <c r="K15" s="73"/>
      <c r="L15" s="73"/>
      <c r="M15" s="1"/>
    </row>
    <row r="16" spans="1:13" ht="18.75" x14ac:dyDescent="0.3">
      <c r="A16" s="282" t="s">
        <v>139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1"/>
    </row>
    <row r="17" spans="1:13" x14ac:dyDescent="0.25">
      <c r="A17" s="322" t="s">
        <v>53</v>
      </c>
      <c r="B17" s="322"/>
      <c r="C17" s="322"/>
      <c r="D17" s="322" t="s">
        <v>54</v>
      </c>
      <c r="E17" s="322"/>
      <c r="F17" s="322"/>
      <c r="G17" s="322" t="s">
        <v>55</v>
      </c>
      <c r="H17" s="322"/>
      <c r="I17" s="322"/>
      <c r="J17" s="322" t="s">
        <v>56</v>
      </c>
      <c r="K17" s="322"/>
      <c r="L17" s="322"/>
      <c r="M17" s="1"/>
    </row>
    <row r="18" spans="1:13" x14ac:dyDescent="0.25">
      <c r="A18" s="298" t="s">
        <v>33</v>
      </c>
      <c r="B18" s="298"/>
      <c r="C18" s="298"/>
      <c r="D18" s="298" t="s">
        <v>33</v>
      </c>
      <c r="E18" s="298"/>
      <c r="F18" s="298"/>
      <c r="G18" s="318">
        <v>1</v>
      </c>
      <c r="H18" s="318"/>
      <c r="I18" s="318"/>
      <c r="J18" s="316">
        <v>0.71430000000000005</v>
      </c>
      <c r="K18" s="316"/>
      <c r="L18" s="316"/>
      <c r="M18" s="1"/>
    </row>
    <row r="19" spans="1:13" x14ac:dyDescent="0.25">
      <c r="A19" s="73"/>
      <c r="B19" s="73"/>
      <c r="C19" s="73"/>
      <c r="D19" s="73"/>
      <c r="E19" s="73"/>
      <c r="F19" s="73"/>
      <c r="G19" s="79"/>
      <c r="H19" s="79"/>
      <c r="I19" s="79"/>
      <c r="J19" s="73"/>
      <c r="K19" s="73"/>
      <c r="L19" s="73"/>
      <c r="M19" s="1"/>
    </row>
    <row r="20" spans="1:13" x14ac:dyDescent="0.25">
      <c r="A20" s="73"/>
      <c r="B20" s="73"/>
      <c r="C20" s="73"/>
      <c r="D20" s="73"/>
      <c r="E20" s="73"/>
      <c r="F20" s="73"/>
      <c r="G20" s="79"/>
      <c r="H20" s="79"/>
      <c r="I20" s="79"/>
      <c r="J20" s="73"/>
      <c r="K20" s="73"/>
      <c r="L20" s="73"/>
      <c r="M20" s="1"/>
    </row>
    <row r="21" spans="1:13" ht="17.25" x14ac:dyDescent="0.3">
      <c r="A21" s="319" t="s">
        <v>140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1"/>
    </row>
    <row r="22" spans="1:13" x14ac:dyDescent="0.25">
      <c r="A22" s="2" t="s">
        <v>22</v>
      </c>
      <c r="B22" s="3" t="s">
        <v>23</v>
      </c>
      <c r="C22" s="3" t="s">
        <v>24</v>
      </c>
      <c r="D22" s="3" t="s">
        <v>25</v>
      </c>
      <c r="E22" s="3" t="s">
        <v>7</v>
      </c>
      <c r="F22" s="3" t="s">
        <v>26</v>
      </c>
      <c r="G22" s="3" t="s">
        <v>27</v>
      </c>
      <c r="H22" s="3" t="s">
        <v>28</v>
      </c>
      <c r="I22" s="3" t="s">
        <v>29</v>
      </c>
      <c r="J22" s="3" t="s">
        <v>30</v>
      </c>
      <c r="K22" s="3" t="s">
        <v>31</v>
      </c>
      <c r="L22" s="3" t="s">
        <v>32</v>
      </c>
      <c r="M22" s="3" t="s">
        <v>15</v>
      </c>
    </row>
    <row r="23" spans="1:13" x14ac:dyDescent="0.25">
      <c r="A23" s="4">
        <v>0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5">
        <v>0</v>
      </c>
      <c r="I23" s="5">
        <v>0</v>
      </c>
      <c r="J23" s="5">
        <v>0</v>
      </c>
      <c r="K23" s="5">
        <v>0</v>
      </c>
      <c r="L23" s="6">
        <v>0</v>
      </c>
      <c r="M23" s="7">
        <v>0</v>
      </c>
    </row>
    <row r="24" spans="1:13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4"/>
      <c r="K24" s="74"/>
      <c r="L24" s="75"/>
      <c r="M24" s="1"/>
    </row>
    <row r="25" spans="1:13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5"/>
      <c r="M25" s="1"/>
    </row>
    <row r="26" spans="1:13" ht="18.75" x14ac:dyDescent="0.3">
      <c r="A26" s="278" t="s">
        <v>141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80"/>
    </row>
    <row r="27" spans="1:13" x14ac:dyDescent="0.25">
      <c r="A27" s="2" t="s">
        <v>22</v>
      </c>
      <c r="B27" s="3" t="s">
        <v>23</v>
      </c>
      <c r="C27" s="3" t="s">
        <v>24</v>
      </c>
      <c r="D27" s="3" t="s">
        <v>25</v>
      </c>
      <c r="E27" s="3" t="s">
        <v>7</v>
      </c>
      <c r="F27" s="3" t="s">
        <v>26</v>
      </c>
      <c r="G27" s="3" t="s">
        <v>27</v>
      </c>
      <c r="H27" s="3" t="s">
        <v>28</v>
      </c>
      <c r="I27" s="3" t="s">
        <v>29</v>
      </c>
      <c r="J27" s="3" t="s">
        <v>30</v>
      </c>
      <c r="K27" s="3" t="s">
        <v>31</v>
      </c>
      <c r="L27" s="3" t="s">
        <v>32</v>
      </c>
      <c r="M27" s="3" t="s">
        <v>15</v>
      </c>
    </row>
    <row r="28" spans="1:13" x14ac:dyDescent="0.25">
      <c r="A28" s="4">
        <v>8.3000000000000007</v>
      </c>
      <c r="B28" s="4">
        <v>15.1</v>
      </c>
      <c r="C28" s="4">
        <v>15</v>
      </c>
      <c r="D28" s="4">
        <v>1.5</v>
      </c>
      <c r="E28" s="4">
        <v>6.3</v>
      </c>
      <c r="F28" s="4">
        <v>1.5</v>
      </c>
      <c r="G28" s="4">
        <v>0</v>
      </c>
      <c r="H28" s="5">
        <v>6.4</v>
      </c>
      <c r="I28" s="5">
        <v>0</v>
      </c>
      <c r="J28" s="5">
        <v>20</v>
      </c>
      <c r="K28" s="5">
        <v>2.1</v>
      </c>
      <c r="L28" s="6">
        <v>0</v>
      </c>
      <c r="M28" s="7"/>
    </row>
    <row r="29" spans="1:13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5"/>
      <c r="M29" s="1"/>
    </row>
    <row r="30" spans="1:13" x14ac:dyDescent="0.25">
      <c r="A30" s="73"/>
      <c r="B30" s="73"/>
      <c r="C30" s="73"/>
      <c r="D30" s="73"/>
      <c r="E30" s="73"/>
      <c r="F30" s="73"/>
      <c r="G30" s="73"/>
      <c r="H30" s="74"/>
      <c r="I30" s="74"/>
      <c r="J30" s="74"/>
      <c r="K30" s="74"/>
      <c r="L30" s="75"/>
      <c r="M30" s="1"/>
    </row>
    <row r="31" spans="1:13" ht="18.75" x14ac:dyDescent="0.3">
      <c r="A31" s="282" t="s">
        <v>142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1"/>
    </row>
    <row r="32" spans="1:13" x14ac:dyDescent="0.25">
      <c r="A32" s="322" t="s">
        <v>53</v>
      </c>
      <c r="B32" s="322"/>
      <c r="C32" s="322"/>
      <c r="D32" s="322" t="s">
        <v>54</v>
      </c>
      <c r="E32" s="322"/>
      <c r="F32" s="322"/>
      <c r="G32" s="322" t="s">
        <v>55</v>
      </c>
      <c r="H32" s="322"/>
      <c r="I32" s="322"/>
      <c r="J32" s="322" t="s">
        <v>56</v>
      </c>
      <c r="K32" s="322"/>
      <c r="L32" s="322"/>
      <c r="M32" s="1"/>
    </row>
    <row r="33" spans="1:13" x14ac:dyDescent="0.25">
      <c r="A33" s="316">
        <v>0.97009999999999996</v>
      </c>
      <c r="B33" s="298"/>
      <c r="C33" s="298"/>
      <c r="D33" s="317">
        <v>0.97399999999999998</v>
      </c>
      <c r="E33" s="317"/>
      <c r="F33" s="317"/>
      <c r="G33" s="316">
        <v>0.48480000000000001</v>
      </c>
      <c r="H33" s="316"/>
      <c r="I33" s="316"/>
      <c r="J33" s="318">
        <v>1.3</v>
      </c>
      <c r="K33" s="318"/>
      <c r="L33" s="318"/>
      <c r="M33" s="1"/>
    </row>
    <row r="34" spans="1:13" x14ac:dyDescent="0.25">
      <c r="A34" s="73"/>
      <c r="B34" s="73"/>
      <c r="C34" s="73"/>
      <c r="D34" s="73"/>
      <c r="E34" s="73"/>
      <c r="F34" s="73"/>
      <c r="G34" s="73"/>
      <c r="H34" s="74"/>
      <c r="I34" s="74"/>
      <c r="J34" s="74"/>
      <c r="K34" s="74"/>
      <c r="L34" s="75"/>
      <c r="M34" s="1"/>
    </row>
    <row r="35" spans="1:13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5"/>
      <c r="M35" s="1"/>
    </row>
    <row r="36" spans="1:13" ht="18.75" x14ac:dyDescent="0.3">
      <c r="A36" s="278" t="s">
        <v>143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80"/>
    </row>
    <row r="37" spans="1:13" x14ac:dyDescent="0.25">
      <c r="A37" s="2" t="s">
        <v>144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149</v>
      </c>
      <c r="G37" s="3" t="s">
        <v>150</v>
      </c>
      <c r="H37" s="3" t="s">
        <v>151</v>
      </c>
      <c r="I37" s="3" t="s">
        <v>152</v>
      </c>
      <c r="J37" s="3" t="s">
        <v>12</v>
      </c>
      <c r="K37" s="3" t="s">
        <v>13</v>
      </c>
      <c r="L37" s="3" t="s">
        <v>14</v>
      </c>
      <c r="M37" s="3" t="s">
        <v>15</v>
      </c>
    </row>
    <row r="38" spans="1:13" x14ac:dyDescent="0.25">
      <c r="A38" s="78">
        <v>0</v>
      </c>
      <c r="B38" s="38">
        <v>2.41</v>
      </c>
      <c r="C38" s="78">
        <v>0</v>
      </c>
      <c r="D38" s="78">
        <v>0</v>
      </c>
      <c r="E38" s="78">
        <v>0</v>
      </c>
      <c r="F38" s="78">
        <v>0</v>
      </c>
      <c r="G38" s="38">
        <v>0.25</v>
      </c>
      <c r="H38" s="40">
        <v>0</v>
      </c>
      <c r="I38" s="40">
        <v>0.22</v>
      </c>
      <c r="J38" s="5">
        <v>0.88</v>
      </c>
      <c r="K38" s="5">
        <v>0</v>
      </c>
      <c r="L38" s="6">
        <v>0.19</v>
      </c>
      <c r="M38" s="7">
        <f>SUM(A38:L38)</f>
        <v>3.95</v>
      </c>
    </row>
    <row r="39" spans="1:13" x14ac:dyDescent="0.25">
      <c r="A39" s="73"/>
      <c r="B39" s="80"/>
      <c r="C39" s="73"/>
      <c r="D39" s="73"/>
      <c r="E39" s="73"/>
      <c r="F39" s="73"/>
      <c r="G39" s="80"/>
      <c r="H39" s="74"/>
      <c r="I39" s="74"/>
      <c r="J39" s="74"/>
      <c r="K39" s="74"/>
      <c r="L39" s="75"/>
      <c r="M39" s="1"/>
    </row>
    <row r="40" spans="1:13" x14ac:dyDescent="0.25">
      <c r="A40" s="73"/>
      <c r="B40" s="80"/>
      <c r="C40" s="73"/>
      <c r="D40" s="73"/>
      <c r="E40" s="73"/>
      <c r="F40" s="73"/>
      <c r="G40" s="80"/>
      <c r="H40" s="74"/>
      <c r="I40" s="74"/>
      <c r="J40" s="74"/>
      <c r="K40" s="74"/>
      <c r="L40" s="75"/>
      <c r="M40" s="1"/>
    </row>
    <row r="41" spans="1:13" ht="18.75" x14ac:dyDescent="0.3">
      <c r="A41" s="278" t="s">
        <v>153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80"/>
    </row>
    <row r="42" spans="1:13" x14ac:dyDescent="0.25">
      <c r="A42" s="2" t="s">
        <v>22</v>
      </c>
      <c r="B42" s="3" t="s">
        <v>23</v>
      </c>
      <c r="C42" s="3" t="s">
        <v>24</v>
      </c>
      <c r="D42" s="3" t="s">
        <v>25</v>
      </c>
      <c r="E42" s="3" t="s">
        <v>7</v>
      </c>
      <c r="F42" s="3" t="s">
        <v>26</v>
      </c>
      <c r="G42" s="3" t="s">
        <v>27</v>
      </c>
      <c r="H42" s="3" t="s">
        <v>28</v>
      </c>
      <c r="I42" s="3" t="s">
        <v>29</v>
      </c>
      <c r="J42" s="3" t="s">
        <v>30</v>
      </c>
      <c r="K42" s="3" t="s">
        <v>31</v>
      </c>
      <c r="L42" s="3" t="s">
        <v>32</v>
      </c>
      <c r="M42" s="3" t="s">
        <v>15</v>
      </c>
    </row>
    <row r="43" spans="1:13" x14ac:dyDescent="0.25">
      <c r="A43" s="83">
        <v>0</v>
      </c>
      <c r="B43" s="83">
        <v>0</v>
      </c>
      <c r="C43" s="83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231">
        <v>0</v>
      </c>
      <c r="M43" s="7"/>
    </row>
    <row r="44" spans="1:13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73"/>
      <c r="K44" s="73"/>
      <c r="L44" s="82"/>
      <c r="M44" s="1"/>
    </row>
    <row r="45" spans="1:13" x14ac:dyDescent="0.25">
      <c r="A45" s="73"/>
      <c r="B45" s="73"/>
      <c r="C45" s="73"/>
      <c r="D45" s="73"/>
      <c r="E45" s="79"/>
      <c r="F45" s="79"/>
      <c r="G45" s="79"/>
      <c r="H45" s="73"/>
      <c r="I45" s="73"/>
      <c r="J45" s="73"/>
      <c r="K45" s="73"/>
      <c r="L45" s="82"/>
      <c r="M45" s="1"/>
    </row>
    <row r="46" spans="1:13" ht="18.75" x14ac:dyDescent="0.3">
      <c r="A46" s="278" t="s">
        <v>154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80"/>
    </row>
    <row r="47" spans="1:13" x14ac:dyDescent="0.25">
      <c r="A47" s="2" t="s">
        <v>22</v>
      </c>
      <c r="B47" s="3" t="s">
        <v>23</v>
      </c>
      <c r="C47" s="3" t="s">
        <v>24</v>
      </c>
      <c r="D47" s="3" t="s">
        <v>25</v>
      </c>
      <c r="E47" s="3" t="s">
        <v>7</v>
      </c>
      <c r="F47" s="3" t="s">
        <v>26</v>
      </c>
      <c r="G47" s="3" t="s">
        <v>27</v>
      </c>
      <c r="H47" s="3" t="s">
        <v>28</v>
      </c>
      <c r="I47" s="3" t="s">
        <v>29</v>
      </c>
      <c r="J47" s="3" t="s">
        <v>30</v>
      </c>
      <c r="K47" s="3" t="s">
        <v>31</v>
      </c>
      <c r="L47" s="3" t="s">
        <v>32</v>
      </c>
      <c r="M47" s="3" t="s">
        <v>15</v>
      </c>
    </row>
    <row r="48" spans="1:13" x14ac:dyDescent="0.25">
      <c r="A48" s="4">
        <v>0</v>
      </c>
      <c r="B48" s="4">
        <v>0</v>
      </c>
      <c r="C48" s="4">
        <v>2</v>
      </c>
      <c r="D48" s="4">
        <v>3</v>
      </c>
      <c r="E48" s="4">
        <v>2</v>
      </c>
      <c r="F48" s="4">
        <v>2</v>
      </c>
      <c r="G48" s="4">
        <v>0</v>
      </c>
      <c r="H48" s="5">
        <v>3</v>
      </c>
      <c r="I48" s="40">
        <v>1</v>
      </c>
      <c r="J48" s="5">
        <v>3</v>
      </c>
      <c r="K48" s="5">
        <v>0</v>
      </c>
      <c r="L48" s="6"/>
      <c r="M48" s="7">
        <f>SUM(A48:L48)</f>
        <v>16</v>
      </c>
    </row>
    <row r="49" spans="1:13" x14ac:dyDescent="0.25">
      <c r="A49" s="73"/>
      <c r="B49" s="73"/>
      <c r="C49" s="73"/>
      <c r="D49" s="73"/>
      <c r="E49" s="73"/>
      <c r="F49" s="73"/>
      <c r="G49" s="73"/>
      <c r="H49" s="74"/>
      <c r="I49" s="85"/>
      <c r="J49" s="74"/>
      <c r="K49" s="74"/>
      <c r="L49" s="75"/>
      <c r="M49" s="1"/>
    </row>
    <row r="50" spans="1:13" x14ac:dyDescent="0.25">
      <c r="A50" s="73"/>
      <c r="B50" s="73"/>
      <c r="C50" s="73"/>
      <c r="D50" s="73"/>
      <c r="E50" s="73"/>
      <c r="F50" s="73"/>
      <c r="G50" s="73"/>
      <c r="H50" s="74"/>
      <c r="I50" s="85"/>
      <c r="J50" s="74"/>
      <c r="K50" s="74"/>
      <c r="L50" s="75"/>
      <c r="M50" s="1"/>
    </row>
    <row r="51" spans="1:13" ht="18.75" x14ac:dyDescent="0.3">
      <c r="A51" s="278" t="s">
        <v>155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80"/>
      <c r="M51" s="1"/>
    </row>
    <row r="52" spans="1:13" x14ac:dyDescent="0.25">
      <c r="A52" s="3" t="s">
        <v>22</v>
      </c>
      <c r="B52" s="3" t="s">
        <v>23</v>
      </c>
      <c r="C52" s="3" t="s">
        <v>24</v>
      </c>
      <c r="D52" s="3" t="s">
        <v>25</v>
      </c>
      <c r="E52" s="3" t="s">
        <v>7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31</v>
      </c>
      <c r="L52" s="2" t="s">
        <v>32</v>
      </c>
      <c r="M52" s="1"/>
    </row>
    <row r="53" spans="1:13" x14ac:dyDescent="0.25">
      <c r="A53" s="4" t="s">
        <v>156</v>
      </c>
      <c r="B53" s="4" t="s">
        <v>156</v>
      </c>
      <c r="C53" s="4" t="s">
        <v>156</v>
      </c>
      <c r="D53" s="4" t="s">
        <v>156</v>
      </c>
      <c r="E53" s="86">
        <v>0.1111</v>
      </c>
      <c r="F53" s="86">
        <v>0.1111</v>
      </c>
      <c r="G53" s="86">
        <v>0.33329999999999999</v>
      </c>
      <c r="H53" s="86">
        <v>0.44440000000000002</v>
      </c>
      <c r="I53" s="86">
        <v>0.55549999999999999</v>
      </c>
      <c r="J53" s="208">
        <v>0.55549999999999999</v>
      </c>
      <c r="K53" s="227">
        <v>0.55549999999999999</v>
      </c>
      <c r="L53" s="243">
        <v>0.55549999999999999</v>
      </c>
      <c r="M53" s="1"/>
    </row>
    <row r="54" spans="1:13" x14ac:dyDescent="0.25">
      <c r="A54" s="73"/>
      <c r="B54" s="73"/>
      <c r="C54" s="73"/>
      <c r="D54" s="73"/>
      <c r="E54" s="79"/>
      <c r="F54" s="79"/>
      <c r="G54" s="79"/>
      <c r="H54" s="73"/>
      <c r="I54" s="73"/>
      <c r="J54" s="73"/>
      <c r="K54" s="73"/>
      <c r="L54" s="82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8.75" x14ac:dyDescent="0.3">
      <c r="A56" s="278" t="s">
        <v>157</v>
      </c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80"/>
    </row>
    <row r="57" spans="1:13" x14ac:dyDescent="0.25">
      <c r="A57" s="2" t="s">
        <v>22</v>
      </c>
      <c r="B57" s="3" t="s">
        <v>23</v>
      </c>
      <c r="C57" s="3" t="s">
        <v>24</v>
      </c>
      <c r="D57" s="3" t="s">
        <v>25</v>
      </c>
      <c r="E57" s="3" t="s">
        <v>7</v>
      </c>
      <c r="F57" s="3" t="s">
        <v>26</v>
      </c>
      <c r="G57" s="3" t="s">
        <v>27</v>
      </c>
      <c r="H57" s="3" t="s">
        <v>28</v>
      </c>
      <c r="I57" s="3" t="s">
        <v>29</v>
      </c>
      <c r="J57" s="3" t="s">
        <v>30</v>
      </c>
      <c r="K57" s="3" t="s">
        <v>31</v>
      </c>
      <c r="L57" s="3" t="s">
        <v>32</v>
      </c>
      <c r="M57" s="3" t="s">
        <v>15</v>
      </c>
    </row>
    <row r="58" spans="1:13" x14ac:dyDescent="0.25">
      <c r="A58" s="4">
        <v>0</v>
      </c>
      <c r="B58" s="4">
        <v>0</v>
      </c>
      <c r="C58" s="4">
        <v>10</v>
      </c>
      <c r="D58" s="4">
        <v>4</v>
      </c>
      <c r="E58" s="4">
        <v>3</v>
      </c>
      <c r="F58" s="4">
        <v>4</v>
      </c>
      <c r="G58" s="4">
        <v>13</v>
      </c>
      <c r="H58" s="5">
        <v>10</v>
      </c>
      <c r="I58" s="40">
        <v>10</v>
      </c>
      <c r="J58" s="5">
        <v>7</v>
      </c>
      <c r="K58" s="5">
        <v>7</v>
      </c>
      <c r="L58" s="6">
        <v>7</v>
      </c>
      <c r="M58" s="7">
        <f>SUM(A58:L58)</f>
        <v>75</v>
      </c>
    </row>
  </sheetData>
  <mergeCells count="36">
    <mergeCell ref="A17:C17"/>
    <mergeCell ref="D17:F17"/>
    <mergeCell ref="G17:I17"/>
    <mergeCell ref="J17:L17"/>
    <mergeCell ref="A1:M1"/>
    <mergeCell ref="A6:L6"/>
    <mergeCell ref="A11:L11"/>
    <mergeCell ref="A12:C12"/>
    <mergeCell ref="D12:F12"/>
    <mergeCell ref="G12:I12"/>
    <mergeCell ref="J12:L12"/>
    <mergeCell ref="A13:C13"/>
    <mergeCell ref="D13:F13"/>
    <mergeCell ref="G13:I13"/>
    <mergeCell ref="J13:L13"/>
    <mergeCell ref="A16:L16"/>
    <mergeCell ref="A33:C33"/>
    <mergeCell ref="D33:F33"/>
    <mergeCell ref="G33:I33"/>
    <mergeCell ref="J33:L33"/>
    <mergeCell ref="A18:C18"/>
    <mergeCell ref="D18:F18"/>
    <mergeCell ref="G18:I18"/>
    <mergeCell ref="J18:L18"/>
    <mergeCell ref="A21:M21"/>
    <mergeCell ref="A26:M26"/>
    <mergeCell ref="A31:L31"/>
    <mergeCell ref="A32:C32"/>
    <mergeCell ref="D32:F32"/>
    <mergeCell ref="G32:I32"/>
    <mergeCell ref="J32:L32"/>
    <mergeCell ref="A36:M36"/>
    <mergeCell ref="A41:M41"/>
    <mergeCell ref="A46:M46"/>
    <mergeCell ref="A51:L51"/>
    <mergeCell ref="A56:M5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10" zoomScale="80" zoomScaleNormal="80" workbookViewId="0">
      <selection activeCell="D24" sqref="D24"/>
    </sheetView>
  </sheetViews>
  <sheetFormatPr defaultRowHeight="15" x14ac:dyDescent="0.25"/>
  <cols>
    <col min="1" max="1" width="32.42578125" customWidth="1"/>
    <col min="2" max="2" width="25" customWidth="1"/>
    <col min="3" max="3" width="20.42578125" customWidth="1"/>
    <col min="4" max="4" width="17.85546875" customWidth="1"/>
    <col min="5" max="5" width="15.28515625" customWidth="1"/>
    <col min="6" max="6" width="16" customWidth="1"/>
    <col min="10" max="10" width="35.28515625" customWidth="1"/>
    <col min="11" max="11" width="25" customWidth="1"/>
    <col min="12" max="12" width="21.7109375" customWidth="1"/>
    <col min="13" max="13" width="15.5703125" customWidth="1"/>
    <col min="14" max="16" width="12.140625" bestFit="1" customWidth="1"/>
    <col min="19" max="19" width="80.140625" bestFit="1" customWidth="1"/>
  </cols>
  <sheetData>
    <row r="1" spans="1:6" x14ac:dyDescent="0.25">
      <c r="A1" s="286" t="s">
        <v>167</v>
      </c>
      <c r="B1" s="286"/>
      <c r="C1" s="286"/>
      <c r="D1" s="286"/>
      <c r="E1" s="286"/>
      <c r="F1" s="286"/>
    </row>
    <row r="2" spans="1:6" ht="15" customHeight="1" x14ac:dyDescent="0.25">
      <c r="A2" s="330" t="s">
        <v>168</v>
      </c>
      <c r="B2" s="330"/>
      <c r="C2" s="97" t="s">
        <v>169</v>
      </c>
      <c r="D2" s="90" t="s">
        <v>170</v>
      </c>
      <c r="E2" s="90" t="s">
        <v>171</v>
      </c>
      <c r="F2" s="90" t="s">
        <v>172</v>
      </c>
    </row>
    <row r="3" spans="1:6" x14ac:dyDescent="0.25">
      <c r="A3" s="325" t="s">
        <v>173</v>
      </c>
      <c r="B3" s="325"/>
      <c r="C3" s="98">
        <v>2</v>
      </c>
      <c r="D3" s="98">
        <v>1</v>
      </c>
      <c r="E3" s="98"/>
      <c r="F3" s="98"/>
    </row>
    <row r="4" spans="1:6" x14ac:dyDescent="0.25">
      <c r="A4" s="326" t="s">
        <v>174</v>
      </c>
      <c r="B4" s="326"/>
      <c r="C4" s="5">
        <v>124</v>
      </c>
      <c r="D4" s="5">
        <v>114</v>
      </c>
      <c r="E4" s="5">
        <v>71</v>
      </c>
      <c r="F4" s="5"/>
    </row>
    <row r="5" spans="1:6" ht="15" customHeight="1" x14ac:dyDescent="0.25">
      <c r="A5" s="327" t="s">
        <v>175</v>
      </c>
      <c r="B5" s="327"/>
      <c r="C5" s="104">
        <v>28</v>
      </c>
      <c r="D5" s="104">
        <v>14</v>
      </c>
      <c r="E5" s="104">
        <v>15</v>
      </c>
      <c r="F5" s="105"/>
    </row>
    <row r="6" spans="1:6" ht="15" customHeight="1" x14ac:dyDescent="0.25">
      <c r="A6" s="328" t="s">
        <v>176</v>
      </c>
      <c r="B6" s="329"/>
      <c r="C6" s="106">
        <v>27</v>
      </c>
      <c r="D6" s="106">
        <v>21</v>
      </c>
      <c r="E6" s="106">
        <v>47</v>
      </c>
      <c r="F6" s="35"/>
    </row>
    <row r="7" spans="1:6" x14ac:dyDescent="0.25">
      <c r="A7" s="325" t="s">
        <v>177</v>
      </c>
      <c r="B7" s="325"/>
      <c r="C7" s="98">
        <v>1</v>
      </c>
      <c r="D7" s="98"/>
      <c r="E7" s="98">
        <v>1</v>
      </c>
      <c r="F7" s="98"/>
    </row>
    <row r="8" spans="1:6" x14ac:dyDescent="0.25">
      <c r="A8" s="326" t="s">
        <v>178</v>
      </c>
      <c r="B8" s="326"/>
      <c r="C8" s="5">
        <v>1</v>
      </c>
      <c r="D8" s="5">
        <v>1</v>
      </c>
      <c r="E8" s="5">
        <v>5</v>
      </c>
      <c r="F8" s="5"/>
    </row>
    <row r="9" spans="1:6" ht="15" customHeight="1" x14ac:dyDescent="0.25">
      <c r="A9" s="324" t="s">
        <v>179</v>
      </c>
      <c r="B9" s="324"/>
      <c r="C9" s="98"/>
      <c r="D9" s="98"/>
      <c r="E9" s="98"/>
      <c r="F9" s="98"/>
    </row>
    <row r="10" spans="1:6" x14ac:dyDescent="0.25">
      <c r="A10" s="286" t="s">
        <v>15</v>
      </c>
      <c r="B10" s="286"/>
      <c r="C10" s="22">
        <f>SUM(C3:C9)</f>
        <v>183</v>
      </c>
      <c r="D10" s="22">
        <f>SUM(D3:D9)</f>
        <v>151</v>
      </c>
      <c r="E10" s="22">
        <f>SUM(E4:E9)</f>
        <v>139</v>
      </c>
      <c r="F10" s="22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D12" s="1"/>
      <c r="E12" s="1"/>
      <c r="F12" s="1"/>
    </row>
    <row r="13" spans="1:6" ht="27" customHeight="1" x14ac:dyDescent="0.25"/>
    <row r="14" spans="1:6" ht="15.75" x14ac:dyDescent="0.25">
      <c r="A14" s="323" t="s">
        <v>180</v>
      </c>
      <c r="B14" s="323"/>
      <c r="C14" s="323"/>
      <c r="D14" s="323"/>
    </row>
    <row r="15" spans="1:6" ht="47.25" x14ac:dyDescent="0.25">
      <c r="A15" s="99" t="s">
        <v>181</v>
      </c>
      <c r="B15" s="100" t="s">
        <v>182</v>
      </c>
      <c r="C15" s="101" t="s">
        <v>183</v>
      </c>
      <c r="D15" s="101" t="s">
        <v>218</v>
      </c>
    </row>
    <row r="16" spans="1:6" ht="31.5" x14ac:dyDescent="0.25">
      <c r="A16" s="165" t="s">
        <v>184</v>
      </c>
      <c r="B16" s="102">
        <v>0.52700000000000002</v>
      </c>
      <c r="C16" s="102">
        <v>0.51639999999999997</v>
      </c>
      <c r="D16" s="102">
        <v>0.53200000000000003</v>
      </c>
    </row>
    <row r="17" spans="1:4" ht="31.5" x14ac:dyDescent="0.25">
      <c r="A17" s="166" t="s">
        <v>185</v>
      </c>
      <c r="B17" s="103">
        <v>0.75549999999999995</v>
      </c>
      <c r="C17" s="103">
        <v>0.74</v>
      </c>
      <c r="D17" s="103">
        <v>0.77400000000000002</v>
      </c>
    </row>
    <row r="18" spans="1:4" ht="47.25" x14ac:dyDescent="0.25">
      <c r="A18" s="165" t="s">
        <v>186</v>
      </c>
      <c r="B18" s="102">
        <v>0.56420000000000003</v>
      </c>
      <c r="C18" s="102">
        <v>0.55469999999999997</v>
      </c>
      <c r="D18" s="102">
        <v>0.57679999999999998</v>
      </c>
    </row>
    <row r="19" spans="1:4" ht="47.25" x14ac:dyDescent="0.25">
      <c r="A19" s="166" t="s">
        <v>187</v>
      </c>
      <c r="B19" s="103">
        <v>0.83579999999999999</v>
      </c>
      <c r="C19" s="103">
        <v>0.91239999999999999</v>
      </c>
      <c r="D19" s="103">
        <v>0.92989999999999995</v>
      </c>
    </row>
    <row r="20" spans="1:4" ht="63" x14ac:dyDescent="0.25">
      <c r="A20" s="165" t="s">
        <v>188</v>
      </c>
      <c r="B20" s="102">
        <v>0.78210000000000002</v>
      </c>
      <c r="C20" s="102">
        <v>0.86499999999999999</v>
      </c>
      <c r="D20" s="102">
        <v>0.7913</v>
      </c>
    </row>
    <row r="21" spans="1:4" ht="31.5" x14ac:dyDescent="0.25">
      <c r="A21" s="166" t="s">
        <v>189</v>
      </c>
      <c r="B21" s="103">
        <v>0.45779999999999998</v>
      </c>
      <c r="C21" s="103">
        <v>0.40600000000000003</v>
      </c>
      <c r="D21" s="103">
        <v>0.3196</v>
      </c>
    </row>
    <row r="22" spans="1:4" ht="15.75" x14ac:dyDescent="0.25">
      <c r="A22" s="165" t="s">
        <v>190</v>
      </c>
      <c r="B22" s="102">
        <v>0.5706</v>
      </c>
      <c r="C22" s="102">
        <v>0.63380000000000003</v>
      </c>
      <c r="D22" s="102">
        <v>0.6008</v>
      </c>
    </row>
    <row r="23" spans="1:4" ht="31.5" x14ac:dyDescent="0.25">
      <c r="A23" s="167" t="s">
        <v>191</v>
      </c>
      <c r="B23" s="103">
        <v>0.64190000000000003</v>
      </c>
      <c r="C23" s="103">
        <v>0.66120000000000001</v>
      </c>
      <c r="D23" s="103">
        <v>0.64639999999999997</v>
      </c>
    </row>
  </sheetData>
  <mergeCells count="11">
    <mergeCell ref="A5:B5"/>
    <mergeCell ref="A6:B6"/>
    <mergeCell ref="A3:B3"/>
    <mergeCell ref="A4:B4"/>
    <mergeCell ref="A1:F1"/>
    <mergeCell ref="A2:B2"/>
    <mergeCell ref="A14:D14"/>
    <mergeCell ref="A9:B9"/>
    <mergeCell ref="A10:B10"/>
    <mergeCell ref="A7:B7"/>
    <mergeCell ref="A8:B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activeCell="C25" sqref="C25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3" width="16.5703125" bestFit="1" customWidth="1"/>
    <col min="4" max="4" width="12.5703125" bestFit="1" customWidth="1"/>
    <col min="5" max="5" width="12.85546875" bestFit="1" customWidth="1"/>
    <col min="6" max="6" width="10.5703125" bestFit="1" customWidth="1"/>
    <col min="8" max="8" width="11.140625" customWidth="1"/>
    <col min="9" max="9" width="12.140625" customWidth="1"/>
  </cols>
  <sheetData>
    <row r="1" spans="1:9" x14ac:dyDescent="0.25">
      <c r="A1" s="331" t="s">
        <v>192</v>
      </c>
      <c r="B1" s="331"/>
      <c r="C1" s="331"/>
      <c r="D1" s="331"/>
      <c r="E1" s="331"/>
      <c r="F1" s="331"/>
      <c r="G1" s="331"/>
      <c r="H1" s="331"/>
      <c r="I1" s="331"/>
    </row>
    <row r="2" spans="1:9" x14ac:dyDescent="0.25">
      <c r="A2" s="331"/>
      <c r="B2" s="331"/>
      <c r="C2" s="331"/>
      <c r="D2" s="331"/>
      <c r="E2" s="331"/>
      <c r="F2" s="331"/>
      <c r="G2" s="331"/>
      <c r="H2" s="331"/>
      <c r="I2" s="331"/>
    </row>
    <row r="3" spans="1:9" ht="30" x14ac:dyDescent="0.25">
      <c r="A3" s="108" t="s">
        <v>193</v>
      </c>
      <c r="B3" s="108" t="s">
        <v>297</v>
      </c>
      <c r="C3" s="108" t="s">
        <v>300</v>
      </c>
      <c r="D3" s="107" t="s">
        <v>194</v>
      </c>
      <c r="E3" s="108" t="s">
        <v>195</v>
      </c>
      <c r="F3" s="108" t="s">
        <v>304</v>
      </c>
      <c r="G3" s="107" t="s">
        <v>196</v>
      </c>
      <c r="H3" s="107" t="s">
        <v>197</v>
      </c>
      <c r="I3" s="108" t="s">
        <v>305</v>
      </c>
    </row>
    <row r="4" spans="1:9" x14ac:dyDescent="0.25">
      <c r="A4" s="91" t="s">
        <v>144</v>
      </c>
      <c r="B4" s="92">
        <v>99.53</v>
      </c>
      <c r="C4" s="92">
        <v>12.33</v>
      </c>
      <c r="D4" s="92">
        <v>9.83</v>
      </c>
      <c r="E4" s="93">
        <v>4227</v>
      </c>
      <c r="F4" s="92">
        <v>53</v>
      </c>
      <c r="G4" s="93">
        <v>4247</v>
      </c>
      <c r="H4" s="92">
        <v>137</v>
      </c>
      <c r="I4" s="92">
        <v>430</v>
      </c>
    </row>
    <row r="5" spans="1:9" x14ac:dyDescent="0.25">
      <c r="A5" s="168" t="s">
        <v>199</v>
      </c>
      <c r="B5" s="94">
        <v>103.15</v>
      </c>
      <c r="C5" s="94">
        <v>9.32</v>
      </c>
      <c r="D5" s="94">
        <v>8.99</v>
      </c>
      <c r="E5" s="95">
        <v>3957</v>
      </c>
      <c r="F5" s="94">
        <v>41</v>
      </c>
      <c r="G5" s="95">
        <v>3836</v>
      </c>
      <c r="H5" s="94">
        <v>137</v>
      </c>
      <c r="I5" s="94">
        <v>440</v>
      </c>
    </row>
    <row r="6" spans="1:9" x14ac:dyDescent="0.25">
      <c r="A6" s="91" t="s">
        <v>146</v>
      </c>
      <c r="B6" s="92">
        <v>101.79</v>
      </c>
      <c r="C6" s="92">
        <v>6.24</v>
      </c>
      <c r="D6" s="92">
        <v>8.6999999999999993</v>
      </c>
      <c r="E6" s="93">
        <v>4323</v>
      </c>
      <c r="F6" s="92">
        <v>31</v>
      </c>
      <c r="G6" s="93">
        <v>4247</v>
      </c>
      <c r="H6" s="92">
        <v>137</v>
      </c>
      <c r="I6" s="92">
        <v>497</v>
      </c>
    </row>
    <row r="7" spans="1:9" x14ac:dyDescent="0.25">
      <c r="A7" s="168" t="s">
        <v>147</v>
      </c>
      <c r="B7" s="94">
        <v>111.7</v>
      </c>
      <c r="C7" s="94">
        <v>11.49</v>
      </c>
      <c r="D7" s="94">
        <v>9.09</v>
      </c>
      <c r="E7" s="95">
        <v>4591</v>
      </c>
      <c r="F7" s="94">
        <v>58</v>
      </c>
      <c r="G7" s="95">
        <v>4110</v>
      </c>
      <c r="H7" s="94">
        <v>137</v>
      </c>
      <c r="I7" s="94">
        <v>505</v>
      </c>
    </row>
    <row r="8" spans="1:9" x14ac:dyDescent="0.25">
      <c r="A8" s="91" t="s">
        <v>148</v>
      </c>
      <c r="B8" s="92">
        <v>109.06</v>
      </c>
      <c r="C8" s="92">
        <v>10</v>
      </c>
      <c r="D8" s="92">
        <v>8.36</v>
      </c>
      <c r="E8" s="93">
        <v>4767</v>
      </c>
      <c r="F8" s="92">
        <v>57</v>
      </c>
      <c r="G8" s="93">
        <v>4371</v>
      </c>
      <c r="H8" s="92">
        <v>141</v>
      </c>
      <c r="I8" s="92">
        <v>570</v>
      </c>
    </row>
    <row r="9" spans="1:9" x14ac:dyDescent="0.25">
      <c r="A9" s="168" t="s">
        <v>149</v>
      </c>
      <c r="B9" s="94">
        <v>106.67</v>
      </c>
      <c r="C9" s="94">
        <v>9.64</v>
      </c>
      <c r="D9" s="94">
        <v>7.63</v>
      </c>
      <c r="E9" s="95">
        <v>4512</v>
      </c>
      <c r="F9" s="94">
        <v>57</v>
      </c>
      <c r="G9" s="95">
        <v>4230</v>
      </c>
      <c r="H9" s="94">
        <v>141</v>
      </c>
      <c r="I9" s="94">
        <v>591</v>
      </c>
    </row>
    <row r="10" spans="1:9" x14ac:dyDescent="0.25">
      <c r="A10" s="91" t="s">
        <v>150</v>
      </c>
      <c r="B10" s="92">
        <v>108.6</v>
      </c>
      <c r="C10" s="92">
        <v>12.46</v>
      </c>
      <c r="D10" s="92">
        <v>8.33</v>
      </c>
      <c r="E10" s="93">
        <v>4747</v>
      </c>
      <c r="F10" s="92">
        <v>71</v>
      </c>
      <c r="G10" s="93">
        <v>4371</v>
      </c>
      <c r="H10" s="92">
        <v>141</v>
      </c>
      <c r="I10" s="92">
        <v>570</v>
      </c>
    </row>
    <row r="11" spans="1:9" x14ac:dyDescent="0.25">
      <c r="A11" s="168" t="s">
        <v>151</v>
      </c>
      <c r="B11" s="94">
        <v>99.08</v>
      </c>
      <c r="C11" s="94">
        <v>7.58</v>
      </c>
      <c r="D11" s="94">
        <v>8.64</v>
      </c>
      <c r="E11" s="95">
        <v>4331</v>
      </c>
      <c r="F11" s="94">
        <v>38</v>
      </c>
      <c r="G11" s="95">
        <v>4371</v>
      </c>
      <c r="H11" s="94">
        <v>141</v>
      </c>
      <c r="I11" s="94">
        <v>501</v>
      </c>
    </row>
    <row r="12" spans="1:9" x14ac:dyDescent="0.25">
      <c r="A12" s="91" t="s">
        <v>152</v>
      </c>
      <c r="B12" s="92">
        <v>108.91</v>
      </c>
      <c r="C12" s="92">
        <v>9.92</v>
      </c>
      <c r="D12" s="92">
        <v>9.33</v>
      </c>
      <c r="E12" s="93">
        <v>4607</v>
      </c>
      <c r="F12" s="92">
        <v>49</v>
      </c>
      <c r="G12" s="93">
        <v>4230</v>
      </c>
      <c r="H12" s="92">
        <v>141</v>
      </c>
      <c r="I12" s="92">
        <v>494</v>
      </c>
    </row>
    <row r="13" spans="1:9" x14ac:dyDescent="0.25">
      <c r="A13" s="168" t="s">
        <v>200</v>
      </c>
      <c r="B13" s="94">
        <v>119.7</v>
      </c>
      <c r="C13" s="94">
        <v>10.96</v>
      </c>
      <c r="D13" s="94">
        <v>9.89</v>
      </c>
      <c r="E13" s="95">
        <v>5232</v>
      </c>
      <c r="F13" s="94">
        <v>58</v>
      </c>
      <c r="G13" s="95">
        <v>4371</v>
      </c>
      <c r="H13" s="94">
        <v>141</v>
      </c>
      <c r="I13" s="94">
        <v>529</v>
      </c>
    </row>
    <row r="14" spans="1:9" x14ac:dyDescent="0.25">
      <c r="A14" s="91" t="s">
        <v>201</v>
      </c>
      <c r="B14" s="92">
        <v>123.83</v>
      </c>
      <c r="C14" s="92">
        <v>13.85</v>
      </c>
      <c r="D14" s="92">
        <v>10.86</v>
      </c>
      <c r="E14" s="93">
        <v>2015</v>
      </c>
      <c r="F14" s="92">
        <v>64</v>
      </c>
      <c r="G14" s="93">
        <v>4050</v>
      </c>
      <c r="H14" s="92">
        <v>135</v>
      </c>
      <c r="I14" s="92">
        <v>462</v>
      </c>
    </row>
    <row r="15" spans="1:9" x14ac:dyDescent="0.25">
      <c r="A15" s="168" t="s">
        <v>202</v>
      </c>
      <c r="B15" s="94">
        <v>112.31</v>
      </c>
      <c r="C15" s="94">
        <v>14.52</v>
      </c>
      <c r="D15" s="94">
        <v>9.02</v>
      </c>
      <c r="E15" s="95">
        <v>4909</v>
      </c>
      <c r="F15" s="94">
        <v>79</v>
      </c>
      <c r="G15" s="95">
        <v>4371</v>
      </c>
      <c r="H15" s="94">
        <v>141</v>
      </c>
      <c r="I15" s="94">
        <v>544</v>
      </c>
    </row>
  </sheetData>
  <mergeCells count="1">
    <mergeCell ref="A1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39" zoomScale="90" zoomScaleNormal="90" workbookViewId="0">
      <selection activeCell="G81" sqref="G81"/>
    </sheetView>
  </sheetViews>
  <sheetFormatPr defaultRowHeight="15" x14ac:dyDescent="0.25"/>
  <sheetData>
    <row r="1" spans="1:12" ht="17.25" x14ac:dyDescent="0.3">
      <c r="A1" s="332" t="s">
        <v>374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2" x14ac:dyDescent="0.25">
      <c r="A2" s="24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</row>
    <row r="3" spans="1:12" x14ac:dyDescent="0.25">
      <c r="A3" s="240" t="s">
        <v>33</v>
      </c>
      <c r="B3" s="240" t="s">
        <v>33</v>
      </c>
      <c r="C3" s="240" t="s">
        <v>33</v>
      </c>
      <c r="D3" s="240">
        <v>1</v>
      </c>
      <c r="E3" s="240">
        <v>3</v>
      </c>
      <c r="F3" s="240">
        <v>3</v>
      </c>
      <c r="G3" s="240">
        <v>3</v>
      </c>
      <c r="H3" s="241">
        <v>4</v>
      </c>
      <c r="I3" s="241">
        <v>5</v>
      </c>
      <c r="J3" s="241">
        <v>6</v>
      </c>
      <c r="K3" s="241">
        <v>5</v>
      </c>
      <c r="L3" s="6">
        <v>12</v>
      </c>
    </row>
    <row r="6" spans="1:12" ht="17.25" x14ac:dyDescent="0.3">
      <c r="A6" s="332" t="s">
        <v>379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</row>
    <row r="7" spans="1:12" x14ac:dyDescent="0.25">
      <c r="A7" s="24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</row>
    <row r="8" spans="1:12" x14ac:dyDescent="0.25">
      <c r="A8" s="240" t="s">
        <v>33</v>
      </c>
      <c r="B8" s="240" t="s">
        <v>33</v>
      </c>
      <c r="C8" s="240" t="s">
        <v>33</v>
      </c>
      <c r="D8" s="240">
        <v>1</v>
      </c>
      <c r="E8" s="240">
        <v>3</v>
      </c>
      <c r="F8" s="240">
        <v>1</v>
      </c>
      <c r="G8" s="240">
        <v>1</v>
      </c>
      <c r="H8" s="241">
        <v>2</v>
      </c>
      <c r="I8" s="241">
        <v>2</v>
      </c>
      <c r="J8" s="241">
        <v>2</v>
      </c>
      <c r="K8" s="241">
        <v>2</v>
      </c>
      <c r="L8" s="6">
        <v>5</v>
      </c>
    </row>
    <row r="11" spans="1:12" ht="17.25" x14ac:dyDescent="0.3">
      <c r="A11" s="332" t="s">
        <v>375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</row>
    <row r="12" spans="1:12" x14ac:dyDescent="0.25">
      <c r="A12" s="242" t="s">
        <v>22</v>
      </c>
      <c r="B12" s="3" t="s">
        <v>23</v>
      </c>
      <c r="C12" s="3" t="s">
        <v>24</v>
      </c>
      <c r="D12" s="3" t="s">
        <v>25</v>
      </c>
      <c r="E12" s="3" t="s">
        <v>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31</v>
      </c>
      <c r="L12" s="3" t="s">
        <v>32</v>
      </c>
    </row>
    <row r="13" spans="1:12" x14ac:dyDescent="0.25">
      <c r="A13" s="240" t="s">
        <v>33</v>
      </c>
      <c r="B13" s="240" t="s">
        <v>33</v>
      </c>
      <c r="C13" s="240" t="s">
        <v>33</v>
      </c>
      <c r="D13" s="240" t="s">
        <v>33</v>
      </c>
      <c r="E13" s="240" t="s">
        <v>33</v>
      </c>
      <c r="F13" s="240" t="s">
        <v>33</v>
      </c>
      <c r="G13" s="240">
        <v>3</v>
      </c>
      <c r="H13" s="241">
        <v>4</v>
      </c>
      <c r="I13" s="241">
        <v>5</v>
      </c>
      <c r="J13" s="241">
        <v>8</v>
      </c>
      <c r="K13" s="241">
        <v>4</v>
      </c>
      <c r="L13" s="6">
        <v>4</v>
      </c>
    </row>
    <row r="16" spans="1:12" ht="17.25" x14ac:dyDescent="0.3">
      <c r="A16" s="332" t="s">
        <v>376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</row>
    <row r="17" spans="1:12" x14ac:dyDescent="0.25">
      <c r="A17" s="242" t="s">
        <v>22</v>
      </c>
      <c r="B17" s="3" t="s">
        <v>23</v>
      </c>
      <c r="C17" s="3" t="s">
        <v>24</v>
      </c>
      <c r="D17" s="3" t="s">
        <v>25</v>
      </c>
      <c r="E17" s="3" t="s">
        <v>7</v>
      </c>
      <c r="F17" s="3" t="s">
        <v>26</v>
      </c>
      <c r="G17" s="3" t="s">
        <v>27</v>
      </c>
      <c r="H17" s="3" t="s">
        <v>28</v>
      </c>
      <c r="I17" s="3" t="s">
        <v>29</v>
      </c>
      <c r="J17" s="3" t="s">
        <v>30</v>
      </c>
      <c r="K17" s="3" t="s">
        <v>31</v>
      </c>
      <c r="L17" s="3" t="s">
        <v>32</v>
      </c>
    </row>
    <row r="18" spans="1:12" x14ac:dyDescent="0.25">
      <c r="A18" s="240" t="s">
        <v>33</v>
      </c>
      <c r="B18" s="240" t="s">
        <v>33</v>
      </c>
      <c r="C18" s="240" t="s">
        <v>33</v>
      </c>
      <c r="D18" s="240">
        <v>4</v>
      </c>
      <c r="E18" s="240">
        <v>5</v>
      </c>
      <c r="F18" s="240">
        <v>3</v>
      </c>
      <c r="G18" s="240">
        <v>12</v>
      </c>
      <c r="H18" s="241">
        <v>6</v>
      </c>
      <c r="I18" s="241">
        <v>9</v>
      </c>
      <c r="J18" s="241">
        <v>5</v>
      </c>
      <c r="K18" s="241">
        <v>4</v>
      </c>
      <c r="L18" s="6">
        <v>4</v>
      </c>
    </row>
    <row r="21" spans="1:12" ht="17.25" x14ac:dyDescent="0.3">
      <c r="A21" s="332" t="s">
        <v>377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</row>
    <row r="22" spans="1:12" x14ac:dyDescent="0.25">
      <c r="A22" s="242" t="s">
        <v>22</v>
      </c>
      <c r="B22" s="3" t="s">
        <v>23</v>
      </c>
      <c r="C22" s="3" t="s">
        <v>24</v>
      </c>
      <c r="D22" s="3" t="s">
        <v>25</v>
      </c>
      <c r="E22" s="3" t="s">
        <v>7</v>
      </c>
      <c r="F22" s="3" t="s">
        <v>26</v>
      </c>
      <c r="G22" s="3" t="s">
        <v>27</v>
      </c>
      <c r="H22" s="3" t="s">
        <v>28</v>
      </c>
      <c r="I22" s="3" t="s">
        <v>29</v>
      </c>
      <c r="J22" s="3" t="s">
        <v>30</v>
      </c>
      <c r="K22" s="3" t="s">
        <v>31</v>
      </c>
      <c r="L22" s="3" t="s">
        <v>32</v>
      </c>
    </row>
    <row r="23" spans="1:12" x14ac:dyDescent="0.25">
      <c r="A23" s="240" t="s">
        <v>33</v>
      </c>
      <c r="B23" s="240" t="s">
        <v>33</v>
      </c>
      <c r="C23" s="240" t="s">
        <v>33</v>
      </c>
      <c r="D23" s="240" t="s">
        <v>33</v>
      </c>
      <c r="E23" s="240" t="s">
        <v>33</v>
      </c>
      <c r="F23" s="240" t="s">
        <v>33</v>
      </c>
      <c r="G23" s="240" t="s">
        <v>33</v>
      </c>
      <c r="H23" s="241" t="s">
        <v>33</v>
      </c>
      <c r="I23" s="241" t="s">
        <v>33</v>
      </c>
      <c r="J23" s="241">
        <v>16</v>
      </c>
      <c r="K23" s="241">
        <v>11</v>
      </c>
      <c r="L23" s="6">
        <v>13</v>
      </c>
    </row>
    <row r="26" spans="1:12" ht="17.25" x14ac:dyDescent="0.3">
      <c r="A26" s="332" t="s">
        <v>378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2"/>
    </row>
    <row r="27" spans="1:12" x14ac:dyDescent="0.25">
      <c r="A27" s="242" t="s">
        <v>22</v>
      </c>
      <c r="B27" s="3" t="s">
        <v>23</v>
      </c>
      <c r="C27" s="3" t="s">
        <v>24</v>
      </c>
      <c r="D27" s="3" t="s">
        <v>25</v>
      </c>
      <c r="E27" s="3" t="s">
        <v>7</v>
      </c>
      <c r="F27" s="3" t="s">
        <v>26</v>
      </c>
      <c r="G27" s="3" t="s">
        <v>27</v>
      </c>
      <c r="H27" s="3" t="s">
        <v>28</v>
      </c>
      <c r="I27" s="3" t="s">
        <v>29</v>
      </c>
      <c r="J27" s="3" t="s">
        <v>30</v>
      </c>
      <c r="K27" s="3" t="s">
        <v>31</v>
      </c>
      <c r="L27" s="3" t="s">
        <v>32</v>
      </c>
    </row>
    <row r="28" spans="1:12" x14ac:dyDescent="0.25">
      <c r="A28" s="240" t="s">
        <v>33</v>
      </c>
      <c r="B28" s="240" t="s">
        <v>33</v>
      </c>
      <c r="C28" s="240" t="s">
        <v>33</v>
      </c>
      <c r="D28" s="240" t="s">
        <v>33</v>
      </c>
      <c r="E28" s="240" t="s">
        <v>33</v>
      </c>
      <c r="F28" s="240" t="s">
        <v>33</v>
      </c>
      <c r="G28" s="240" t="s">
        <v>33</v>
      </c>
      <c r="H28" s="241" t="s">
        <v>33</v>
      </c>
      <c r="I28" s="241" t="s">
        <v>33</v>
      </c>
      <c r="J28" s="241">
        <v>60</v>
      </c>
      <c r="K28" s="241">
        <v>18</v>
      </c>
      <c r="L28" s="6">
        <v>16</v>
      </c>
    </row>
    <row r="31" spans="1:12" ht="17.25" x14ac:dyDescent="0.3">
      <c r="A31" s="332" t="s">
        <v>380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</row>
    <row r="32" spans="1:12" x14ac:dyDescent="0.25">
      <c r="A32" s="242" t="s">
        <v>22</v>
      </c>
      <c r="B32" s="3" t="s">
        <v>23</v>
      </c>
      <c r="C32" s="3" t="s">
        <v>24</v>
      </c>
      <c r="D32" s="3" t="s">
        <v>25</v>
      </c>
      <c r="E32" s="3" t="s">
        <v>7</v>
      </c>
      <c r="F32" s="3" t="s">
        <v>26</v>
      </c>
      <c r="G32" s="3" t="s">
        <v>27</v>
      </c>
      <c r="H32" s="3" t="s">
        <v>28</v>
      </c>
      <c r="I32" s="3" t="s">
        <v>29</v>
      </c>
      <c r="J32" s="3" t="s">
        <v>30</v>
      </c>
      <c r="K32" s="3" t="s">
        <v>31</v>
      </c>
      <c r="L32" s="3" t="s">
        <v>32</v>
      </c>
    </row>
    <row r="33" spans="1:12" x14ac:dyDescent="0.25">
      <c r="A33" s="240" t="s">
        <v>33</v>
      </c>
      <c r="B33" s="240" t="s">
        <v>33</v>
      </c>
      <c r="C33" s="240" t="s">
        <v>33</v>
      </c>
      <c r="D33" s="240" t="s">
        <v>33</v>
      </c>
      <c r="E33" s="240" t="s">
        <v>33</v>
      </c>
      <c r="F33" s="240" t="s">
        <v>33</v>
      </c>
      <c r="G33" s="240" t="s">
        <v>33</v>
      </c>
      <c r="H33" s="241" t="s">
        <v>33</v>
      </c>
      <c r="I33" s="241" t="s">
        <v>33</v>
      </c>
      <c r="J33" s="241">
        <v>1.55</v>
      </c>
      <c r="K33" s="241">
        <v>1.23</v>
      </c>
      <c r="L33" s="6">
        <v>0.96</v>
      </c>
    </row>
    <row r="36" spans="1:12" ht="17.25" x14ac:dyDescent="0.3">
      <c r="A36" s="332" t="s">
        <v>381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</row>
    <row r="37" spans="1:12" x14ac:dyDescent="0.25">
      <c r="A37" s="242" t="s">
        <v>22</v>
      </c>
      <c r="B37" s="3" t="s">
        <v>23</v>
      </c>
      <c r="C37" s="3" t="s">
        <v>24</v>
      </c>
      <c r="D37" s="3" t="s">
        <v>25</v>
      </c>
      <c r="E37" s="3" t="s">
        <v>7</v>
      </c>
      <c r="F37" s="3" t="s">
        <v>26</v>
      </c>
      <c r="G37" s="3" t="s">
        <v>27</v>
      </c>
      <c r="H37" s="3" t="s">
        <v>28</v>
      </c>
      <c r="I37" s="3" t="s">
        <v>29</v>
      </c>
      <c r="J37" s="3" t="s">
        <v>30</v>
      </c>
      <c r="K37" s="3" t="s">
        <v>31</v>
      </c>
      <c r="L37" s="3" t="s">
        <v>32</v>
      </c>
    </row>
    <row r="38" spans="1:12" x14ac:dyDescent="0.25">
      <c r="A38" s="240" t="s">
        <v>33</v>
      </c>
      <c r="B38" s="240" t="s">
        <v>33</v>
      </c>
      <c r="C38" s="240" t="s">
        <v>33</v>
      </c>
      <c r="D38" s="240" t="s">
        <v>33</v>
      </c>
      <c r="E38" s="240" t="s">
        <v>33</v>
      </c>
      <c r="F38" s="240" t="s">
        <v>33</v>
      </c>
      <c r="G38" s="240" t="s">
        <v>33</v>
      </c>
      <c r="H38" s="241" t="s">
        <v>33</v>
      </c>
      <c r="I38" s="241" t="s">
        <v>33</v>
      </c>
      <c r="J38" s="241">
        <v>0.84</v>
      </c>
      <c r="K38" s="241">
        <v>0</v>
      </c>
      <c r="L38" s="6">
        <v>0.28999999999999998</v>
      </c>
    </row>
    <row r="41" spans="1:12" ht="17.25" x14ac:dyDescent="0.3">
      <c r="A41" s="332" t="s">
        <v>382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</row>
    <row r="42" spans="1:12" x14ac:dyDescent="0.25">
      <c r="A42" s="242" t="s">
        <v>22</v>
      </c>
      <c r="B42" s="3" t="s">
        <v>23</v>
      </c>
      <c r="C42" s="3" t="s">
        <v>24</v>
      </c>
      <c r="D42" s="3" t="s">
        <v>25</v>
      </c>
      <c r="E42" s="3" t="s">
        <v>7</v>
      </c>
      <c r="F42" s="3" t="s">
        <v>26</v>
      </c>
      <c r="G42" s="3" t="s">
        <v>27</v>
      </c>
      <c r="H42" s="3" t="s">
        <v>28</v>
      </c>
      <c r="I42" s="3" t="s">
        <v>29</v>
      </c>
      <c r="J42" s="3" t="s">
        <v>30</v>
      </c>
      <c r="K42" s="3" t="s">
        <v>31</v>
      </c>
      <c r="L42" s="3" t="s">
        <v>32</v>
      </c>
    </row>
    <row r="43" spans="1:12" x14ac:dyDescent="0.25">
      <c r="A43" s="240" t="s">
        <v>33</v>
      </c>
      <c r="B43" s="240" t="s">
        <v>33</v>
      </c>
      <c r="C43" s="240" t="s">
        <v>33</v>
      </c>
      <c r="D43" s="240" t="s">
        <v>33</v>
      </c>
      <c r="E43" s="240" t="s">
        <v>33</v>
      </c>
      <c r="F43" s="240" t="s">
        <v>33</v>
      </c>
      <c r="G43" s="240" t="s">
        <v>33</v>
      </c>
      <c r="H43" s="241" t="s">
        <v>33</v>
      </c>
      <c r="I43" s="241" t="s">
        <v>33</v>
      </c>
      <c r="J43" s="241">
        <v>437</v>
      </c>
      <c r="K43" s="241">
        <v>377</v>
      </c>
      <c r="L43" s="6">
        <v>356</v>
      </c>
    </row>
    <row r="46" spans="1:12" ht="17.25" x14ac:dyDescent="0.3">
      <c r="A46" s="332" t="s">
        <v>383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</row>
    <row r="47" spans="1:12" x14ac:dyDescent="0.25">
      <c r="A47" s="242" t="s">
        <v>22</v>
      </c>
      <c r="B47" s="3" t="s">
        <v>23</v>
      </c>
      <c r="C47" s="3" t="s">
        <v>24</v>
      </c>
      <c r="D47" s="3" t="s">
        <v>25</v>
      </c>
      <c r="E47" s="3" t="s">
        <v>7</v>
      </c>
      <c r="F47" s="3" t="s">
        <v>26</v>
      </c>
      <c r="G47" s="3" t="s">
        <v>27</v>
      </c>
      <c r="H47" s="3" t="s">
        <v>28</v>
      </c>
      <c r="I47" s="3" t="s">
        <v>29</v>
      </c>
      <c r="J47" s="3" t="s">
        <v>30</v>
      </c>
      <c r="K47" s="3" t="s">
        <v>31</v>
      </c>
      <c r="L47" s="3" t="s">
        <v>32</v>
      </c>
    </row>
    <row r="48" spans="1:12" x14ac:dyDescent="0.25">
      <c r="A48" s="240" t="s">
        <v>33</v>
      </c>
      <c r="B48" s="240" t="s">
        <v>33</v>
      </c>
      <c r="C48" s="240" t="s">
        <v>33</v>
      </c>
      <c r="D48" s="240" t="s">
        <v>33</v>
      </c>
      <c r="E48" s="240" t="s">
        <v>33</v>
      </c>
      <c r="F48" s="240" t="s">
        <v>33</v>
      </c>
      <c r="G48" s="240" t="s">
        <v>33</v>
      </c>
      <c r="H48" s="241" t="s">
        <v>33</v>
      </c>
      <c r="I48" s="241" t="s">
        <v>33</v>
      </c>
      <c r="J48" s="241">
        <v>974</v>
      </c>
      <c r="K48" s="241">
        <v>669</v>
      </c>
      <c r="L48" s="6">
        <v>771</v>
      </c>
    </row>
    <row r="51" spans="1:12" ht="17.25" x14ac:dyDescent="0.3">
      <c r="A51" s="332" t="s">
        <v>384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</row>
    <row r="52" spans="1:12" x14ac:dyDescent="0.25">
      <c r="A52" s="242" t="s">
        <v>22</v>
      </c>
      <c r="B52" s="3" t="s">
        <v>23</v>
      </c>
      <c r="C52" s="3" t="s">
        <v>24</v>
      </c>
      <c r="D52" s="3" t="s">
        <v>25</v>
      </c>
      <c r="E52" s="3" t="s">
        <v>7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31</v>
      </c>
      <c r="L52" s="3" t="s">
        <v>32</v>
      </c>
    </row>
    <row r="53" spans="1:12" x14ac:dyDescent="0.25">
      <c r="A53" s="240" t="s">
        <v>33</v>
      </c>
      <c r="B53" s="240" t="s">
        <v>33</v>
      </c>
      <c r="C53" s="240" t="s">
        <v>33</v>
      </c>
      <c r="D53" s="240">
        <v>412</v>
      </c>
      <c r="E53" s="240">
        <v>439</v>
      </c>
      <c r="F53" s="240">
        <v>339</v>
      </c>
      <c r="G53" s="240">
        <v>363</v>
      </c>
      <c r="H53" s="241">
        <v>432</v>
      </c>
      <c r="I53" s="241">
        <v>427</v>
      </c>
      <c r="J53" s="241">
        <v>514</v>
      </c>
      <c r="K53" s="241">
        <v>565</v>
      </c>
      <c r="L53" s="6">
        <v>518</v>
      </c>
    </row>
    <row r="56" spans="1:12" ht="17.25" x14ac:dyDescent="0.3">
      <c r="A56" s="332" t="s">
        <v>385</v>
      </c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</row>
    <row r="57" spans="1:12" x14ac:dyDescent="0.25">
      <c r="A57" s="242" t="s">
        <v>22</v>
      </c>
      <c r="B57" s="3" t="s">
        <v>23</v>
      </c>
      <c r="C57" s="3" t="s">
        <v>24</v>
      </c>
      <c r="D57" s="3" t="s">
        <v>25</v>
      </c>
      <c r="E57" s="3" t="s">
        <v>7</v>
      </c>
      <c r="F57" s="3" t="s">
        <v>26</v>
      </c>
      <c r="G57" s="3" t="s">
        <v>27</v>
      </c>
      <c r="H57" s="3" t="s">
        <v>28</v>
      </c>
      <c r="I57" s="3" t="s">
        <v>29</v>
      </c>
      <c r="J57" s="3" t="s">
        <v>30</v>
      </c>
      <c r="K57" s="3" t="s">
        <v>31</v>
      </c>
      <c r="L57" s="3" t="s">
        <v>32</v>
      </c>
    </row>
    <row r="58" spans="1:12" x14ac:dyDescent="0.25">
      <c r="A58" s="240" t="s">
        <v>33</v>
      </c>
      <c r="B58" s="240" t="s">
        <v>33</v>
      </c>
      <c r="C58" s="240" t="s">
        <v>33</v>
      </c>
      <c r="D58" s="240">
        <v>988</v>
      </c>
      <c r="E58" s="240">
        <v>1200</v>
      </c>
      <c r="F58" s="240">
        <v>1224</v>
      </c>
      <c r="G58" s="240">
        <v>1415</v>
      </c>
      <c r="H58" s="241">
        <v>1383</v>
      </c>
      <c r="I58" s="241">
        <v>1374</v>
      </c>
      <c r="J58" s="241">
        <v>1301</v>
      </c>
      <c r="K58" s="241">
        <v>1043</v>
      </c>
      <c r="L58" s="6">
        <v>1031</v>
      </c>
    </row>
    <row r="61" spans="1:12" ht="17.25" x14ac:dyDescent="0.3">
      <c r="A61" s="332" t="s">
        <v>386</v>
      </c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</row>
    <row r="62" spans="1:12" x14ac:dyDescent="0.25">
      <c r="A62" s="242" t="s">
        <v>22</v>
      </c>
      <c r="B62" s="3" t="s">
        <v>23</v>
      </c>
      <c r="C62" s="3" t="s">
        <v>24</v>
      </c>
      <c r="D62" s="3" t="s">
        <v>25</v>
      </c>
      <c r="E62" s="3" t="s">
        <v>7</v>
      </c>
      <c r="F62" s="3" t="s">
        <v>26</v>
      </c>
      <c r="G62" s="3" t="s">
        <v>27</v>
      </c>
      <c r="H62" s="3" t="s">
        <v>28</v>
      </c>
      <c r="I62" s="3" t="s">
        <v>29</v>
      </c>
      <c r="J62" s="3" t="s">
        <v>30</v>
      </c>
      <c r="K62" s="3" t="s">
        <v>31</v>
      </c>
      <c r="L62" s="3" t="s">
        <v>32</v>
      </c>
    </row>
    <row r="63" spans="1:12" x14ac:dyDescent="0.25">
      <c r="A63" s="240" t="s">
        <v>33</v>
      </c>
      <c r="B63" s="240" t="s">
        <v>33</v>
      </c>
      <c r="C63" s="240" t="s">
        <v>33</v>
      </c>
      <c r="D63" s="240" t="s">
        <v>33</v>
      </c>
      <c r="E63" s="240" t="s">
        <v>33</v>
      </c>
      <c r="F63" s="240" t="s">
        <v>33</v>
      </c>
      <c r="G63" s="240" t="s">
        <v>33</v>
      </c>
      <c r="H63" s="241" t="s">
        <v>33</v>
      </c>
      <c r="I63" s="241" t="s">
        <v>33</v>
      </c>
      <c r="J63" s="241" t="s">
        <v>33</v>
      </c>
      <c r="K63" s="241">
        <v>1</v>
      </c>
      <c r="L63" s="6">
        <v>4</v>
      </c>
    </row>
    <row r="66" spans="1:12" ht="17.25" x14ac:dyDescent="0.3">
      <c r="A66" s="332" t="s">
        <v>387</v>
      </c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</row>
    <row r="67" spans="1:12" x14ac:dyDescent="0.25">
      <c r="A67" s="242" t="s">
        <v>22</v>
      </c>
      <c r="B67" s="3" t="s">
        <v>23</v>
      </c>
      <c r="C67" s="3" t="s">
        <v>24</v>
      </c>
      <c r="D67" s="3" t="s">
        <v>25</v>
      </c>
      <c r="E67" s="3" t="s">
        <v>7</v>
      </c>
      <c r="F67" s="3" t="s">
        <v>26</v>
      </c>
      <c r="G67" s="3" t="s">
        <v>27</v>
      </c>
      <c r="H67" s="3" t="s">
        <v>28</v>
      </c>
      <c r="I67" s="3" t="s">
        <v>29</v>
      </c>
      <c r="J67" s="3" t="s">
        <v>30</v>
      </c>
      <c r="K67" s="3" t="s">
        <v>31</v>
      </c>
      <c r="L67" s="3" t="s">
        <v>32</v>
      </c>
    </row>
    <row r="68" spans="1:12" x14ac:dyDescent="0.25">
      <c r="A68" s="240" t="s">
        <v>33</v>
      </c>
      <c r="B68" s="240" t="s">
        <v>33</v>
      </c>
      <c r="C68" s="240" t="s">
        <v>33</v>
      </c>
      <c r="D68" s="240" t="s">
        <v>33</v>
      </c>
      <c r="E68" s="240" t="s">
        <v>33</v>
      </c>
      <c r="F68" s="240" t="s">
        <v>33</v>
      </c>
      <c r="G68" s="240" t="s">
        <v>33</v>
      </c>
      <c r="H68" s="241" t="s">
        <v>33</v>
      </c>
      <c r="I68" s="241" t="s">
        <v>33</v>
      </c>
      <c r="J68" s="241" t="s">
        <v>33</v>
      </c>
      <c r="K68" s="241" t="s">
        <v>33</v>
      </c>
      <c r="L68" s="6" t="s">
        <v>33</v>
      </c>
    </row>
  </sheetData>
  <mergeCells count="14">
    <mergeCell ref="A61:L61"/>
    <mergeCell ref="A66:L66"/>
    <mergeCell ref="A1:L1"/>
    <mergeCell ref="A31:L31"/>
    <mergeCell ref="A36:L36"/>
    <mergeCell ref="A41:L41"/>
    <mergeCell ref="A46:L46"/>
    <mergeCell ref="A51:L51"/>
    <mergeCell ref="A56:L56"/>
    <mergeCell ref="A6:L6"/>
    <mergeCell ref="A11:L11"/>
    <mergeCell ref="A16:L16"/>
    <mergeCell ref="A21:L21"/>
    <mergeCell ref="A26:L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L8"/>
    </sheetView>
  </sheetViews>
  <sheetFormatPr defaultRowHeight="15" x14ac:dyDescent="0.25"/>
  <sheetData>
    <row r="1" spans="1:12" ht="17.25" x14ac:dyDescent="0.3">
      <c r="A1" s="332" t="s">
        <v>388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2" x14ac:dyDescent="0.25">
      <c r="A2" s="24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</row>
    <row r="3" spans="1:12" x14ac:dyDescent="0.25">
      <c r="A3" s="240" t="s">
        <v>33</v>
      </c>
      <c r="B3" s="240" t="s">
        <v>33</v>
      </c>
      <c r="C3" s="240" t="s">
        <v>33</v>
      </c>
      <c r="D3" s="240" t="s">
        <v>33</v>
      </c>
      <c r="E3" s="240" t="s">
        <v>33</v>
      </c>
      <c r="F3" s="240" t="s">
        <v>33</v>
      </c>
      <c r="G3" s="240" t="s">
        <v>33</v>
      </c>
      <c r="H3" s="241" t="s">
        <v>33</v>
      </c>
      <c r="I3" s="241" t="s">
        <v>33</v>
      </c>
      <c r="J3" s="241" t="s">
        <v>33</v>
      </c>
      <c r="K3" s="241">
        <v>6.77</v>
      </c>
      <c r="L3" s="6">
        <v>2.57</v>
      </c>
    </row>
    <row r="6" spans="1:12" ht="17.25" x14ac:dyDescent="0.3">
      <c r="A6" s="332" t="s">
        <v>389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</row>
    <row r="7" spans="1:12" x14ac:dyDescent="0.25">
      <c r="A7" s="24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</row>
    <row r="8" spans="1:12" x14ac:dyDescent="0.25">
      <c r="A8" s="240" t="s">
        <v>33</v>
      </c>
      <c r="B8" s="240" t="s">
        <v>33</v>
      </c>
      <c r="C8" s="240" t="s">
        <v>33</v>
      </c>
      <c r="D8" s="240" t="s">
        <v>33</v>
      </c>
      <c r="E8" s="240" t="s">
        <v>33</v>
      </c>
      <c r="F8" s="240" t="s">
        <v>33</v>
      </c>
      <c r="G8" s="240" t="s">
        <v>33</v>
      </c>
      <c r="H8" s="241" t="s">
        <v>33</v>
      </c>
      <c r="I8" s="241" t="s">
        <v>33</v>
      </c>
      <c r="J8" s="241" t="s">
        <v>33</v>
      </c>
      <c r="K8" s="241">
        <v>0</v>
      </c>
      <c r="L8" s="6">
        <v>15.1</v>
      </c>
    </row>
    <row r="11" spans="1:12" ht="17.25" x14ac:dyDescent="0.3">
      <c r="A11" s="332" t="s">
        <v>390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</row>
    <row r="12" spans="1:12" x14ac:dyDescent="0.25">
      <c r="A12" s="242" t="s">
        <v>22</v>
      </c>
      <c r="B12" s="3" t="s">
        <v>23</v>
      </c>
      <c r="C12" s="3" t="s">
        <v>24</v>
      </c>
      <c r="D12" s="3" t="s">
        <v>25</v>
      </c>
      <c r="E12" s="3" t="s">
        <v>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31</v>
      </c>
      <c r="L12" s="3" t="s">
        <v>32</v>
      </c>
    </row>
    <row r="13" spans="1:12" x14ac:dyDescent="0.25">
      <c r="A13" s="240" t="s">
        <v>33</v>
      </c>
      <c r="B13" s="240" t="s">
        <v>33</v>
      </c>
      <c r="C13" s="240" t="s">
        <v>33</v>
      </c>
      <c r="D13" s="240" t="s">
        <v>33</v>
      </c>
      <c r="E13" s="240" t="s">
        <v>33</v>
      </c>
      <c r="F13" s="240" t="s">
        <v>33</v>
      </c>
      <c r="G13" s="240" t="s">
        <v>33</v>
      </c>
      <c r="H13" s="241" t="s">
        <v>33</v>
      </c>
      <c r="I13" s="241" t="s">
        <v>33</v>
      </c>
      <c r="J13" s="241" t="s">
        <v>33</v>
      </c>
      <c r="K13" s="241">
        <v>19.399999999999999</v>
      </c>
      <c r="L13" s="6">
        <v>9.3000000000000007</v>
      </c>
    </row>
    <row r="16" spans="1:12" ht="17.25" x14ac:dyDescent="0.3">
      <c r="A16" s="332" t="s">
        <v>391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</row>
    <row r="17" spans="1:12" x14ac:dyDescent="0.25">
      <c r="A17" s="242" t="s">
        <v>22</v>
      </c>
      <c r="B17" s="3" t="s">
        <v>23</v>
      </c>
      <c r="C17" s="3" t="s">
        <v>24</v>
      </c>
      <c r="D17" s="3" t="s">
        <v>25</v>
      </c>
      <c r="E17" s="3" t="s">
        <v>7</v>
      </c>
      <c r="F17" s="3" t="s">
        <v>26</v>
      </c>
      <c r="G17" s="3" t="s">
        <v>27</v>
      </c>
      <c r="H17" s="3" t="s">
        <v>28</v>
      </c>
      <c r="I17" s="3" t="s">
        <v>29</v>
      </c>
      <c r="J17" s="3" t="s">
        <v>30</v>
      </c>
      <c r="K17" s="3" t="s">
        <v>31</v>
      </c>
      <c r="L17" s="3" t="s">
        <v>32</v>
      </c>
    </row>
    <row r="18" spans="1:12" x14ac:dyDescent="0.25">
      <c r="A18" s="240" t="s">
        <v>33</v>
      </c>
      <c r="B18" s="240" t="s">
        <v>33</v>
      </c>
      <c r="C18" s="240" t="s">
        <v>33</v>
      </c>
      <c r="D18" s="240" t="s">
        <v>33</v>
      </c>
      <c r="E18" s="240" t="s">
        <v>33</v>
      </c>
      <c r="F18" s="240" t="s">
        <v>33</v>
      </c>
      <c r="G18" s="240" t="s">
        <v>33</v>
      </c>
      <c r="H18" s="241" t="s">
        <v>33</v>
      </c>
      <c r="I18" s="241" t="s">
        <v>33</v>
      </c>
      <c r="J18" s="241" t="s">
        <v>33</v>
      </c>
      <c r="K18" s="241">
        <v>11.2</v>
      </c>
      <c r="L18" s="6">
        <v>0</v>
      </c>
    </row>
    <row r="21" spans="1:12" ht="17.25" x14ac:dyDescent="0.3">
      <c r="A21" s="332" t="s">
        <v>392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</row>
    <row r="22" spans="1:12" x14ac:dyDescent="0.25">
      <c r="A22" s="242" t="s">
        <v>22</v>
      </c>
      <c r="B22" s="3" t="s">
        <v>23</v>
      </c>
      <c r="C22" s="3" t="s">
        <v>24</v>
      </c>
      <c r="D22" s="3" t="s">
        <v>25</v>
      </c>
      <c r="E22" s="3" t="s">
        <v>7</v>
      </c>
      <c r="F22" s="3" t="s">
        <v>26</v>
      </c>
      <c r="G22" s="3" t="s">
        <v>27</v>
      </c>
      <c r="H22" s="3" t="s">
        <v>28</v>
      </c>
      <c r="I22" s="3" t="s">
        <v>29</v>
      </c>
      <c r="J22" s="3" t="s">
        <v>30</v>
      </c>
      <c r="K22" s="3" t="s">
        <v>31</v>
      </c>
      <c r="L22" s="3" t="s">
        <v>32</v>
      </c>
    </row>
    <row r="23" spans="1:12" x14ac:dyDescent="0.25">
      <c r="A23" s="240" t="s">
        <v>33</v>
      </c>
      <c r="B23" s="240" t="s">
        <v>33</v>
      </c>
      <c r="C23" s="240" t="s">
        <v>33</v>
      </c>
      <c r="D23" s="240" t="s">
        <v>33</v>
      </c>
      <c r="E23" s="240" t="s">
        <v>33</v>
      </c>
      <c r="F23" s="240" t="s">
        <v>33</v>
      </c>
      <c r="G23" s="240" t="s">
        <v>33</v>
      </c>
      <c r="H23" s="241" t="s">
        <v>33</v>
      </c>
      <c r="I23" s="241" t="s">
        <v>33</v>
      </c>
      <c r="J23" s="241" t="s">
        <v>33</v>
      </c>
      <c r="K23" s="241">
        <v>30.3</v>
      </c>
      <c r="L23" s="6">
        <v>0</v>
      </c>
    </row>
    <row r="26" spans="1:12" ht="17.25" x14ac:dyDescent="0.3">
      <c r="A26" s="332" t="s">
        <v>393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  <c r="L26" s="332"/>
    </row>
    <row r="27" spans="1:12" x14ac:dyDescent="0.25">
      <c r="A27" s="242" t="s">
        <v>22</v>
      </c>
      <c r="B27" s="3" t="s">
        <v>23</v>
      </c>
      <c r="C27" s="3" t="s">
        <v>24</v>
      </c>
      <c r="D27" s="3" t="s">
        <v>25</v>
      </c>
      <c r="E27" s="3" t="s">
        <v>7</v>
      </c>
      <c r="F27" s="3" t="s">
        <v>26</v>
      </c>
      <c r="G27" s="3" t="s">
        <v>27</v>
      </c>
      <c r="H27" s="3" t="s">
        <v>28</v>
      </c>
      <c r="I27" s="3" t="s">
        <v>29</v>
      </c>
      <c r="J27" s="3" t="s">
        <v>30</v>
      </c>
      <c r="K27" s="3" t="s">
        <v>31</v>
      </c>
      <c r="L27" s="3" t="s">
        <v>32</v>
      </c>
    </row>
    <row r="28" spans="1:12" x14ac:dyDescent="0.25">
      <c r="A28" s="240" t="s">
        <v>33</v>
      </c>
      <c r="B28" s="240" t="s">
        <v>33</v>
      </c>
      <c r="C28" s="240" t="s">
        <v>33</v>
      </c>
      <c r="D28" s="240" t="s">
        <v>33</v>
      </c>
      <c r="E28" s="240" t="s">
        <v>33</v>
      </c>
      <c r="F28" s="240" t="s">
        <v>33</v>
      </c>
      <c r="G28" s="240" t="s">
        <v>33</v>
      </c>
      <c r="H28" s="241" t="s">
        <v>33</v>
      </c>
      <c r="I28" s="241" t="s">
        <v>33</v>
      </c>
      <c r="J28" s="241" t="s">
        <v>33</v>
      </c>
      <c r="K28" s="241">
        <v>16.899999999999999</v>
      </c>
      <c r="L28" s="6">
        <v>15.8</v>
      </c>
    </row>
    <row r="31" spans="1:12" ht="17.25" x14ac:dyDescent="0.3">
      <c r="A31" s="332" t="s">
        <v>394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</row>
    <row r="32" spans="1:12" x14ac:dyDescent="0.25">
      <c r="A32" s="242" t="s">
        <v>22</v>
      </c>
      <c r="B32" s="3" t="s">
        <v>23</v>
      </c>
      <c r="C32" s="3" t="s">
        <v>24</v>
      </c>
      <c r="D32" s="3" t="s">
        <v>25</v>
      </c>
      <c r="E32" s="3" t="s">
        <v>7</v>
      </c>
      <c r="F32" s="3" t="s">
        <v>26</v>
      </c>
      <c r="G32" s="3" t="s">
        <v>27</v>
      </c>
      <c r="H32" s="3" t="s">
        <v>28</v>
      </c>
      <c r="I32" s="3" t="s">
        <v>29</v>
      </c>
      <c r="J32" s="3" t="s">
        <v>30</v>
      </c>
      <c r="K32" s="3" t="s">
        <v>31</v>
      </c>
      <c r="L32" s="3" t="s">
        <v>32</v>
      </c>
    </row>
    <row r="33" spans="1:12" x14ac:dyDescent="0.25">
      <c r="A33" s="240" t="s">
        <v>33</v>
      </c>
      <c r="B33" s="240" t="s">
        <v>33</v>
      </c>
      <c r="C33" s="240" t="s">
        <v>33</v>
      </c>
      <c r="D33" s="240" t="s">
        <v>33</v>
      </c>
      <c r="E33" s="240" t="s">
        <v>33</v>
      </c>
      <c r="F33" s="240" t="s">
        <v>33</v>
      </c>
      <c r="G33" s="240" t="s">
        <v>33</v>
      </c>
      <c r="H33" s="241" t="s">
        <v>33</v>
      </c>
      <c r="I33" s="241" t="s">
        <v>33</v>
      </c>
      <c r="J33" s="241" t="s">
        <v>33</v>
      </c>
      <c r="K33" s="241">
        <v>10.1</v>
      </c>
      <c r="L33" s="6">
        <v>31.2</v>
      </c>
    </row>
    <row r="36" spans="1:12" ht="17.25" x14ac:dyDescent="0.3">
      <c r="A36" s="332" t="s">
        <v>395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</row>
    <row r="37" spans="1:12" x14ac:dyDescent="0.25">
      <c r="A37" s="242" t="s">
        <v>22</v>
      </c>
      <c r="B37" s="3" t="s">
        <v>23</v>
      </c>
      <c r="C37" s="3" t="s">
        <v>24</v>
      </c>
      <c r="D37" s="3" t="s">
        <v>25</v>
      </c>
      <c r="E37" s="3" t="s">
        <v>7</v>
      </c>
      <c r="F37" s="3" t="s">
        <v>26</v>
      </c>
      <c r="G37" s="3" t="s">
        <v>27</v>
      </c>
      <c r="H37" s="3" t="s">
        <v>28</v>
      </c>
      <c r="I37" s="3" t="s">
        <v>29</v>
      </c>
      <c r="J37" s="3" t="s">
        <v>30</v>
      </c>
      <c r="K37" s="3" t="s">
        <v>31</v>
      </c>
      <c r="L37" s="3" t="s">
        <v>32</v>
      </c>
    </row>
    <row r="38" spans="1:12" x14ac:dyDescent="0.25">
      <c r="A38" s="240" t="s">
        <v>33</v>
      </c>
      <c r="B38" s="240" t="s">
        <v>33</v>
      </c>
      <c r="C38" s="240" t="s">
        <v>33</v>
      </c>
      <c r="D38" s="240" t="s">
        <v>33</v>
      </c>
      <c r="E38" s="240" t="s">
        <v>33</v>
      </c>
      <c r="F38" s="240" t="s">
        <v>33</v>
      </c>
      <c r="G38" s="240" t="s">
        <v>33</v>
      </c>
      <c r="H38" s="241" t="s">
        <v>33</v>
      </c>
      <c r="I38" s="241" t="s">
        <v>33</v>
      </c>
      <c r="J38" s="241" t="s">
        <v>33</v>
      </c>
      <c r="K38" s="241">
        <v>71.8</v>
      </c>
      <c r="L38" s="6">
        <v>34.799999999999997</v>
      </c>
    </row>
    <row r="41" spans="1:12" ht="17.25" x14ac:dyDescent="0.3">
      <c r="A41" s="332" t="s">
        <v>396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</row>
    <row r="42" spans="1:12" x14ac:dyDescent="0.25">
      <c r="A42" s="242" t="s">
        <v>22</v>
      </c>
      <c r="B42" s="3" t="s">
        <v>23</v>
      </c>
      <c r="C42" s="3" t="s">
        <v>24</v>
      </c>
      <c r="D42" s="3" t="s">
        <v>25</v>
      </c>
      <c r="E42" s="3" t="s">
        <v>7</v>
      </c>
      <c r="F42" s="3" t="s">
        <v>26</v>
      </c>
      <c r="G42" s="3" t="s">
        <v>27</v>
      </c>
      <c r="H42" s="3" t="s">
        <v>28</v>
      </c>
      <c r="I42" s="3" t="s">
        <v>29</v>
      </c>
      <c r="J42" s="3" t="s">
        <v>30</v>
      </c>
      <c r="K42" s="3" t="s">
        <v>31</v>
      </c>
      <c r="L42" s="3" t="s">
        <v>32</v>
      </c>
    </row>
    <row r="43" spans="1:12" x14ac:dyDescent="0.25">
      <c r="A43" s="240" t="s">
        <v>33</v>
      </c>
      <c r="B43" s="240" t="s">
        <v>33</v>
      </c>
      <c r="C43" s="240" t="s">
        <v>33</v>
      </c>
      <c r="D43" s="240" t="s">
        <v>33</v>
      </c>
      <c r="E43" s="240" t="s">
        <v>33</v>
      </c>
      <c r="F43" s="240" t="s">
        <v>33</v>
      </c>
      <c r="G43" s="240" t="s">
        <v>33</v>
      </c>
      <c r="H43" s="241" t="s">
        <v>33</v>
      </c>
      <c r="I43" s="241" t="s">
        <v>33</v>
      </c>
      <c r="J43" s="241" t="s">
        <v>33</v>
      </c>
      <c r="K43" s="241">
        <v>29.1</v>
      </c>
      <c r="L43" s="6">
        <v>16.2</v>
      </c>
    </row>
    <row r="46" spans="1:12" ht="17.25" x14ac:dyDescent="0.3">
      <c r="A46" s="332" t="s">
        <v>397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</row>
    <row r="47" spans="1:12" x14ac:dyDescent="0.25">
      <c r="A47" s="242" t="s">
        <v>22</v>
      </c>
      <c r="B47" s="3" t="s">
        <v>23</v>
      </c>
      <c r="C47" s="3" t="s">
        <v>24</v>
      </c>
      <c r="D47" s="3" t="s">
        <v>25</v>
      </c>
      <c r="E47" s="3" t="s">
        <v>7</v>
      </c>
      <c r="F47" s="3" t="s">
        <v>26</v>
      </c>
      <c r="G47" s="3" t="s">
        <v>27</v>
      </c>
      <c r="H47" s="3" t="s">
        <v>28</v>
      </c>
      <c r="I47" s="3" t="s">
        <v>29</v>
      </c>
      <c r="J47" s="3" t="s">
        <v>30</v>
      </c>
      <c r="K47" s="3" t="s">
        <v>31</v>
      </c>
      <c r="L47" s="3" t="s">
        <v>32</v>
      </c>
    </row>
    <row r="48" spans="1:12" x14ac:dyDescent="0.25">
      <c r="A48" s="240" t="s">
        <v>33</v>
      </c>
      <c r="B48" s="240" t="s">
        <v>33</v>
      </c>
      <c r="C48" s="240" t="s">
        <v>33</v>
      </c>
      <c r="D48" s="240" t="s">
        <v>33</v>
      </c>
      <c r="E48" s="240" t="s">
        <v>33</v>
      </c>
      <c r="F48" s="240" t="s">
        <v>33</v>
      </c>
      <c r="G48" s="240" t="s">
        <v>33</v>
      </c>
      <c r="H48" s="241" t="s">
        <v>33</v>
      </c>
      <c r="I48" s="241" t="s">
        <v>33</v>
      </c>
      <c r="J48" s="241" t="s">
        <v>33</v>
      </c>
      <c r="K48" s="241">
        <v>0</v>
      </c>
      <c r="L48" s="6">
        <v>25</v>
      </c>
    </row>
    <row r="51" spans="1:12" ht="17.25" x14ac:dyDescent="0.3">
      <c r="A51" s="332" t="s">
        <v>398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</row>
    <row r="52" spans="1:12" x14ac:dyDescent="0.25">
      <c r="A52" s="242" t="s">
        <v>22</v>
      </c>
      <c r="B52" s="3" t="s">
        <v>23</v>
      </c>
      <c r="C52" s="3" t="s">
        <v>24</v>
      </c>
      <c r="D52" s="3" t="s">
        <v>25</v>
      </c>
      <c r="E52" s="3" t="s">
        <v>7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31</v>
      </c>
      <c r="L52" s="3" t="s">
        <v>32</v>
      </c>
    </row>
    <row r="53" spans="1:12" x14ac:dyDescent="0.25">
      <c r="A53" s="240" t="s">
        <v>33</v>
      </c>
      <c r="B53" s="240" t="s">
        <v>33</v>
      </c>
      <c r="C53" s="240" t="s">
        <v>33</v>
      </c>
      <c r="D53" s="240" t="s">
        <v>33</v>
      </c>
      <c r="E53" s="240" t="s">
        <v>33</v>
      </c>
      <c r="F53" s="240" t="s">
        <v>33</v>
      </c>
      <c r="G53" s="240" t="s">
        <v>33</v>
      </c>
      <c r="H53" s="241" t="s">
        <v>33</v>
      </c>
      <c r="I53" s="241" t="s">
        <v>33</v>
      </c>
      <c r="J53" s="241" t="s">
        <v>33</v>
      </c>
      <c r="K53" s="241">
        <v>25</v>
      </c>
      <c r="L53" s="6">
        <v>33.299999999999997</v>
      </c>
    </row>
    <row r="56" spans="1:12" ht="17.25" x14ac:dyDescent="0.3">
      <c r="A56" s="332" t="s">
        <v>399</v>
      </c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</row>
    <row r="57" spans="1:12" x14ac:dyDescent="0.25">
      <c r="A57" s="242" t="s">
        <v>22</v>
      </c>
      <c r="B57" s="3" t="s">
        <v>23</v>
      </c>
      <c r="C57" s="3" t="s">
        <v>24</v>
      </c>
      <c r="D57" s="3" t="s">
        <v>25</v>
      </c>
      <c r="E57" s="3" t="s">
        <v>7</v>
      </c>
      <c r="F57" s="3" t="s">
        <v>26</v>
      </c>
      <c r="G57" s="3" t="s">
        <v>27</v>
      </c>
      <c r="H57" s="3" t="s">
        <v>28</v>
      </c>
      <c r="I57" s="3" t="s">
        <v>29</v>
      </c>
      <c r="J57" s="3" t="s">
        <v>30</v>
      </c>
      <c r="K57" s="3" t="s">
        <v>31</v>
      </c>
      <c r="L57" s="3" t="s">
        <v>32</v>
      </c>
    </row>
    <row r="58" spans="1:12" x14ac:dyDescent="0.25">
      <c r="A58" s="240" t="s">
        <v>33</v>
      </c>
      <c r="B58" s="240" t="s">
        <v>33</v>
      </c>
      <c r="C58" s="240" t="s">
        <v>33</v>
      </c>
      <c r="D58" s="240" t="s">
        <v>33</v>
      </c>
      <c r="E58" s="240" t="s">
        <v>33</v>
      </c>
      <c r="F58" s="240" t="s">
        <v>33</v>
      </c>
      <c r="G58" s="240" t="s">
        <v>33</v>
      </c>
      <c r="H58" s="241" t="s">
        <v>33</v>
      </c>
      <c r="I58" s="241" t="s">
        <v>33</v>
      </c>
      <c r="J58" s="241" t="s">
        <v>33</v>
      </c>
      <c r="K58" s="241">
        <v>57.4</v>
      </c>
      <c r="L58" s="6">
        <v>59.4</v>
      </c>
    </row>
    <row r="61" spans="1:12" ht="17.25" x14ac:dyDescent="0.3">
      <c r="A61" s="332" t="s">
        <v>400</v>
      </c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</row>
    <row r="62" spans="1:12" x14ac:dyDescent="0.25">
      <c r="A62" s="242" t="s">
        <v>22</v>
      </c>
      <c r="B62" s="3" t="s">
        <v>23</v>
      </c>
      <c r="C62" s="3" t="s">
        <v>24</v>
      </c>
      <c r="D62" s="3" t="s">
        <v>25</v>
      </c>
      <c r="E62" s="3" t="s">
        <v>7</v>
      </c>
      <c r="F62" s="3" t="s">
        <v>26</v>
      </c>
      <c r="G62" s="3" t="s">
        <v>27</v>
      </c>
      <c r="H62" s="3" t="s">
        <v>28</v>
      </c>
      <c r="I62" s="3" t="s">
        <v>29</v>
      </c>
      <c r="J62" s="3" t="s">
        <v>30</v>
      </c>
      <c r="K62" s="3" t="s">
        <v>31</v>
      </c>
      <c r="L62" s="3" t="s">
        <v>32</v>
      </c>
    </row>
    <row r="63" spans="1:12" x14ac:dyDescent="0.25">
      <c r="A63" s="240" t="s">
        <v>33</v>
      </c>
      <c r="B63" s="240" t="s">
        <v>33</v>
      </c>
      <c r="C63" s="240" t="s">
        <v>33</v>
      </c>
      <c r="D63" s="240" t="s">
        <v>33</v>
      </c>
      <c r="E63" s="240" t="s">
        <v>33</v>
      </c>
      <c r="F63" s="240" t="s">
        <v>33</v>
      </c>
      <c r="G63" s="240" t="s">
        <v>33</v>
      </c>
      <c r="H63" s="241" t="s">
        <v>33</v>
      </c>
      <c r="I63" s="241" t="s">
        <v>33</v>
      </c>
      <c r="J63" s="241" t="s">
        <v>33</v>
      </c>
      <c r="K63" s="241">
        <v>65.5</v>
      </c>
      <c r="L63" s="6">
        <v>74</v>
      </c>
    </row>
  </sheetData>
  <mergeCells count="13">
    <mergeCell ref="A61:L61"/>
    <mergeCell ref="A31:L31"/>
    <mergeCell ref="A36:L36"/>
    <mergeCell ref="A41:L41"/>
    <mergeCell ref="A46:L46"/>
    <mergeCell ref="A51:L51"/>
    <mergeCell ref="A56:L56"/>
    <mergeCell ref="A26:L26"/>
    <mergeCell ref="A1:L1"/>
    <mergeCell ref="A6:L6"/>
    <mergeCell ref="A11:L11"/>
    <mergeCell ref="A16:L16"/>
    <mergeCell ref="A21:L2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14" sqref="A14"/>
    </sheetView>
  </sheetViews>
  <sheetFormatPr defaultRowHeight="15" x14ac:dyDescent="0.25"/>
  <sheetData>
    <row r="1" spans="1:12" ht="17.25" x14ac:dyDescent="0.3">
      <c r="A1" s="332" t="s">
        <v>401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2" x14ac:dyDescent="0.25">
      <c r="A2" s="24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</row>
    <row r="3" spans="1:12" x14ac:dyDescent="0.25">
      <c r="A3" s="240" t="s">
        <v>33</v>
      </c>
      <c r="B3" s="240" t="s">
        <v>33</v>
      </c>
      <c r="C3" s="240" t="s">
        <v>33</v>
      </c>
      <c r="D3" s="240" t="s">
        <v>33</v>
      </c>
      <c r="E3" s="240" t="s">
        <v>33</v>
      </c>
      <c r="F3" s="240" t="s">
        <v>33</v>
      </c>
      <c r="G3" s="240" t="s">
        <v>33</v>
      </c>
      <c r="H3" s="241" t="s">
        <v>33</v>
      </c>
      <c r="I3" s="241" t="s">
        <v>33</v>
      </c>
      <c r="J3" s="241" t="s">
        <v>33</v>
      </c>
      <c r="K3" s="241">
        <v>42.43</v>
      </c>
      <c r="L3" s="6">
        <v>37.5</v>
      </c>
    </row>
    <row r="6" spans="1:12" ht="17.25" x14ac:dyDescent="0.3">
      <c r="A6" s="332" t="s">
        <v>402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</row>
    <row r="7" spans="1:12" x14ac:dyDescent="0.25">
      <c r="A7" s="24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</row>
    <row r="8" spans="1:12" x14ac:dyDescent="0.25">
      <c r="A8" s="240" t="s">
        <v>33</v>
      </c>
      <c r="B8" s="240" t="s">
        <v>33</v>
      </c>
      <c r="C8" s="240" t="s">
        <v>33</v>
      </c>
      <c r="D8" s="240" t="s">
        <v>33</v>
      </c>
      <c r="E8" s="240" t="s">
        <v>33</v>
      </c>
      <c r="F8" s="240" t="s">
        <v>33</v>
      </c>
      <c r="G8" s="240" t="s">
        <v>33</v>
      </c>
      <c r="H8" s="241" t="s">
        <v>33</v>
      </c>
      <c r="I8" s="241" t="s">
        <v>33</v>
      </c>
      <c r="J8" s="241" t="s">
        <v>33</v>
      </c>
      <c r="K8" s="241">
        <v>53.57</v>
      </c>
      <c r="L8" s="6">
        <v>62.5</v>
      </c>
    </row>
    <row r="11" spans="1:12" ht="17.25" x14ac:dyDescent="0.3">
      <c r="A11" s="332" t="s">
        <v>403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</row>
    <row r="12" spans="1:12" x14ac:dyDescent="0.25">
      <c r="A12" s="242" t="s">
        <v>22</v>
      </c>
      <c r="B12" s="3" t="s">
        <v>23</v>
      </c>
      <c r="C12" s="3" t="s">
        <v>24</v>
      </c>
      <c r="D12" s="3" t="s">
        <v>25</v>
      </c>
      <c r="E12" s="3" t="s">
        <v>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31</v>
      </c>
      <c r="L12" s="3" t="s">
        <v>32</v>
      </c>
    </row>
    <row r="13" spans="1:12" x14ac:dyDescent="0.25">
      <c r="A13" s="240" t="s">
        <v>33</v>
      </c>
      <c r="B13" s="240" t="s">
        <v>33</v>
      </c>
      <c r="C13" s="240" t="s">
        <v>33</v>
      </c>
      <c r="D13" s="240" t="s">
        <v>33</v>
      </c>
      <c r="E13" s="240" t="s">
        <v>33</v>
      </c>
      <c r="F13" s="240" t="s">
        <v>33</v>
      </c>
      <c r="G13" s="240" t="s">
        <v>33</v>
      </c>
      <c r="H13" s="241" t="s">
        <v>33</v>
      </c>
      <c r="I13" s="241" t="s">
        <v>33</v>
      </c>
      <c r="J13" s="241" t="s">
        <v>33</v>
      </c>
      <c r="K13" s="241" t="s">
        <v>33</v>
      </c>
      <c r="L13" s="6" t="s">
        <v>33</v>
      </c>
    </row>
  </sheetData>
  <mergeCells count="3">
    <mergeCell ref="A1:L1"/>
    <mergeCell ref="A6:L6"/>
    <mergeCell ref="A11:L11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G1" workbookViewId="0">
      <selection activeCell="K14" sqref="K14"/>
    </sheetView>
  </sheetViews>
  <sheetFormatPr defaultRowHeight="15" x14ac:dyDescent="0.25"/>
  <cols>
    <col min="1" max="1" width="10.42578125" bestFit="1" customWidth="1"/>
    <col min="2" max="2" width="16.85546875" bestFit="1" customWidth="1"/>
    <col min="3" max="3" width="20.7109375" bestFit="1" customWidth="1"/>
    <col min="4" max="4" width="24.85546875" bestFit="1" customWidth="1"/>
    <col min="5" max="5" width="12.85546875" bestFit="1" customWidth="1"/>
    <col min="6" max="6" width="20.7109375" bestFit="1" customWidth="1"/>
    <col min="7" max="7" width="17.5703125" bestFit="1" customWidth="1"/>
    <col min="8" max="8" width="19.85546875" bestFit="1" customWidth="1"/>
    <col min="9" max="9" width="20.42578125" bestFit="1" customWidth="1"/>
    <col min="10" max="10" width="19.7109375" bestFit="1" customWidth="1"/>
  </cols>
  <sheetData>
    <row r="1" spans="1:10" ht="21.75" thickBot="1" x14ac:dyDescent="0.4">
      <c r="A1" s="333" t="s">
        <v>295</v>
      </c>
      <c r="B1" s="334"/>
      <c r="C1" s="334"/>
      <c r="D1" s="334"/>
      <c r="E1" s="334"/>
      <c r="F1" s="334"/>
      <c r="G1" s="334"/>
      <c r="H1" s="334"/>
      <c r="I1" s="334"/>
      <c r="J1" s="335"/>
    </row>
    <row r="2" spans="1:10" ht="15.75" x14ac:dyDescent="0.25">
      <c r="A2" s="173" t="s">
        <v>296</v>
      </c>
      <c r="B2" s="3" t="s">
        <v>297</v>
      </c>
      <c r="C2" s="3" t="s">
        <v>301</v>
      </c>
      <c r="D2" s="3" t="s">
        <v>302</v>
      </c>
      <c r="E2" s="3" t="s">
        <v>195</v>
      </c>
      <c r="F2" s="3" t="s">
        <v>298</v>
      </c>
      <c r="G2" s="3" t="s">
        <v>196</v>
      </c>
      <c r="H2" s="3" t="s">
        <v>197</v>
      </c>
      <c r="I2" s="3" t="s">
        <v>299</v>
      </c>
      <c r="J2" s="3" t="s">
        <v>303</v>
      </c>
    </row>
    <row r="3" spans="1:10" x14ac:dyDescent="0.25">
      <c r="A3" s="172" t="s">
        <v>144</v>
      </c>
      <c r="B3" s="169">
        <v>87.1</v>
      </c>
      <c r="C3" s="169">
        <v>49.28</v>
      </c>
      <c r="D3" s="169">
        <v>6.26</v>
      </c>
      <c r="E3" s="169">
        <v>432</v>
      </c>
      <c r="F3" s="169">
        <v>34</v>
      </c>
      <c r="G3" s="169">
        <v>496</v>
      </c>
      <c r="H3" s="169">
        <v>16</v>
      </c>
      <c r="I3" s="169">
        <v>38</v>
      </c>
      <c r="J3" s="169">
        <v>31</v>
      </c>
    </row>
    <row r="4" spans="1:10" x14ac:dyDescent="0.25">
      <c r="A4" s="111" t="s">
        <v>199</v>
      </c>
      <c r="B4" s="170">
        <v>75.89</v>
      </c>
      <c r="C4" s="170">
        <v>44.64</v>
      </c>
      <c r="D4" s="170">
        <v>6.07</v>
      </c>
      <c r="E4" s="170">
        <v>340</v>
      </c>
      <c r="F4" s="170">
        <v>25</v>
      </c>
      <c r="G4" s="170">
        <v>448</v>
      </c>
      <c r="H4" s="170">
        <v>16</v>
      </c>
      <c r="I4" s="170">
        <v>25</v>
      </c>
      <c r="J4" s="170">
        <v>31</v>
      </c>
    </row>
    <row r="5" spans="1:10" x14ac:dyDescent="0.25">
      <c r="A5" s="172" t="s">
        <v>146</v>
      </c>
      <c r="B5" s="169">
        <v>96.37</v>
      </c>
      <c r="C5" s="169">
        <v>26.32</v>
      </c>
      <c r="D5" s="169">
        <v>12.58</v>
      </c>
      <c r="E5" s="169">
        <v>478</v>
      </c>
      <c r="F5" s="169">
        <v>10</v>
      </c>
      <c r="G5" s="169">
        <v>496</v>
      </c>
      <c r="H5" s="169">
        <v>16</v>
      </c>
      <c r="I5" s="169">
        <v>10</v>
      </c>
      <c r="J5" s="169">
        <v>28</v>
      </c>
    </row>
    <row r="6" spans="1:10" x14ac:dyDescent="0.25">
      <c r="A6" s="111" t="s">
        <v>147</v>
      </c>
      <c r="B6" s="170">
        <v>99.79</v>
      </c>
      <c r="C6" s="170">
        <v>55.1</v>
      </c>
      <c r="D6" s="170">
        <v>9.7799999999999994</v>
      </c>
      <c r="E6" s="170">
        <v>479</v>
      </c>
      <c r="F6" s="170">
        <v>27</v>
      </c>
      <c r="G6" s="170">
        <v>480</v>
      </c>
      <c r="H6" s="170">
        <v>16</v>
      </c>
      <c r="I6" s="170">
        <v>27</v>
      </c>
      <c r="J6" s="170">
        <v>22</v>
      </c>
    </row>
    <row r="7" spans="1:10" x14ac:dyDescent="0.25">
      <c r="A7" s="172" t="s">
        <v>148</v>
      </c>
      <c r="B7" s="169">
        <v>98.79</v>
      </c>
      <c r="C7" s="169">
        <v>42.19</v>
      </c>
      <c r="D7" s="169">
        <v>7.66</v>
      </c>
      <c r="E7" s="169">
        <v>490</v>
      </c>
      <c r="F7" s="169">
        <v>27</v>
      </c>
      <c r="G7" s="169">
        <v>496</v>
      </c>
      <c r="H7" s="169">
        <v>16</v>
      </c>
      <c r="I7" s="169">
        <v>30</v>
      </c>
      <c r="J7" s="169">
        <v>34</v>
      </c>
    </row>
    <row r="8" spans="1:10" x14ac:dyDescent="0.25">
      <c r="A8" s="111" t="s">
        <v>149</v>
      </c>
      <c r="B8" s="170">
        <v>97.29</v>
      </c>
      <c r="C8" s="170">
        <v>39.619999999999997</v>
      </c>
      <c r="D8" s="170">
        <v>8.81</v>
      </c>
      <c r="E8" s="170">
        <v>467</v>
      </c>
      <c r="F8" s="170">
        <v>21</v>
      </c>
      <c r="G8" s="170">
        <v>480</v>
      </c>
      <c r="H8" s="170">
        <v>16</v>
      </c>
      <c r="I8" s="170">
        <v>22</v>
      </c>
      <c r="J8" s="170">
        <v>31</v>
      </c>
    </row>
    <row r="9" spans="1:10" x14ac:dyDescent="0.25">
      <c r="A9" s="172" t="s">
        <v>150</v>
      </c>
      <c r="B9" s="169">
        <v>85.48</v>
      </c>
      <c r="C9" s="169">
        <v>41.51</v>
      </c>
      <c r="D9" s="169">
        <v>8</v>
      </c>
      <c r="E9" s="169">
        <v>424</v>
      </c>
      <c r="F9" s="169">
        <v>22</v>
      </c>
      <c r="G9" s="169">
        <v>496</v>
      </c>
      <c r="H9" s="169">
        <v>16</v>
      </c>
      <c r="I9" s="169">
        <v>22</v>
      </c>
      <c r="J9" s="169">
        <v>31</v>
      </c>
    </row>
    <row r="10" spans="1:10" x14ac:dyDescent="0.25">
      <c r="A10" s="111" t="s">
        <v>151</v>
      </c>
      <c r="B10" s="170">
        <v>61.49</v>
      </c>
      <c r="C10" s="170">
        <v>32.5</v>
      </c>
      <c r="D10" s="170">
        <v>7.62</v>
      </c>
      <c r="E10" s="170">
        <v>305</v>
      </c>
      <c r="F10" s="170">
        <v>13</v>
      </c>
      <c r="G10" s="170">
        <v>496</v>
      </c>
      <c r="H10" s="170">
        <v>16</v>
      </c>
      <c r="I10" s="170">
        <v>15</v>
      </c>
      <c r="J10" s="170">
        <v>25</v>
      </c>
    </row>
    <row r="11" spans="1:10" x14ac:dyDescent="0.25">
      <c r="A11" s="172" t="s">
        <v>152</v>
      </c>
      <c r="B11" s="169">
        <v>60.83</v>
      </c>
      <c r="C11" s="169">
        <v>32.35</v>
      </c>
      <c r="D11" s="169">
        <v>8.59</v>
      </c>
      <c r="E11" s="169">
        <v>292</v>
      </c>
      <c r="F11" s="169">
        <v>11</v>
      </c>
      <c r="G11" s="169">
        <v>480</v>
      </c>
      <c r="H11" s="169">
        <v>16</v>
      </c>
      <c r="I11" s="169">
        <v>11</v>
      </c>
      <c r="J11" s="169">
        <v>23</v>
      </c>
    </row>
    <row r="12" spans="1:10" x14ac:dyDescent="0.25">
      <c r="A12" s="111" t="s">
        <v>200</v>
      </c>
      <c r="B12" s="205">
        <v>60.48</v>
      </c>
      <c r="C12" s="205">
        <v>41.67</v>
      </c>
      <c r="D12" s="205">
        <v>8.33</v>
      </c>
      <c r="E12" s="205">
        <v>300</v>
      </c>
      <c r="F12" s="205">
        <v>15</v>
      </c>
      <c r="G12" s="205">
        <v>496</v>
      </c>
      <c r="H12" s="205">
        <v>16</v>
      </c>
      <c r="I12" s="205">
        <v>15</v>
      </c>
      <c r="J12" s="205">
        <v>21</v>
      </c>
    </row>
    <row r="13" spans="1:10" x14ac:dyDescent="0.25">
      <c r="A13" s="172" t="s">
        <v>201</v>
      </c>
      <c r="B13" s="171">
        <v>98.67</v>
      </c>
      <c r="C13" s="171">
        <v>28.57</v>
      </c>
      <c r="D13" s="171">
        <v>14.1</v>
      </c>
      <c r="E13" s="171">
        <v>296</v>
      </c>
      <c r="F13" s="171">
        <v>6</v>
      </c>
      <c r="G13" s="171">
        <v>300</v>
      </c>
      <c r="H13" s="171">
        <v>10</v>
      </c>
      <c r="I13" s="171">
        <v>6</v>
      </c>
      <c r="J13" s="171">
        <v>15</v>
      </c>
    </row>
    <row r="14" spans="1:10" x14ac:dyDescent="0.25">
      <c r="A14" s="111" t="s">
        <v>202</v>
      </c>
      <c r="B14" s="109">
        <v>86.09</v>
      </c>
      <c r="C14" s="109">
        <v>28.57</v>
      </c>
      <c r="D14" s="109">
        <v>10.17</v>
      </c>
      <c r="E14" s="109">
        <v>427</v>
      </c>
      <c r="F14" s="109">
        <v>12</v>
      </c>
      <c r="G14" s="109">
        <v>496</v>
      </c>
      <c r="H14" s="109">
        <v>16</v>
      </c>
      <c r="I14" s="109">
        <v>13</v>
      </c>
      <c r="J14" s="109">
        <v>29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80" zoomScaleNormal="80" workbookViewId="0">
      <selection activeCell="P1" sqref="P1"/>
    </sheetView>
  </sheetViews>
  <sheetFormatPr defaultRowHeight="15" x14ac:dyDescent="0.25"/>
  <cols>
    <col min="1" max="1" width="40.28515625" bestFit="1" customWidth="1"/>
    <col min="2" max="2" width="9" customWidth="1"/>
    <col min="3" max="3" width="9.5703125" bestFit="1" customWidth="1"/>
    <col min="4" max="4" width="8.5703125" customWidth="1"/>
    <col min="5" max="5" width="7.5703125" customWidth="1"/>
    <col min="10" max="10" width="9.7109375" bestFit="1" customWidth="1"/>
    <col min="12" max="12" width="10.42578125" bestFit="1" customWidth="1"/>
    <col min="13" max="13" width="10.140625" bestFit="1" customWidth="1"/>
    <col min="14" max="14" width="12.7109375" customWidth="1"/>
    <col min="15" max="15" width="11.7109375" bestFit="1" customWidth="1"/>
  </cols>
  <sheetData>
    <row r="1" spans="1:15" x14ac:dyDescent="0.25">
      <c r="A1" s="336" t="s">
        <v>306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x14ac:dyDescent="0.25">
      <c r="A2" s="175"/>
      <c r="B2" s="160" t="s">
        <v>144</v>
      </c>
      <c r="C2" s="160" t="s">
        <v>199</v>
      </c>
      <c r="D2" s="160" t="s">
        <v>146</v>
      </c>
      <c r="E2" s="160" t="s">
        <v>147</v>
      </c>
      <c r="F2" s="160" t="s">
        <v>148</v>
      </c>
      <c r="G2" s="160" t="s">
        <v>149</v>
      </c>
      <c r="H2" s="160" t="s">
        <v>150</v>
      </c>
      <c r="I2" s="160" t="s">
        <v>151</v>
      </c>
      <c r="J2" s="160" t="s">
        <v>152</v>
      </c>
      <c r="K2" s="160" t="s">
        <v>200</v>
      </c>
      <c r="L2" s="160" t="s">
        <v>201</v>
      </c>
      <c r="M2" s="160" t="s">
        <v>202</v>
      </c>
      <c r="N2" s="230" t="s">
        <v>372</v>
      </c>
      <c r="O2" s="230" t="s">
        <v>373</v>
      </c>
    </row>
    <row r="3" spans="1:15" x14ac:dyDescent="0.25">
      <c r="A3" s="176" t="s">
        <v>307</v>
      </c>
      <c r="B3" s="161">
        <v>3</v>
      </c>
      <c r="C3" s="161">
        <v>13</v>
      </c>
      <c r="D3" s="161">
        <v>17</v>
      </c>
      <c r="E3" s="161">
        <v>23</v>
      </c>
      <c r="F3" s="161">
        <v>16</v>
      </c>
      <c r="G3" s="161">
        <v>18</v>
      </c>
      <c r="H3" s="161">
        <v>15</v>
      </c>
      <c r="I3" s="161">
        <v>10</v>
      </c>
      <c r="J3" s="161">
        <v>24</v>
      </c>
      <c r="K3" s="161">
        <v>18</v>
      </c>
      <c r="L3" s="161">
        <v>12</v>
      </c>
      <c r="M3" s="161">
        <v>19</v>
      </c>
      <c r="N3" s="229">
        <f>SUM(B3:M3)</f>
        <v>188</v>
      </c>
      <c r="O3" s="245">
        <f>N3/N11*100</f>
        <v>5.5753262158956112</v>
      </c>
    </row>
    <row r="4" spans="1:15" x14ac:dyDescent="0.25">
      <c r="A4" s="177" t="s">
        <v>308</v>
      </c>
      <c r="B4" s="162">
        <v>40</v>
      </c>
      <c r="C4" s="162">
        <v>35</v>
      </c>
      <c r="D4" s="162">
        <v>64</v>
      </c>
      <c r="E4" s="162">
        <v>64</v>
      </c>
      <c r="F4" s="162">
        <v>95</v>
      </c>
      <c r="G4" s="162">
        <v>93</v>
      </c>
      <c r="H4" s="162">
        <v>48</v>
      </c>
      <c r="I4" s="162">
        <v>57</v>
      </c>
      <c r="J4" s="162">
        <v>50</v>
      </c>
      <c r="K4" s="162">
        <v>79</v>
      </c>
      <c r="L4" s="162">
        <v>64</v>
      </c>
      <c r="M4" s="162">
        <v>33</v>
      </c>
      <c r="N4" s="244">
        <f t="shared" ref="N4:N10" si="0">SUM(B4:M4)</f>
        <v>722</v>
      </c>
      <c r="O4" s="246">
        <f>N4/N11*100</f>
        <v>21.411625148279953</v>
      </c>
    </row>
    <row r="5" spans="1:15" x14ac:dyDescent="0.25">
      <c r="A5" s="176" t="s">
        <v>309</v>
      </c>
      <c r="B5" s="161">
        <v>0</v>
      </c>
      <c r="C5" s="161">
        <v>0</v>
      </c>
      <c r="D5" s="161">
        <v>3</v>
      </c>
      <c r="E5" s="161">
        <v>2</v>
      </c>
      <c r="F5" s="161">
        <v>8</v>
      </c>
      <c r="G5" s="161">
        <v>1</v>
      </c>
      <c r="H5" s="161">
        <v>1</v>
      </c>
      <c r="I5" s="161">
        <v>3</v>
      </c>
      <c r="J5" s="161">
        <v>2</v>
      </c>
      <c r="K5" s="161">
        <v>4</v>
      </c>
      <c r="L5" s="161">
        <v>1</v>
      </c>
      <c r="M5" s="161">
        <v>2</v>
      </c>
      <c r="N5" s="239">
        <f t="shared" si="0"/>
        <v>27</v>
      </c>
      <c r="O5" s="245">
        <f>N5/N11*100</f>
        <v>0.80071174377224197</v>
      </c>
    </row>
    <row r="6" spans="1:15" x14ac:dyDescent="0.25">
      <c r="A6" s="177" t="s">
        <v>310</v>
      </c>
      <c r="B6" s="162">
        <v>72</v>
      </c>
      <c r="C6" s="162">
        <v>57</v>
      </c>
      <c r="D6" s="162">
        <v>96</v>
      </c>
      <c r="E6" s="162">
        <v>55</v>
      </c>
      <c r="F6" s="162">
        <v>66</v>
      </c>
      <c r="G6" s="162">
        <v>69</v>
      </c>
      <c r="H6" s="162">
        <v>80</v>
      </c>
      <c r="I6" s="162">
        <v>68</v>
      </c>
      <c r="J6" s="162">
        <v>58</v>
      </c>
      <c r="K6" s="162">
        <v>54</v>
      </c>
      <c r="L6" s="162">
        <v>66</v>
      </c>
      <c r="M6" s="162">
        <v>41</v>
      </c>
      <c r="N6" s="244">
        <f t="shared" si="0"/>
        <v>782</v>
      </c>
      <c r="O6" s="246">
        <f>N6/N11*100</f>
        <v>23.190984578884937</v>
      </c>
    </row>
    <row r="7" spans="1:15" x14ac:dyDescent="0.25">
      <c r="A7" s="176" t="s">
        <v>311</v>
      </c>
      <c r="B7" s="161">
        <v>14</v>
      </c>
      <c r="C7" s="161">
        <v>29</v>
      </c>
      <c r="D7" s="161">
        <v>34</v>
      </c>
      <c r="E7" s="161">
        <v>26</v>
      </c>
      <c r="F7" s="161">
        <v>37</v>
      </c>
      <c r="G7" s="161">
        <v>31</v>
      </c>
      <c r="H7" s="161">
        <v>32</v>
      </c>
      <c r="I7" s="161">
        <v>26</v>
      </c>
      <c r="J7" s="161">
        <v>29</v>
      </c>
      <c r="K7" s="161">
        <v>28</v>
      </c>
      <c r="L7" s="161">
        <v>11</v>
      </c>
      <c r="M7" s="161">
        <v>30</v>
      </c>
      <c r="N7" s="239">
        <f t="shared" si="0"/>
        <v>327</v>
      </c>
      <c r="O7" s="245">
        <f>N7/N11*100</f>
        <v>9.697508896797153</v>
      </c>
    </row>
    <row r="8" spans="1:15" x14ac:dyDescent="0.25">
      <c r="A8" s="177" t="s">
        <v>312</v>
      </c>
      <c r="B8" s="162">
        <v>94</v>
      </c>
      <c r="C8" s="162">
        <v>85</v>
      </c>
      <c r="D8" s="162">
        <v>114</v>
      </c>
      <c r="E8" s="162">
        <v>120</v>
      </c>
      <c r="F8" s="162">
        <v>157</v>
      </c>
      <c r="G8" s="162">
        <v>131</v>
      </c>
      <c r="H8" s="162">
        <v>103</v>
      </c>
      <c r="I8" s="162">
        <v>108</v>
      </c>
      <c r="J8" s="162">
        <v>70</v>
      </c>
      <c r="K8" s="162">
        <v>77</v>
      </c>
      <c r="L8" s="162">
        <v>103</v>
      </c>
      <c r="M8" s="162">
        <v>128</v>
      </c>
      <c r="N8" s="244">
        <f t="shared" si="0"/>
        <v>1290</v>
      </c>
      <c r="O8" s="246">
        <f>N8/N11*100</f>
        <v>38.256227758007114</v>
      </c>
    </row>
    <row r="9" spans="1:15" x14ac:dyDescent="0.25">
      <c r="A9" s="176" t="s">
        <v>313</v>
      </c>
      <c r="B9" s="161">
        <v>1</v>
      </c>
      <c r="C9" s="161">
        <v>1</v>
      </c>
      <c r="D9" s="161">
        <v>1</v>
      </c>
      <c r="E9" s="161">
        <v>2</v>
      </c>
      <c r="F9" s="161">
        <v>2</v>
      </c>
      <c r="G9" s="161">
        <v>0</v>
      </c>
      <c r="H9" s="161">
        <v>3</v>
      </c>
      <c r="I9" s="161">
        <v>0</v>
      </c>
      <c r="J9" s="161">
        <v>0</v>
      </c>
      <c r="K9" s="161">
        <v>1</v>
      </c>
      <c r="L9" s="161">
        <v>2</v>
      </c>
      <c r="M9" s="161">
        <v>1</v>
      </c>
      <c r="N9" s="239">
        <f t="shared" si="0"/>
        <v>14</v>
      </c>
      <c r="O9" s="245">
        <f>N9/N11*100</f>
        <v>0.41518386714116245</v>
      </c>
    </row>
    <row r="10" spans="1:15" x14ac:dyDescent="0.25">
      <c r="A10" s="177" t="s">
        <v>314</v>
      </c>
      <c r="B10" s="162">
        <v>0</v>
      </c>
      <c r="C10" s="162">
        <v>0</v>
      </c>
      <c r="D10" s="162">
        <v>0</v>
      </c>
      <c r="E10" s="162">
        <v>0</v>
      </c>
      <c r="F10" s="162">
        <v>1</v>
      </c>
      <c r="G10" s="162">
        <v>4</v>
      </c>
      <c r="H10" s="162">
        <v>0</v>
      </c>
      <c r="I10" s="162">
        <v>1</v>
      </c>
      <c r="J10" s="162">
        <v>3</v>
      </c>
      <c r="K10" s="162">
        <v>3</v>
      </c>
      <c r="L10" s="162">
        <v>9</v>
      </c>
      <c r="M10" s="162">
        <v>1</v>
      </c>
      <c r="N10" s="244">
        <f t="shared" si="0"/>
        <v>22</v>
      </c>
      <c r="O10" s="246">
        <f>N10/N11*100</f>
        <v>0.65243179122182682</v>
      </c>
    </row>
    <row r="11" spans="1:15" x14ac:dyDescent="0.25">
      <c r="A11" s="175" t="s">
        <v>15</v>
      </c>
      <c r="B11" s="160">
        <f>SUM(B3:B10)</f>
        <v>224</v>
      </c>
      <c r="C11" s="160">
        <f>SUM(C3:C10)</f>
        <v>220</v>
      </c>
      <c r="D11" s="160">
        <f t="shared" ref="D11:M11" si="1">SUM(D3:D10)</f>
        <v>329</v>
      </c>
      <c r="E11" s="160">
        <f t="shared" si="1"/>
        <v>292</v>
      </c>
      <c r="F11" s="160">
        <f t="shared" si="1"/>
        <v>382</v>
      </c>
      <c r="G11" s="160">
        <f t="shared" si="1"/>
        <v>347</v>
      </c>
      <c r="H11" s="160">
        <f t="shared" si="1"/>
        <v>282</v>
      </c>
      <c r="I11" s="160">
        <f t="shared" si="1"/>
        <v>273</v>
      </c>
      <c r="J11" s="160">
        <f t="shared" si="1"/>
        <v>236</v>
      </c>
      <c r="K11" s="160">
        <f t="shared" si="1"/>
        <v>264</v>
      </c>
      <c r="L11" s="160">
        <f t="shared" si="1"/>
        <v>268</v>
      </c>
      <c r="M11" s="160">
        <f t="shared" si="1"/>
        <v>255</v>
      </c>
      <c r="N11" s="230">
        <f>SUM(N3:N10)</f>
        <v>3372</v>
      </c>
      <c r="O11" s="247">
        <f>SUM(O3:O10)</f>
        <v>100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H31" sqref="H31"/>
    </sheetView>
  </sheetViews>
  <sheetFormatPr defaultRowHeight="15" x14ac:dyDescent="0.25"/>
  <cols>
    <col min="1" max="1" width="30.5703125" customWidth="1"/>
    <col min="9" max="9" width="7.140625" bestFit="1" customWidth="1"/>
    <col min="10" max="10" width="9.7109375" bestFit="1" customWidth="1"/>
    <col min="11" max="11" width="8.42578125" bestFit="1" customWidth="1"/>
    <col min="12" max="12" width="10.42578125" bestFit="1" customWidth="1"/>
    <col min="13" max="13" width="12" bestFit="1" customWidth="1"/>
  </cols>
  <sheetData>
    <row r="1" spans="1:14" ht="18.75" x14ac:dyDescent="0.3">
      <c r="A1" s="282" t="s">
        <v>198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x14ac:dyDescent="0.25">
      <c r="A2" s="96"/>
      <c r="B2" s="2" t="s">
        <v>144</v>
      </c>
      <c r="C2" s="2" t="s">
        <v>199</v>
      </c>
      <c r="D2" s="2" t="s">
        <v>146</v>
      </c>
      <c r="E2" s="2" t="s">
        <v>147</v>
      </c>
      <c r="F2" s="2" t="s">
        <v>148</v>
      </c>
      <c r="G2" s="2" t="s">
        <v>149</v>
      </c>
      <c r="H2" s="2" t="s">
        <v>150</v>
      </c>
      <c r="I2" s="2" t="s">
        <v>151</v>
      </c>
      <c r="J2" s="2" t="s">
        <v>152</v>
      </c>
      <c r="K2" s="2" t="s">
        <v>200</v>
      </c>
      <c r="L2" s="2" t="s">
        <v>201</v>
      </c>
      <c r="M2" s="2" t="s">
        <v>202</v>
      </c>
      <c r="N2" s="2" t="s">
        <v>160</v>
      </c>
    </row>
    <row r="3" spans="1:14" x14ac:dyDescent="0.25">
      <c r="A3" s="216" t="s">
        <v>203</v>
      </c>
      <c r="B3" s="20">
        <v>3.4</v>
      </c>
      <c r="C3" s="20">
        <v>6.67</v>
      </c>
      <c r="D3" s="20">
        <v>2.6</v>
      </c>
      <c r="E3" s="20">
        <v>12.86</v>
      </c>
      <c r="F3" s="20">
        <v>9.57</v>
      </c>
      <c r="G3" s="20">
        <v>3</v>
      </c>
      <c r="H3" s="20">
        <v>10.4</v>
      </c>
      <c r="I3" s="20"/>
      <c r="J3" s="20"/>
      <c r="K3" s="20">
        <v>19</v>
      </c>
      <c r="L3" s="20">
        <v>1</v>
      </c>
      <c r="M3" s="20"/>
      <c r="N3" s="15">
        <f t="shared" ref="N3:N17" si="0">AVERAGE(B3:M3)</f>
        <v>7.6111111111111107</v>
      </c>
    </row>
    <row r="4" spans="1:14" ht="24.75" customHeight="1" x14ac:dyDescent="0.25">
      <c r="A4" s="217" t="s">
        <v>204</v>
      </c>
      <c r="B4" s="215"/>
      <c r="C4" s="214">
        <v>5</v>
      </c>
      <c r="D4" s="214"/>
      <c r="E4" s="214">
        <v>22</v>
      </c>
      <c r="F4" s="214">
        <v>5</v>
      </c>
      <c r="G4" s="214"/>
      <c r="H4" s="214"/>
      <c r="I4" s="214"/>
      <c r="J4" s="214"/>
      <c r="K4" s="214"/>
      <c r="L4" s="214"/>
      <c r="M4" s="4"/>
      <c r="N4" s="6">
        <f t="shared" si="0"/>
        <v>10.666666666666666</v>
      </c>
    </row>
    <row r="5" spans="1:14" ht="29.25" customHeight="1" x14ac:dyDescent="0.25">
      <c r="A5" s="218" t="s">
        <v>205</v>
      </c>
      <c r="B5" s="20">
        <v>2.25</v>
      </c>
      <c r="C5" s="20">
        <v>7</v>
      </c>
      <c r="D5" s="20">
        <v>5.64</v>
      </c>
      <c r="E5" s="20">
        <v>2.81</v>
      </c>
      <c r="F5" s="20">
        <v>6.27</v>
      </c>
      <c r="G5" s="20">
        <v>1.8</v>
      </c>
      <c r="H5" s="20">
        <v>3.54</v>
      </c>
      <c r="I5" s="20">
        <v>7.7</v>
      </c>
      <c r="J5" s="20">
        <v>2.1</v>
      </c>
      <c r="K5" s="20">
        <v>1.48</v>
      </c>
      <c r="L5" s="20">
        <v>2.79</v>
      </c>
      <c r="M5" s="20">
        <v>4.33</v>
      </c>
      <c r="N5" s="15">
        <f t="shared" si="0"/>
        <v>3.9758333333333327</v>
      </c>
    </row>
    <row r="6" spans="1:14" x14ac:dyDescent="0.25">
      <c r="A6" s="217" t="s">
        <v>206</v>
      </c>
      <c r="B6" s="214">
        <v>7.2</v>
      </c>
      <c r="C6" s="214">
        <v>4.8</v>
      </c>
      <c r="D6" s="214">
        <v>4.29</v>
      </c>
      <c r="E6" s="214">
        <v>4.3499999999999996</v>
      </c>
      <c r="F6" s="214">
        <v>6.01</v>
      </c>
      <c r="G6" s="214">
        <v>5.59</v>
      </c>
      <c r="H6" s="214">
        <v>6.6</v>
      </c>
      <c r="I6" s="214">
        <v>7.25</v>
      </c>
      <c r="J6" s="214">
        <v>7.96</v>
      </c>
      <c r="K6" s="214">
        <v>6.28</v>
      </c>
      <c r="L6" s="214">
        <v>8.91</v>
      </c>
      <c r="M6" s="4">
        <v>8.1300000000000008</v>
      </c>
      <c r="N6" s="6">
        <f t="shared" si="0"/>
        <v>6.4474999999999989</v>
      </c>
    </row>
    <row r="7" spans="1:14" x14ac:dyDescent="0.25">
      <c r="A7" s="218" t="s">
        <v>207</v>
      </c>
      <c r="B7" s="20">
        <v>3.4</v>
      </c>
      <c r="C7" s="20">
        <v>2</v>
      </c>
      <c r="D7" s="20">
        <v>4.3899999999999997</v>
      </c>
      <c r="E7" s="20">
        <v>4.8600000000000003</v>
      </c>
      <c r="F7" s="20">
        <v>6.55</v>
      </c>
      <c r="G7" s="20">
        <v>4.46</v>
      </c>
      <c r="H7" s="20">
        <v>3.88</v>
      </c>
      <c r="I7" s="20">
        <v>3.91</v>
      </c>
      <c r="J7" s="20">
        <v>3.9</v>
      </c>
      <c r="K7" s="20">
        <v>4.6900000000000004</v>
      </c>
      <c r="L7" s="20">
        <v>3.81</v>
      </c>
      <c r="M7" s="20">
        <v>2.86</v>
      </c>
      <c r="N7" s="15">
        <f t="shared" si="0"/>
        <v>4.059166666666667</v>
      </c>
    </row>
    <row r="8" spans="1:14" x14ac:dyDescent="0.25">
      <c r="A8" s="217" t="s">
        <v>208</v>
      </c>
      <c r="B8" s="214">
        <v>8.7200000000000006</v>
      </c>
      <c r="C8" s="214">
        <v>4.8099999999999996</v>
      </c>
      <c r="D8" s="214">
        <v>12.13</v>
      </c>
      <c r="E8" s="214">
        <v>11.1</v>
      </c>
      <c r="F8" s="214">
        <v>11.48</v>
      </c>
      <c r="G8" s="214">
        <v>9.9700000000000006</v>
      </c>
      <c r="H8" s="214">
        <v>9.61</v>
      </c>
      <c r="I8" s="214">
        <v>8.32</v>
      </c>
      <c r="J8" s="214">
        <v>9.7799999999999994</v>
      </c>
      <c r="K8" s="214">
        <v>9.3800000000000008</v>
      </c>
      <c r="L8" s="214">
        <v>9.56</v>
      </c>
      <c r="M8" s="4">
        <v>7.97</v>
      </c>
      <c r="N8" s="6">
        <f t="shared" si="0"/>
        <v>9.4025000000000016</v>
      </c>
    </row>
    <row r="9" spans="1:14" x14ac:dyDescent="0.25">
      <c r="A9" s="219" t="s">
        <v>209</v>
      </c>
      <c r="B9" s="20"/>
      <c r="C9" s="20"/>
      <c r="D9" s="20">
        <v>1</v>
      </c>
      <c r="E9" s="20"/>
      <c r="F9" s="20"/>
      <c r="G9" s="20"/>
      <c r="H9" s="20">
        <v>1</v>
      </c>
      <c r="I9" s="20"/>
      <c r="J9" s="20"/>
      <c r="K9" s="20"/>
      <c r="L9" s="20"/>
      <c r="M9" s="20"/>
      <c r="N9" s="15">
        <f t="shared" si="0"/>
        <v>1</v>
      </c>
    </row>
    <row r="10" spans="1:14" x14ac:dyDescent="0.25">
      <c r="A10" s="220" t="s">
        <v>210</v>
      </c>
      <c r="B10" s="214"/>
      <c r="C10" s="214"/>
      <c r="D10" s="214">
        <v>0</v>
      </c>
      <c r="E10" s="214">
        <v>5.5</v>
      </c>
      <c r="F10" s="214">
        <v>11</v>
      </c>
      <c r="G10" s="214"/>
      <c r="H10" s="214">
        <v>6.5</v>
      </c>
      <c r="I10" s="214"/>
      <c r="J10" s="214"/>
      <c r="K10" s="214">
        <v>6</v>
      </c>
      <c r="L10" s="214">
        <v>42</v>
      </c>
      <c r="M10" s="4">
        <v>10.5</v>
      </c>
      <c r="N10" s="6">
        <f t="shared" si="0"/>
        <v>11.642857142857142</v>
      </c>
    </row>
    <row r="11" spans="1:14" x14ac:dyDescent="0.25">
      <c r="A11" s="221" t="s">
        <v>211</v>
      </c>
      <c r="B11" s="20"/>
      <c r="C11" s="20"/>
      <c r="D11" s="20"/>
      <c r="E11" s="20">
        <v>17</v>
      </c>
      <c r="F11" s="20">
        <v>2</v>
      </c>
      <c r="G11" s="20">
        <v>12</v>
      </c>
      <c r="H11" s="20">
        <v>8</v>
      </c>
      <c r="I11" s="20">
        <v>1</v>
      </c>
      <c r="J11" s="20">
        <v>2</v>
      </c>
      <c r="K11" s="20">
        <v>1.33</v>
      </c>
      <c r="L11" s="20">
        <v>1</v>
      </c>
      <c r="M11" s="20">
        <v>3</v>
      </c>
      <c r="N11" s="15">
        <f t="shared" si="0"/>
        <v>5.2588888888888885</v>
      </c>
    </row>
    <row r="12" spans="1:14" x14ac:dyDescent="0.25">
      <c r="A12" s="222" t="s">
        <v>212</v>
      </c>
      <c r="B12" s="214">
        <v>16.98</v>
      </c>
      <c r="C12" s="214">
        <v>8.6999999999999993</v>
      </c>
      <c r="D12" s="214">
        <v>15.03</v>
      </c>
      <c r="E12" s="214">
        <v>10.88</v>
      </c>
      <c r="F12" s="214">
        <v>9.17</v>
      </c>
      <c r="G12" s="214">
        <v>9.01</v>
      </c>
      <c r="H12" s="214">
        <v>11.93</v>
      </c>
      <c r="I12" s="214">
        <v>12.24</v>
      </c>
      <c r="J12" s="214">
        <v>12.38</v>
      </c>
      <c r="K12" s="214">
        <v>12.02</v>
      </c>
      <c r="L12" s="214">
        <v>16.239999999999998</v>
      </c>
      <c r="M12" s="4">
        <v>13.21</v>
      </c>
      <c r="N12" s="6">
        <f t="shared" si="0"/>
        <v>12.315833333333336</v>
      </c>
    </row>
    <row r="13" spans="1:14" x14ac:dyDescent="0.25">
      <c r="A13" s="223" t="s">
        <v>213</v>
      </c>
      <c r="B13" s="20">
        <v>14.26</v>
      </c>
      <c r="C13" s="20">
        <v>12.84</v>
      </c>
      <c r="D13" s="20">
        <v>10.97</v>
      </c>
      <c r="E13" s="20">
        <v>12.7</v>
      </c>
      <c r="F13" s="20">
        <v>10.65</v>
      </c>
      <c r="G13" s="20">
        <v>10.25</v>
      </c>
      <c r="H13" s="20">
        <v>7.6</v>
      </c>
      <c r="I13" s="20"/>
      <c r="J13" s="20">
        <v>9.5</v>
      </c>
      <c r="K13" s="20">
        <v>8.6</v>
      </c>
      <c r="L13" s="20">
        <v>14.5</v>
      </c>
      <c r="M13" s="20">
        <v>12.8</v>
      </c>
      <c r="N13" s="15">
        <f t="shared" si="0"/>
        <v>11.33363636363636</v>
      </c>
    </row>
    <row r="14" spans="1:14" ht="29.25" customHeight="1" x14ac:dyDescent="0.25">
      <c r="A14" s="217" t="s">
        <v>214</v>
      </c>
      <c r="B14" s="214">
        <v>10.58</v>
      </c>
      <c r="C14" s="214">
        <v>11.35</v>
      </c>
      <c r="D14" s="214">
        <v>10.48</v>
      </c>
      <c r="E14" s="214">
        <v>11.65</v>
      </c>
      <c r="F14" s="214">
        <v>7.67</v>
      </c>
      <c r="G14" s="214">
        <v>8.2799999999999994</v>
      </c>
      <c r="H14" s="214">
        <v>10.23</v>
      </c>
      <c r="I14" s="214">
        <v>10.26</v>
      </c>
      <c r="J14" s="214">
        <v>12.55</v>
      </c>
      <c r="K14" s="214">
        <v>15.59</v>
      </c>
      <c r="L14" s="214">
        <v>13.63</v>
      </c>
      <c r="M14" s="4">
        <v>11.29</v>
      </c>
      <c r="N14" s="6">
        <f t="shared" si="0"/>
        <v>11.13</v>
      </c>
    </row>
    <row r="15" spans="1:14" x14ac:dyDescent="0.25">
      <c r="A15" s="218" t="s">
        <v>215</v>
      </c>
      <c r="B15" s="20"/>
      <c r="C15" s="20"/>
      <c r="D15" s="20"/>
      <c r="E15" s="20"/>
      <c r="F15" s="20">
        <v>2</v>
      </c>
      <c r="G15" s="20">
        <v>3</v>
      </c>
      <c r="H15" s="20"/>
      <c r="I15" s="20"/>
      <c r="J15" s="20"/>
      <c r="K15" s="20"/>
      <c r="L15" s="20">
        <v>1</v>
      </c>
      <c r="M15" s="20"/>
      <c r="N15" s="15">
        <f t="shared" si="0"/>
        <v>2</v>
      </c>
    </row>
    <row r="16" spans="1:14" x14ac:dyDescent="0.25">
      <c r="A16" s="222" t="s">
        <v>216</v>
      </c>
      <c r="B16" s="214">
        <v>2</v>
      </c>
      <c r="C16" s="214">
        <v>11.21</v>
      </c>
      <c r="D16" s="214">
        <v>1</v>
      </c>
      <c r="E16" s="214"/>
      <c r="F16" s="214"/>
      <c r="G16" s="214"/>
      <c r="H16" s="214"/>
      <c r="I16" s="214"/>
      <c r="J16" s="214"/>
      <c r="K16" s="214"/>
      <c r="L16" s="214"/>
      <c r="M16" s="4"/>
      <c r="N16" s="6">
        <f t="shared" si="0"/>
        <v>4.7366666666666672</v>
      </c>
    </row>
    <row r="17" spans="1:14" x14ac:dyDescent="0.25">
      <c r="A17" s="223" t="s">
        <v>217</v>
      </c>
      <c r="B17" s="20">
        <v>0</v>
      </c>
      <c r="C17" s="20">
        <v>3</v>
      </c>
      <c r="D17" s="20">
        <v>2.5</v>
      </c>
      <c r="E17" s="20">
        <v>3</v>
      </c>
      <c r="F17" s="20"/>
      <c r="G17" s="20">
        <v>4</v>
      </c>
      <c r="H17" s="20">
        <v>1</v>
      </c>
      <c r="I17" s="20">
        <v>8</v>
      </c>
      <c r="J17" s="20">
        <v>3</v>
      </c>
      <c r="K17" s="20">
        <v>14.5</v>
      </c>
      <c r="L17" s="20">
        <v>6.67</v>
      </c>
      <c r="M17" s="20"/>
      <c r="N17" s="15">
        <f t="shared" si="0"/>
        <v>4.5670000000000002</v>
      </c>
    </row>
    <row r="18" spans="1:14" x14ac:dyDescent="0.25">
      <c r="A18" s="224" t="s">
        <v>339</v>
      </c>
      <c r="B18" s="213"/>
      <c r="C18" s="213">
        <v>2</v>
      </c>
      <c r="D18" s="213"/>
      <c r="E18" s="213"/>
      <c r="F18" s="213"/>
      <c r="G18" s="213"/>
      <c r="H18" s="213"/>
      <c r="I18" s="213"/>
      <c r="J18" s="213"/>
      <c r="K18" s="213">
        <v>1</v>
      </c>
      <c r="L18" s="213"/>
      <c r="M18" s="206"/>
      <c r="N18" s="206"/>
    </row>
    <row r="19" spans="1:14" x14ac:dyDescent="0.25">
      <c r="A19" s="74" t="s">
        <v>341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>
        <v>3</v>
      </c>
      <c r="M19" s="1"/>
      <c r="N19" s="1"/>
    </row>
  </sheetData>
  <mergeCells count="1">
    <mergeCell ref="A1:N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2" zoomScale="70" zoomScaleNormal="70" workbookViewId="0">
      <selection activeCell="L108" sqref="L108"/>
    </sheetView>
  </sheetViews>
  <sheetFormatPr defaultRowHeight="15" x14ac:dyDescent="0.25"/>
  <cols>
    <col min="1" max="1" width="50" bestFit="1" customWidth="1"/>
  </cols>
  <sheetData>
    <row r="2" spans="1:13" ht="15.75" x14ac:dyDescent="0.25">
      <c r="A2" s="337" t="s">
        <v>219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3" spans="1:13" ht="15.75" x14ac:dyDescent="0.25">
      <c r="A3" s="112" t="s">
        <v>220</v>
      </c>
      <c r="B3" s="113" t="s">
        <v>221</v>
      </c>
      <c r="C3" s="113" t="s">
        <v>222</v>
      </c>
      <c r="D3" s="113" t="s">
        <v>223</v>
      </c>
      <c r="E3" s="113" t="s">
        <v>224</v>
      </c>
      <c r="F3" s="113" t="s">
        <v>225</v>
      </c>
      <c r="G3" s="113" t="s">
        <v>226</v>
      </c>
      <c r="H3" s="113" t="s">
        <v>227</v>
      </c>
      <c r="I3" s="113" t="s">
        <v>228</v>
      </c>
      <c r="J3" s="113" t="s">
        <v>229</v>
      </c>
      <c r="K3" s="113" t="s">
        <v>230</v>
      </c>
      <c r="L3" s="113" t="s">
        <v>231</v>
      </c>
      <c r="M3" s="113" t="s">
        <v>232</v>
      </c>
    </row>
    <row r="4" spans="1:13" ht="15.75" x14ac:dyDescent="0.25">
      <c r="A4" s="114" t="s">
        <v>233</v>
      </c>
      <c r="B4" s="115">
        <v>158</v>
      </c>
      <c r="C4" s="115">
        <v>161</v>
      </c>
      <c r="D4" s="115">
        <v>118</v>
      </c>
      <c r="E4" s="115">
        <v>194</v>
      </c>
      <c r="F4" s="115">
        <v>223</v>
      </c>
      <c r="G4" s="115">
        <v>223</v>
      </c>
      <c r="H4" s="115">
        <v>328</v>
      </c>
      <c r="I4" s="115">
        <v>604</v>
      </c>
      <c r="J4" s="115">
        <v>595</v>
      </c>
      <c r="K4" s="116">
        <v>723</v>
      </c>
      <c r="L4" s="116">
        <v>681</v>
      </c>
      <c r="M4" s="116"/>
    </row>
    <row r="5" spans="1:13" ht="15.75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3" ht="15.75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3" ht="15.75" x14ac:dyDescent="0.25">
      <c r="A7" s="337" t="s">
        <v>234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15.75" x14ac:dyDescent="0.25">
      <c r="A8" s="118" t="s">
        <v>234</v>
      </c>
      <c r="B8" s="119" t="s">
        <v>221</v>
      </c>
      <c r="C8" s="119" t="s">
        <v>222</v>
      </c>
      <c r="D8" s="119" t="s">
        <v>223</v>
      </c>
      <c r="E8" s="119" t="s">
        <v>224</v>
      </c>
      <c r="F8" s="119" t="s">
        <v>225</v>
      </c>
      <c r="G8" s="119" t="s">
        <v>226</v>
      </c>
      <c r="H8" s="119" t="s">
        <v>227</v>
      </c>
      <c r="I8" s="119" t="s">
        <v>228</v>
      </c>
      <c r="J8" s="119" t="s">
        <v>229</v>
      </c>
      <c r="K8" s="119" t="s">
        <v>230</v>
      </c>
      <c r="L8" s="119" t="s">
        <v>231</v>
      </c>
      <c r="M8" s="119" t="s">
        <v>232</v>
      </c>
    </row>
    <row r="9" spans="1:13" ht="15.75" x14ac:dyDescent="0.25">
      <c r="A9" s="120" t="s">
        <v>235</v>
      </c>
      <c r="B9" s="115">
        <v>114</v>
      </c>
      <c r="C9" s="115">
        <v>126</v>
      </c>
      <c r="D9" s="115">
        <v>92</v>
      </c>
      <c r="E9" s="115">
        <v>165</v>
      </c>
      <c r="F9" s="115">
        <v>172</v>
      </c>
      <c r="G9" s="115">
        <v>179</v>
      </c>
      <c r="H9" s="115">
        <v>251</v>
      </c>
      <c r="I9" s="115">
        <v>456</v>
      </c>
      <c r="J9" s="115">
        <v>453</v>
      </c>
      <c r="K9" s="210">
        <v>529</v>
      </c>
      <c r="L9" s="121">
        <v>517</v>
      </c>
      <c r="M9" s="121"/>
    </row>
    <row r="10" spans="1:13" ht="15.75" x14ac:dyDescent="0.25">
      <c r="A10" s="122" t="s">
        <v>236</v>
      </c>
      <c r="B10" s="123">
        <v>44</v>
      </c>
      <c r="C10" s="123">
        <v>35</v>
      </c>
      <c r="D10" s="123">
        <v>26</v>
      </c>
      <c r="E10" s="123">
        <v>29</v>
      </c>
      <c r="F10" s="123">
        <v>50</v>
      </c>
      <c r="G10" s="123">
        <v>43</v>
      </c>
      <c r="H10" s="123">
        <v>77</v>
      </c>
      <c r="I10" s="123">
        <v>142</v>
      </c>
      <c r="J10" s="123">
        <v>137</v>
      </c>
      <c r="K10" s="211">
        <v>187</v>
      </c>
      <c r="L10" s="124">
        <v>154</v>
      </c>
      <c r="M10" s="124"/>
    </row>
    <row r="11" spans="1:13" ht="15.75" x14ac:dyDescent="0.25">
      <c r="A11" s="120" t="s">
        <v>237</v>
      </c>
      <c r="B11" s="115">
        <v>0</v>
      </c>
      <c r="C11" s="115">
        <v>0</v>
      </c>
      <c r="D11" s="115">
        <v>0</v>
      </c>
      <c r="E11" s="115">
        <v>0</v>
      </c>
      <c r="F11" s="115">
        <v>1</v>
      </c>
      <c r="G11" s="115">
        <v>1</v>
      </c>
      <c r="H11" s="115">
        <v>0</v>
      </c>
      <c r="I11" s="115">
        <v>6</v>
      </c>
      <c r="J11" s="115">
        <v>5</v>
      </c>
      <c r="K11" s="210">
        <v>7</v>
      </c>
      <c r="L11" s="121">
        <v>10</v>
      </c>
      <c r="M11" s="121"/>
    </row>
    <row r="12" spans="1:13" ht="15.75" x14ac:dyDescent="0.25">
      <c r="A12" s="118" t="s">
        <v>15</v>
      </c>
      <c r="B12" s="119">
        <f>SUM(B9:B11)</f>
        <v>158</v>
      </c>
      <c r="C12" s="119">
        <f t="shared" ref="C12:M12" si="0">SUM(C9:C11)</f>
        <v>161</v>
      </c>
      <c r="D12" s="119">
        <f t="shared" si="0"/>
        <v>118</v>
      </c>
      <c r="E12" s="119">
        <f t="shared" si="0"/>
        <v>194</v>
      </c>
      <c r="F12" s="119">
        <f t="shared" si="0"/>
        <v>223</v>
      </c>
      <c r="G12" s="119">
        <f t="shared" si="0"/>
        <v>223</v>
      </c>
      <c r="H12" s="119">
        <f t="shared" si="0"/>
        <v>328</v>
      </c>
      <c r="I12" s="119">
        <f t="shared" si="0"/>
        <v>604</v>
      </c>
      <c r="J12" s="119">
        <f t="shared" si="0"/>
        <v>595</v>
      </c>
      <c r="K12" s="119">
        <f t="shared" si="0"/>
        <v>723</v>
      </c>
      <c r="L12" s="119">
        <f t="shared" si="0"/>
        <v>681</v>
      </c>
      <c r="M12" s="119">
        <f t="shared" si="0"/>
        <v>0</v>
      </c>
    </row>
    <row r="13" spans="1:13" ht="15.75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25"/>
      <c r="L13" s="117"/>
      <c r="M13" s="117"/>
    </row>
    <row r="14" spans="1:13" ht="15.75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25"/>
      <c r="L14" s="117"/>
      <c r="M14" s="117"/>
    </row>
    <row r="15" spans="1:13" ht="15.75" x14ac:dyDescent="0.25">
      <c r="A15" s="337" t="s">
        <v>238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</row>
    <row r="16" spans="1:13" ht="15.75" x14ac:dyDescent="0.25">
      <c r="A16" s="126" t="s">
        <v>238</v>
      </c>
      <c r="B16" s="119" t="s">
        <v>221</v>
      </c>
      <c r="C16" s="119" t="s">
        <v>222</v>
      </c>
      <c r="D16" s="119" t="s">
        <v>223</v>
      </c>
      <c r="E16" s="119" t="s">
        <v>224</v>
      </c>
      <c r="F16" s="119" t="s">
        <v>225</v>
      </c>
      <c r="G16" s="119" t="s">
        <v>226</v>
      </c>
      <c r="H16" s="119" t="s">
        <v>227</v>
      </c>
      <c r="I16" s="119" t="s">
        <v>228</v>
      </c>
      <c r="J16" s="119" t="s">
        <v>229</v>
      </c>
      <c r="K16" s="119" t="s">
        <v>230</v>
      </c>
      <c r="L16" s="119" t="s">
        <v>231</v>
      </c>
      <c r="M16" s="119" t="s">
        <v>232</v>
      </c>
    </row>
    <row r="17" spans="1:13" ht="15.75" x14ac:dyDescent="0.25">
      <c r="A17" s="120" t="s">
        <v>239</v>
      </c>
      <c r="B17" s="115">
        <v>67</v>
      </c>
      <c r="C17" s="115">
        <v>63</v>
      </c>
      <c r="D17" s="115">
        <v>46</v>
      </c>
      <c r="E17" s="115">
        <v>66</v>
      </c>
      <c r="F17" s="115">
        <v>84</v>
      </c>
      <c r="G17" s="115">
        <v>87</v>
      </c>
      <c r="H17" s="115">
        <v>94</v>
      </c>
      <c r="I17" s="115">
        <v>123</v>
      </c>
      <c r="J17" s="115">
        <v>167</v>
      </c>
      <c r="K17" s="115">
        <v>196</v>
      </c>
      <c r="L17" s="115">
        <v>189</v>
      </c>
      <c r="M17" s="115"/>
    </row>
    <row r="18" spans="1:13" ht="15.75" x14ac:dyDescent="0.25">
      <c r="A18" s="122" t="s">
        <v>240</v>
      </c>
      <c r="B18" s="123">
        <v>12</v>
      </c>
      <c r="C18" s="123">
        <v>13</v>
      </c>
      <c r="D18" s="123">
        <v>20</v>
      </c>
      <c r="E18" s="123">
        <v>23</v>
      </c>
      <c r="F18" s="123">
        <v>18</v>
      </c>
      <c r="G18" s="123">
        <v>24</v>
      </c>
      <c r="H18" s="123">
        <v>35</v>
      </c>
      <c r="I18" s="123">
        <v>57</v>
      </c>
      <c r="J18" s="123">
        <v>60</v>
      </c>
      <c r="K18" s="123">
        <v>55</v>
      </c>
      <c r="L18" s="123">
        <v>59</v>
      </c>
      <c r="M18" s="123"/>
    </row>
    <row r="19" spans="1:13" ht="15.75" x14ac:dyDescent="0.25">
      <c r="A19" s="127" t="s">
        <v>241</v>
      </c>
      <c r="B19" s="115">
        <v>40</v>
      </c>
      <c r="C19" s="115">
        <v>48</v>
      </c>
      <c r="D19" s="115">
        <v>40</v>
      </c>
      <c r="E19" s="115">
        <v>67</v>
      </c>
      <c r="F19" s="115">
        <v>92</v>
      </c>
      <c r="G19" s="115">
        <v>73</v>
      </c>
      <c r="H19" s="115">
        <v>108</v>
      </c>
      <c r="I19" s="115">
        <v>322</v>
      </c>
      <c r="J19" s="115">
        <v>253</v>
      </c>
      <c r="K19" s="115">
        <v>315</v>
      </c>
      <c r="L19" s="115">
        <v>299</v>
      </c>
      <c r="M19" s="115"/>
    </row>
    <row r="20" spans="1:13" ht="15.75" x14ac:dyDescent="0.25">
      <c r="A20" s="122" t="s">
        <v>242</v>
      </c>
      <c r="B20" s="123">
        <v>4</v>
      </c>
      <c r="C20" s="123">
        <v>14</v>
      </c>
      <c r="D20" s="123">
        <v>2</v>
      </c>
      <c r="E20" s="123">
        <v>3</v>
      </c>
      <c r="F20" s="123">
        <v>0</v>
      </c>
      <c r="G20" s="123">
        <v>6</v>
      </c>
      <c r="H20" s="123">
        <v>61</v>
      </c>
      <c r="I20" s="123">
        <v>23</v>
      </c>
      <c r="J20" s="123">
        <v>31</v>
      </c>
      <c r="K20" s="123">
        <v>49</v>
      </c>
      <c r="L20" s="123">
        <v>53</v>
      </c>
      <c r="M20" s="123"/>
    </row>
    <row r="21" spans="1:13" ht="15.75" x14ac:dyDescent="0.25">
      <c r="A21" s="120" t="s">
        <v>243</v>
      </c>
      <c r="B21" s="115">
        <v>17</v>
      </c>
      <c r="C21" s="115">
        <v>3</v>
      </c>
      <c r="D21" s="115">
        <v>3</v>
      </c>
      <c r="E21" s="115">
        <v>9</v>
      </c>
      <c r="F21" s="115">
        <v>12</v>
      </c>
      <c r="G21" s="115">
        <v>15</v>
      </c>
      <c r="H21" s="115">
        <v>6</v>
      </c>
      <c r="I21" s="115">
        <v>15</v>
      </c>
      <c r="J21" s="115">
        <v>15</v>
      </c>
      <c r="K21" s="115">
        <v>17</v>
      </c>
      <c r="L21" s="115">
        <v>16</v>
      </c>
      <c r="M21" s="115"/>
    </row>
    <row r="22" spans="1:13" ht="15.75" x14ac:dyDescent="0.25">
      <c r="A22" s="128" t="s">
        <v>244</v>
      </c>
      <c r="B22" s="123">
        <v>18</v>
      </c>
      <c r="C22" s="123">
        <v>20</v>
      </c>
      <c r="D22" s="123">
        <v>7</v>
      </c>
      <c r="E22" s="123">
        <v>26</v>
      </c>
      <c r="F22" s="123">
        <v>15</v>
      </c>
      <c r="G22" s="123">
        <v>16</v>
      </c>
      <c r="H22" s="123">
        <v>23</v>
      </c>
      <c r="I22" s="123">
        <v>59</v>
      </c>
      <c r="J22" s="123">
        <v>66</v>
      </c>
      <c r="K22" s="123">
        <v>74</v>
      </c>
      <c r="L22" s="123">
        <v>56</v>
      </c>
      <c r="M22" s="123"/>
    </row>
    <row r="23" spans="1:13" ht="15.75" x14ac:dyDescent="0.25">
      <c r="A23" s="120" t="s">
        <v>245</v>
      </c>
      <c r="B23" s="115">
        <v>0</v>
      </c>
      <c r="C23" s="115">
        <v>0</v>
      </c>
      <c r="D23" s="115">
        <v>0</v>
      </c>
      <c r="E23" s="115">
        <v>0</v>
      </c>
      <c r="F23" s="115">
        <v>2</v>
      </c>
      <c r="G23" s="115">
        <v>2</v>
      </c>
      <c r="H23" s="115">
        <v>1</v>
      </c>
      <c r="I23" s="115">
        <v>5</v>
      </c>
      <c r="J23" s="115">
        <v>3</v>
      </c>
      <c r="K23" s="115">
        <v>17</v>
      </c>
      <c r="L23" s="115">
        <v>9</v>
      </c>
      <c r="M23" s="115"/>
    </row>
    <row r="24" spans="1:13" ht="15.75" x14ac:dyDescent="0.25">
      <c r="A24" s="118" t="s">
        <v>15</v>
      </c>
      <c r="B24" s="119">
        <f>SUM(B17:B23)</f>
        <v>158</v>
      </c>
      <c r="C24" s="119">
        <f t="shared" ref="C24:M24" si="1">SUM(C17:C23)</f>
        <v>161</v>
      </c>
      <c r="D24" s="119">
        <f t="shared" si="1"/>
        <v>118</v>
      </c>
      <c r="E24" s="119">
        <f t="shared" si="1"/>
        <v>194</v>
      </c>
      <c r="F24" s="119">
        <f t="shared" si="1"/>
        <v>223</v>
      </c>
      <c r="G24" s="119">
        <f t="shared" si="1"/>
        <v>223</v>
      </c>
      <c r="H24" s="119">
        <f t="shared" si="1"/>
        <v>328</v>
      </c>
      <c r="I24" s="119">
        <f t="shared" si="1"/>
        <v>604</v>
      </c>
      <c r="J24" s="119">
        <f t="shared" si="1"/>
        <v>595</v>
      </c>
      <c r="K24" s="119">
        <f t="shared" si="1"/>
        <v>723</v>
      </c>
      <c r="L24" s="119">
        <f t="shared" si="1"/>
        <v>681</v>
      </c>
      <c r="M24" s="119">
        <f t="shared" si="1"/>
        <v>0</v>
      </c>
    </row>
    <row r="25" spans="1:13" ht="15.75" x14ac:dyDescent="0.25">
      <c r="A25" s="129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15.75" x14ac:dyDescent="0.25">
      <c r="A26" s="129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3" ht="15.75" x14ac:dyDescent="0.25">
      <c r="A27" s="338" t="s">
        <v>246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40"/>
    </row>
    <row r="28" spans="1:13" ht="15.75" x14ac:dyDescent="0.25">
      <c r="A28" s="112" t="s">
        <v>247</v>
      </c>
      <c r="B28" s="113" t="s">
        <v>221</v>
      </c>
      <c r="C28" s="113" t="s">
        <v>222</v>
      </c>
      <c r="D28" s="113" t="s">
        <v>223</v>
      </c>
      <c r="E28" s="113" t="s">
        <v>224</v>
      </c>
      <c r="F28" s="113" t="s">
        <v>225</v>
      </c>
      <c r="G28" s="113" t="s">
        <v>226</v>
      </c>
      <c r="H28" s="113" t="s">
        <v>227</v>
      </c>
      <c r="I28" s="113" t="s">
        <v>228</v>
      </c>
      <c r="J28" s="113" t="s">
        <v>229</v>
      </c>
      <c r="K28" s="113" t="s">
        <v>230</v>
      </c>
      <c r="L28" s="113" t="s">
        <v>231</v>
      </c>
      <c r="M28" s="113" t="s">
        <v>232</v>
      </c>
    </row>
    <row r="29" spans="1:13" ht="15.75" x14ac:dyDescent="0.25">
      <c r="A29" s="127" t="s">
        <v>248</v>
      </c>
      <c r="B29" s="131">
        <v>15</v>
      </c>
      <c r="C29" s="131">
        <v>20</v>
      </c>
      <c r="D29" s="131">
        <v>31</v>
      </c>
      <c r="E29" s="131">
        <v>18</v>
      </c>
      <c r="F29" s="131">
        <v>25</v>
      </c>
      <c r="G29" s="131">
        <v>40</v>
      </c>
      <c r="H29" s="131">
        <v>57</v>
      </c>
      <c r="I29" s="131">
        <v>85</v>
      </c>
      <c r="J29" s="131">
        <v>92</v>
      </c>
      <c r="K29" s="116">
        <v>108</v>
      </c>
      <c r="L29" s="116">
        <v>77</v>
      </c>
      <c r="M29" s="116"/>
    </row>
    <row r="30" spans="1:13" ht="15.75" x14ac:dyDescent="0.25">
      <c r="A30" s="148" t="s">
        <v>249</v>
      </c>
      <c r="B30" s="132">
        <v>40</v>
      </c>
      <c r="C30" s="132">
        <v>40</v>
      </c>
      <c r="D30" s="132">
        <v>33</v>
      </c>
      <c r="E30" s="132">
        <v>37</v>
      </c>
      <c r="F30" s="132">
        <v>64</v>
      </c>
      <c r="G30" s="132">
        <v>76</v>
      </c>
      <c r="H30" s="132">
        <v>69</v>
      </c>
      <c r="I30" s="132">
        <v>95</v>
      </c>
      <c r="J30" s="132">
        <v>111</v>
      </c>
      <c r="K30" s="133">
        <v>174</v>
      </c>
      <c r="L30" s="133">
        <v>158</v>
      </c>
      <c r="M30" s="133"/>
    </row>
    <row r="31" spans="1:13" ht="15.75" x14ac:dyDescent="0.25">
      <c r="A31" s="127" t="s">
        <v>250</v>
      </c>
      <c r="B31" s="131">
        <v>9</v>
      </c>
      <c r="C31" s="131">
        <v>2</v>
      </c>
      <c r="D31" s="131">
        <v>4</v>
      </c>
      <c r="E31" s="131">
        <v>4</v>
      </c>
      <c r="F31" s="131">
        <v>4</v>
      </c>
      <c r="G31" s="131">
        <v>9</v>
      </c>
      <c r="H31" s="131">
        <v>8</v>
      </c>
      <c r="I31" s="131">
        <v>18</v>
      </c>
      <c r="J31" s="131">
        <v>16</v>
      </c>
      <c r="K31" s="116">
        <v>14</v>
      </c>
      <c r="L31" s="116">
        <v>11</v>
      </c>
      <c r="M31" s="116"/>
    </row>
    <row r="32" spans="1:13" ht="15.75" x14ac:dyDescent="0.25">
      <c r="A32" s="149" t="s">
        <v>251</v>
      </c>
      <c r="B32" s="132">
        <v>40</v>
      </c>
      <c r="C32" s="132">
        <v>27</v>
      </c>
      <c r="D32" s="132">
        <v>25</v>
      </c>
      <c r="E32" s="132">
        <v>38</v>
      </c>
      <c r="F32" s="132">
        <v>47</v>
      </c>
      <c r="G32" s="132">
        <v>35</v>
      </c>
      <c r="H32" s="132">
        <v>51</v>
      </c>
      <c r="I32" s="132">
        <v>95</v>
      </c>
      <c r="J32" s="132">
        <v>106</v>
      </c>
      <c r="K32" s="133">
        <v>147</v>
      </c>
      <c r="L32" s="133">
        <v>114</v>
      </c>
      <c r="M32" s="133"/>
    </row>
    <row r="33" spans="1:13" ht="15.75" x14ac:dyDescent="0.25">
      <c r="A33" s="127" t="s">
        <v>252</v>
      </c>
      <c r="B33" s="131">
        <v>24</v>
      </c>
      <c r="C33" s="131">
        <v>14</v>
      </c>
      <c r="D33" s="131">
        <v>28</v>
      </c>
      <c r="E33" s="131">
        <v>25</v>
      </c>
      <c r="F33" s="131">
        <v>48</v>
      </c>
      <c r="G33" s="131">
        <v>52</v>
      </c>
      <c r="H33" s="131">
        <v>44</v>
      </c>
      <c r="I33" s="131">
        <v>81</v>
      </c>
      <c r="J33" s="131">
        <v>82</v>
      </c>
      <c r="K33" s="116">
        <v>109</v>
      </c>
      <c r="L33" s="116">
        <v>88</v>
      </c>
      <c r="M33" s="116"/>
    </row>
    <row r="34" spans="1:13" ht="15.75" x14ac:dyDescent="0.25">
      <c r="A34" s="118" t="s">
        <v>15</v>
      </c>
      <c r="B34" s="113">
        <f>SUM(B29:B33)</f>
        <v>128</v>
      </c>
      <c r="C34" s="113">
        <f t="shared" ref="C34:M34" si="2">SUM(C29:C33)</f>
        <v>103</v>
      </c>
      <c r="D34" s="113">
        <f t="shared" si="2"/>
        <v>121</v>
      </c>
      <c r="E34" s="113">
        <f t="shared" si="2"/>
        <v>122</v>
      </c>
      <c r="F34" s="113">
        <f t="shared" si="2"/>
        <v>188</v>
      </c>
      <c r="G34" s="113">
        <f t="shared" si="2"/>
        <v>212</v>
      </c>
      <c r="H34" s="113">
        <f t="shared" si="2"/>
        <v>229</v>
      </c>
      <c r="I34" s="113">
        <f t="shared" si="2"/>
        <v>374</v>
      </c>
      <c r="J34" s="113">
        <f t="shared" si="2"/>
        <v>407</v>
      </c>
      <c r="K34" s="113">
        <f t="shared" si="2"/>
        <v>552</v>
      </c>
      <c r="L34" s="113">
        <f t="shared" si="2"/>
        <v>448</v>
      </c>
      <c r="M34" s="113">
        <f t="shared" si="2"/>
        <v>0</v>
      </c>
    </row>
    <row r="35" spans="1:13" ht="15.75" x14ac:dyDescent="0.25">
      <c r="A35" s="134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</row>
    <row r="36" spans="1:13" ht="15.75" x14ac:dyDescent="0.25">
      <c r="A36" s="134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13" ht="15.75" x14ac:dyDescent="0.25">
      <c r="A37" s="337" t="s">
        <v>253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</row>
    <row r="38" spans="1:13" ht="15.75" x14ac:dyDescent="0.25">
      <c r="A38" s="126" t="s">
        <v>253</v>
      </c>
      <c r="B38" s="119" t="s">
        <v>221</v>
      </c>
      <c r="C38" s="119" t="s">
        <v>222</v>
      </c>
      <c r="D38" s="119" t="s">
        <v>223</v>
      </c>
      <c r="E38" s="119" t="s">
        <v>224</v>
      </c>
      <c r="F38" s="119" t="s">
        <v>225</v>
      </c>
      <c r="G38" s="119" t="s">
        <v>226</v>
      </c>
      <c r="H38" s="119" t="s">
        <v>227</v>
      </c>
      <c r="I38" s="119" t="s">
        <v>228</v>
      </c>
      <c r="J38" s="119" t="s">
        <v>229</v>
      </c>
      <c r="K38" s="119" t="s">
        <v>230</v>
      </c>
      <c r="L38" s="119" t="s">
        <v>231</v>
      </c>
      <c r="M38" s="119" t="s">
        <v>232</v>
      </c>
    </row>
    <row r="39" spans="1:13" ht="15.75" x14ac:dyDescent="0.25">
      <c r="A39" s="135" t="s">
        <v>254</v>
      </c>
      <c r="B39" s="115">
        <v>11</v>
      </c>
      <c r="C39" s="115">
        <v>3</v>
      </c>
      <c r="D39" s="115">
        <v>3</v>
      </c>
      <c r="E39" s="115">
        <v>12</v>
      </c>
      <c r="F39" s="115">
        <v>3</v>
      </c>
      <c r="G39" s="115">
        <v>6</v>
      </c>
      <c r="H39" s="115">
        <v>18</v>
      </c>
      <c r="I39" s="115">
        <v>26</v>
      </c>
      <c r="J39" s="115">
        <v>32</v>
      </c>
      <c r="K39" s="121">
        <v>40</v>
      </c>
      <c r="L39" s="121">
        <v>39</v>
      </c>
      <c r="M39" s="121"/>
    </row>
    <row r="40" spans="1:13" ht="15.75" x14ac:dyDescent="0.25">
      <c r="A40" s="136" t="s">
        <v>255</v>
      </c>
      <c r="B40" s="123">
        <v>32</v>
      </c>
      <c r="C40" s="123">
        <v>34</v>
      </c>
      <c r="D40" s="123">
        <v>15</v>
      </c>
      <c r="E40" s="123">
        <v>40</v>
      </c>
      <c r="F40" s="123">
        <v>38</v>
      </c>
      <c r="G40" s="123">
        <v>24</v>
      </c>
      <c r="H40" s="123">
        <v>53</v>
      </c>
      <c r="I40" s="123">
        <v>96</v>
      </c>
      <c r="J40" s="123">
        <v>93</v>
      </c>
      <c r="K40" s="124">
        <v>123</v>
      </c>
      <c r="L40" s="124">
        <v>102</v>
      </c>
      <c r="M40" s="124"/>
    </row>
    <row r="41" spans="1:13" ht="15.75" x14ac:dyDescent="0.25">
      <c r="A41" s="135" t="s">
        <v>256</v>
      </c>
      <c r="B41" s="115">
        <v>79</v>
      </c>
      <c r="C41" s="115">
        <v>94</v>
      </c>
      <c r="D41" s="115">
        <v>65</v>
      </c>
      <c r="E41" s="115">
        <v>102</v>
      </c>
      <c r="F41" s="115">
        <v>121</v>
      </c>
      <c r="G41" s="115">
        <v>140</v>
      </c>
      <c r="H41" s="115">
        <v>174</v>
      </c>
      <c r="I41" s="115">
        <v>344</v>
      </c>
      <c r="J41" s="115">
        <v>331</v>
      </c>
      <c r="K41" s="121">
        <v>404</v>
      </c>
      <c r="L41" s="121">
        <v>392</v>
      </c>
      <c r="M41" s="121"/>
    </row>
    <row r="42" spans="1:13" ht="15.75" x14ac:dyDescent="0.25">
      <c r="A42" s="136" t="s">
        <v>257</v>
      </c>
      <c r="B42" s="123">
        <v>30</v>
      </c>
      <c r="C42" s="123">
        <v>25</v>
      </c>
      <c r="D42" s="123">
        <v>31</v>
      </c>
      <c r="E42" s="123">
        <v>30</v>
      </c>
      <c r="F42" s="123">
        <v>45</v>
      </c>
      <c r="G42" s="123">
        <v>44</v>
      </c>
      <c r="H42" s="123">
        <v>64</v>
      </c>
      <c r="I42" s="123">
        <v>115</v>
      </c>
      <c r="J42" s="123">
        <v>118</v>
      </c>
      <c r="K42" s="124">
        <v>139</v>
      </c>
      <c r="L42" s="124">
        <v>132</v>
      </c>
      <c r="M42" s="124"/>
    </row>
    <row r="43" spans="1:13" ht="15.75" x14ac:dyDescent="0.25">
      <c r="A43" s="135" t="s">
        <v>258</v>
      </c>
      <c r="B43" s="115">
        <v>6</v>
      </c>
      <c r="C43" s="115">
        <v>5</v>
      </c>
      <c r="D43" s="115">
        <v>4</v>
      </c>
      <c r="E43" s="115">
        <v>10</v>
      </c>
      <c r="F43" s="115">
        <v>16</v>
      </c>
      <c r="G43" s="115">
        <v>9</v>
      </c>
      <c r="H43" s="115">
        <v>19</v>
      </c>
      <c r="I43" s="115">
        <v>23</v>
      </c>
      <c r="J43" s="115">
        <v>21</v>
      </c>
      <c r="K43" s="121">
        <v>17</v>
      </c>
      <c r="L43" s="121">
        <v>16</v>
      </c>
      <c r="M43" s="121"/>
    </row>
    <row r="44" spans="1:13" ht="15.75" x14ac:dyDescent="0.25">
      <c r="A44" s="126" t="s">
        <v>15</v>
      </c>
      <c r="B44" s="119">
        <f>SUM(B39:B43)</f>
        <v>158</v>
      </c>
      <c r="C44" s="119">
        <f t="shared" ref="C44:M44" si="3">SUM(C39:C43)</f>
        <v>161</v>
      </c>
      <c r="D44" s="119">
        <f t="shared" si="3"/>
        <v>118</v>
      </c>
      <c r="E44" s="119">
        <f t="shared" si="3"/>
        <v>194</v>
      </c>
      <c r="F44" s="119">
        <f t="shared" si="3"/>
        <v>223</v>
      </c>
      <c r="G44" s="119">
        <f t="shared" si="3"/>
        <v>223</v>
      </c>
      <c r="H44" s="119">
        <f t="shared" si="3"/>
        <v>328</v>
      </c>
      <c r="I44" s="119">
        <f t="shared" si="3"/>
        <v>604</v>
      </c>
      <c r="J44" s="119">
        <f t="shared" si="3"/>
        <v>595</v>
      </c>
      <c r="K44" s="119">
        <f t="shared" si="3"/>
        <v>723</v>
      </c>
      <c r="L44" s="119">
        <f t="shared" si="3"/>
        <v>681</v>
      </c>
      <c r="M44" s="119">
        <f t="shared" si="3"/>
        <v>0</v>
      </c>
    </row>
    <row r="45" spans="1:13" ht="15.75" x14ac:dyDescent="0.25">
      <c r="A45" s="13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</row>
    <row r="46" spans="1:13" ht="15.75" x14ac:dyDescent="0.25">
      <c r="A46" s="13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</row>
    <row r="47" spans="1:13" ht="15.75" x14ac:dyDescent="0.25">
      <c r="A47" s="337" t="s">
        <v>259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</row>
    <row r="48" spans="1:13" ht="15.75" x14ac:dyDescent="0.25">
      <c r="A48" s="126" t="s">
        <v>259</v>
      </c>
      <c r="B48" s="119" t="s">
        <v>221</v>
      </c>
      <c r="C48" s="119" t="s">
        <v>222</v>
      </c>
      <c r="D48" s="119" t="s">
        <v>223</v>
      </c>
      <c r="E48" s="119" t="s">
        <v>224</v>
      </c>
      <c r="F48" s="119" t="s">
        <v>225</v>
      </c>
      <c r="G48" s="119" t="s">
        <v>226</v>
      </c>
      <c r="H48" s="119" t="s">
        <v>227</v>
      </c>
      <c r="I48" s="119" t="s">
        <v>228</v>
      </c>
      <c r="J48" s="119" t="s">
        <v>229</v>
      </c>
      <c r="K48" s="119" t="s">
        <v>230</v>
      </c>
      <c r="L48" s="119" t="s">
        <v>231</v>
      </c>
      <c r="M48" s="119" t="s">
        <v>232</v>
      </c>
    </row>
    <row r="49" spans="1:13" ht="15.75" x14ac:dyDescent="0.25">
      <c r="A49" s="138" t="s">
        <v>260</v>
      </c>
      <c r="B49" s="115">
        <v>34</v>
      </c>
      <c r="C49" s="115">
        <v>27</v>
      </c>
      <c r="D49" s="115">
        <v>14</v>
      </c>
      <c r="E49" s="115">
        <v>21</v>
      </c>
      <c r="F49" s="115">
        <v>42</v>
      </c>
      <c r="G49" s="115">
        <v>46</v>
      </c>
      <c r="H49" s="115">
        <v>45</v>
      </c>
      <c r="I49" s="115">
        <v>89</v>
      </c>
      <c r="J49" s="115">
        <v>77</v>
      </c>
      <c r="K49" s="121">
        <v>106</v>
      </c>
      <c r="L49" s="121">
        <v>132</v>
      </c>
      <c r="M49" s="121"/>
    </row>
    <row r="50" spans="1:13" ht="15.75" x14ac:dyDescent="0.25">
      <c r="A50" s="139" t="s">
        <v>261</v>
      </c>
      <c r="B50" s="123">
        <v>33</v>
      </c>
      <c r="C50" s="123">
        <v>29</v>
      </c>
      <c r="D50" s="123">
        <v>19</v>
      </c>
      <c r="E50" s="123">
        <v>22</v>
      </c>
      <c r="F50" s="123">
        <v>28</v>
      </c>
      <c r="G50" s="123">
        <v>34</v>
      </c>
      <c r="H50" s="123">
        <v>33</v>
      </c>
      <c r="I50" s="123">
        <v>46</v>
      </c>
      <c r="J50" s="123">
        <v>74</v>
      </c>
      <c r="K50" s="124">
        <v>66</v>
      </c>
      <c r="L50" s="124">
        <v>81</v>
      </c>
      <c r="M50" s="124"/>
    </row>
    <row r="51" spans="1:13" ht="15.75" x14ac:dyDescent="0.25">
      <c r="A51" s="138" t="s">
        <v>262</v>
      </c>
      <c r="B51" s="115">
        <v>11</v>
      </c>
      <c r="C51" s="115">
        <v>22</v>
      </c>
      <c r="D51" s="115">
        <v>21</v>
      </c>
      <c r="E51" s="115">
        <v>20</v>
      </c>
      <c r="F51" s="115">
        <v>35</v>
      </c>
      <c r="G51" s="115">
        <v>23</v>
      </c>
      <c r="H51" s="115">
        <v>34</v>
      </c>
      <c r="I51" s="115">
        <v>73</v>
      </c>
      <c r="J51" s="115">
        <v>74</v>
      </c>
      <c r="K51" s="121">
        <v>69</v>
      </c>
      <c r="L51" s="121">
        <v>67</v>
      </c>
      <c r="M51" s="121"/>
    </row>
    <row r="52" spans="1:13" ht="15.75" x14ac:dyDescent="0.25">
      <c r="A52" s="139" t="s">
        <v>263</v>
      </c>
      <c r="B52" s="123">
        <v>19</v>
      </c>
      <c r="C52" s="123">
        <v>16</v>
      </c>
      <c r="D52" s="123">
        <v>13</v>
      </c>
      <c r="E52" s="123">
        <v>22</v>
      </c>
      <c r="F52" s="123">
        <v>24</v>
      </c>
      <c r="G52" s="123">
        <v>33</v>
      </c>
      <c r="H52" s="123">
        <v>54</v>
      </c>
      <c r="I52" s="123">
        <v>54</v>
      </c>
      <c r="J52" s="123">
        <v>65</v>
      </c>
      <c r="K52" s="124">
        <v>80</v>
      </c>
      <c r="L52" s="124">
        <v>46</v>
      </c>
      <c r="M52" s="124"/>
    </row>
    <row r="53" spans="1:13" ht="15.75" x14ac:dyDescent="0.25">
      <c r="A53" s="138" t="s">
        <v>264</v>
      </c>
      <c r="B53" s="115">
        <v>18</v>
      </c>
      <c r="C53" s="115">
        <v>17</v>
      </c>
      <c r="D53" s="115">
        <v>13</v>
      </c>
      <c r="E53" s="115">
        <v>29</v>
      </c>
      <c r="F53" s="115">
        <v>42</v>
      </c>
      <c r="G53" s="115">
        <v>28</v>
      </c>
      <c r="H53" s="115">
        <v>57</v>
      </c>
      <c r="I53" s="115">
        <v>77</v>
      </c>
      <c r="J53" s="115">
        <v>74</v>
      </c>
      <c r="K53" s="121">
        <v>89</v>
      </c>
      <c r="L53" s="121">
        <v>70</v>
      </c>
      <c r="M53" s="121"/>
    </row>
    <row r="54" spans="1:13" ht="15.75" x14ac:dyDescent="0.25">
      <c r="A54" s="139" t="s">
        <v>265</v>
      </c>
      <c r="B54" s="123">
        <v>28</v>
      </c>
      <c r="C54" s="123">
        <v>14</v>
      </c>
      <c r="D54" s="123">
        <v>4</v>
      </c>
      <c r="E54" s="123">
        <v>32</v>
      </c>
      <c r="F54" s="123">
        <v>26</v>
      </c>
      <c r="G54" s="123">
        <v>24</v>
      </c>
      <c r="H54" s="123">
        <v>59</v>
      </c>
      <c r="I54" s="123">
        <v>128</v>
      </c>
      <c r="J54" s="123">
        <v>98</v>
      </c>
      <c r="K54" s="124">
        <v>152</v>
      </c>
      <c r="L54" s="124">
        <v>102</v>
      </c>
      <c r="M54" s="124"/>
    </row>
    <row r="55" spans="1:13" ht="15.75" x14ac:dyDescent="0.25">
      <c r="A55" s="138" t="s">
        <v>266</v>
      </c>
      <c r="B55" s="115">
        <v>14</v>
      </c>
      <c r="C55" s="115">
        <v>35</v>
      </c>
      <c r="D55" s="115">
        <v>34</v>
      </c>
      <c r="E55" s="115">
        <v>47</v>
      </c>
      <c r="F55" s="115">
        <v>24</v>
      </c>
      <c r="G55" s="115">
        <v>34</v>
      </c>
      <c r="H55" s="115">
        <v>43</v>
      </c>
      <c r="I55" s="115">
        <v>131</v>
      </c>
      <c r="J55" s="115">
        <v>129</v>
      </c>
      <c r="K55" s="121">
        <v>156</v>
      </c>
      <c r="L55" s="121">
        <v>179</v>
      </c>
      <c r="M55" s="121"/>
    </row>
    <row r="56" spans="1:13" ht="15.75" x14ac:dyDescent="0.25">
      <c r="A56" s="139" t="s">
        <v>237</v>
      </c>
      <c r="B56" s="123">
        <v>1</v>
      </c>
      <c r="C56" s="123">
        <v>1</v>
      </c>
      <c r="D56" s="123">
        <v>0</v>
      </c>
      <c r="E56" s="123">
        <v>1</v>
      </c>
      <c r="F56" s="123">
        <v>2</v>
      </c>
      <c r="G56" s="123">
        <v>1</v>
      </c>
      <c r="H56" s="123">
        <v>3</v>
      </c>
      <c r="I56" s="123">
        <v>6</v>
      </c>
      <c r="J56" s="123">
        <v>4</v>
      </c>
      <c r="K56" s="124">
        <v>5</v>
      </c>
      <c r="L56" s="124">
        <v>4</v>
      </c>
      <c r="M56" s="124"/>
    </row>
    <row r="57" spans="1:13" ht="15.75" x14ac:dyDescent="0.25">
      <c r="A57" s="126" t="s">
        <v>15</v>
      </c>
      <c r="B57" s="119">
        <f>SUM(B49:B56)</f>
        <v>158</v>
      </c>
      <c r="C57" s="119">
        <f t="shared" ref="C57:M57" si="4">SUM(C49:C56)</f>
        <v>161</v>
      </c>
      <c r="D57" s="119">
        <f t="shared" si="4"/>
        <v>118</v>
      </c>
      <c r="E57" s="119">
        <f t="shared" si="4"/>
        <v>194</v>
      </c>
      <c r="F57" s="119">
        <f t="shared" si="4"/>
        <v>223</v>
      </c>
      <c r="G57" s="119">
        <f t="shared" si="4"/>
        <v>223</v>
      </c>
      <c r="H57" s="119">
        <f t="shared" si="4"/>
        <v>328</v>
      </c>
      <c r="I57" s="119">
        <f t="shared" si="4"/>
        <v>604</v>
      </c>
      <c r="J57" s="119">
        <f t="shared" si="4"/>
        <v>595</v>
      </c>
      <c r="K57" s="119">
        <f t="shared" si="4"/>
        <v>723</v>
      </c>
      <c r="L57" s="119">
        <f t="shared" si="4"/>
        <v>681</v>
      </c>
      <c r="M57" s="119">
        <f t="shared" si="4"/>
        <v>0</v>
      </c>
    </row>
    <row r="58" spans="1:13" ht="15.75" x14ac:dyDescent="0.25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</row>
    <row r="59" spans="1:13" ht="15.75" x14ac:dyDescent="0.25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ht="15.75" x14ac:dyDescent="0.25">
      <c r="A60" s="337" t="s">
        <v>267</v>
      </c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</row>
    <row r="61" spans="1:13" ht="15.75" x14ac:dyDescent="0.25">
      <c r="A61" s="126" t="s">
        <v>267</v>
      </c>
      <c r="B61" s="119" t="s">
        <v>221</v>
      </c>
      <c r="C61" s="119" t="s">
        <v>222</v>
      </c>
      <c r="D61" s="119" t="s">
        <v>223</v>
      </c>
      <c r="E61" s="119" t="s">
        <v>224</v>
      </c>
      <c r="F61" s="119" t="s">
        <v>225</v>
      </c>
      <c r="G61" s="119" t="s">
        <v>226</v>
      </c>
      <c r="H61" s="119" t="s">
        <v>227</v>
      </c>
      <c r="I61" s="119" t="s">
        <v>228</v>
      </c>
      <c r="J61" s="119" t="s">
        <v>229</v>
      </c>
      <c r="K61" s="119" t="s">
        <v>230</v>
      </c>
      <c r="L61" s="119" t="s">
        <v>231</v>
      </c>
      <c r="M61" s="119" t="s">
        <v>232</v>
      </c>
    </row>
    <row r="62" spans="1:13" ht="15.75" x14ac:dyDescent="0.25">
      <c r="A62" s="140" t="s">
        <v>268</v>
      </c>
      <c r="B62" s="115">
        <v>5</v>
      </c>
      <c r="C62" s="115">
        <v>3</v>
      </c>
      <c r="D62" s="115">
        <v>3</v>
      </c>
      <c r="E62" s="115">
        <v>7</v>
      </c>
      <c r="F62" s="115">
        <v>8</v>
      </c>
      <c r="G62" s="115">
        <v>7</v>
      </c>
      <c r="H62" s="115">
        <v>13</v>
      </c>
      <c r="I62" s="115">
        <v>16</v>
      </c>
      <c r="J62" s="115">
        <v>16</v>
      </c>
      <c r="K62" s="121">
        <v>17</v>
      </c>
      <c r="L62" s="121">
        <v>15</v>
      </c>
      <c r="M62" s="121"/>
    </row>
    <row r="63" spans="1:13" ht="15.75" x14ac:dyDescent="0.25">
      <c r="A63" s="128" t="s">
        <v>269</v>
      </c>
      <c r="B63" s="123">
        <v>23</v>
      </c>
      <c r="C63" s="123">
        <v>18</v>
      </c>
      <c r="D63" s="123">
        <v>13</v>
      </c>
      <c r="E63" s="123">
        <v>22</v>
      </c>
      <c r="F63" s="123">
        <v>21</v>
      </c>
      <c r="G63" s="123">
        <v>34</v>
      </c>
      <c r="H63" s="123">
        <v>43</v>
      </c>
      <c r="I63" s="123">
        <v>50</v>
      </c>
      <c r="J63" s="123">
        <v>57</v>
      </c>
      <c r="K63" s="124">
        <v>76</v>
      </c>
      <c r="L63" s="124">
        <v>57</v>
      </c>
      <c r="M63" s="124"/>
    </row>
    <row r="64" spans="1:13" ht="15.75" x14ac:dyDescent="0.25">
      <c r="A64" s="127" t="s">
        <v>270</v>
      </c>
      <c r="B64" s="115">
        <v>98</v>
      </c>
      <c r="C64" s="115">
        <v>107</v>
      </c>
      <c r="D64" s="115">
        <v>41</v>
      </c>
      <c r="E64" s="115">
        <v>44</v>
      </c>
      <c r="F64" s="115">
        <v>87</v>
      </c>
      <c r="G64" s="115">
        <v>109</v>
      </c>
      <c r="H64" s="115">
        <v>133</v>
      </c>
      <c r="I64" s="115">
        <v>181</v>
      </c>
      <c r="J64" s="115">
        <v>193</v>
      </c>
      <c r="K64" s="121">
        <v>280</v>
      </c>
      <c r="L64" s="121">
        <v>275</v>
      </c>
      <c r="M64" s="121"/>
    </row>
    <row r="65" spans="1:13" ht="15.75" x14ac:dyDescent="0.25">
      <c r="A65" s="122" t="s">
        <v>271</v>
      </c>
      <c r="B65" s="123">
        <v>9</v>
      </c>
      <c r="C65" s="123">
        <v>8</v>
      </c>
      <c r="D65" s="123">
        <v>28</v>
      </c>
      <c r="E65" s="123">
        <v>38</v>
      </c>
      <c r="F65" s="123">
        <v>16</v>
      </c>
      <c r="G65" s="123">
        <v>8</v>
      </c>
      <c r="H65" s="123">
        <v>28</v>
      </c>
      <c r="I65" s="123">
        <v>57</v>
      </c>
      <c r="J65" s="123">
        <v>74</v>
      </c>
      <c r="K65" s="124">
        <v>90</v>
      </c>
      <c r="L65" s="124">
        <v>73</v>
      </c>
      <c r="M65" s="124"/>
    </row>
    <row r="66" spans="1:13" ht="15.75" x14ac:dyDescent="0.25">
      <c r="A66" s="120" t="s">
        <v>244</v>
      </c>
      <c r="B66" s="115">
        <v>23</v>
      </c>
      <c r="C66" s="115">
        <v>25</v>
      </c>
      <c r="D66" s="115">
        <v>33</v>
      </c>
      <c r="E66" s="115">
        <v>83</v>
      </c>
      <c r="F66" s="115">
        <v>91</v>
      </c>
      <c r="G66" s="115">
        <v>65</v>
      </c>
      <c r="H66" s="115">
        <v>111</v>
      </c>
      <c r="I66" s="115">
        <v>300</v>
      </c>
      <c r="J66" s="115">
        <v>255</v>
      </c>
      <c r="K66" s="121">
        <v>260</v>
      </c>
      <c r="L66" s="121">
        <v>261</v>
      </c>
      <c r="M66" s="121"/>
    </row>
    <row r="67" spans="1:13" ht="15.75" x14ac:dyDescent="0.25">
      <c r="A67" s="174" t="s">
        <v>15</v>
      </c>
      <c r="B67" s="119">
        <f>SUM(B62:B66)</f>
        <v>158</v>
      </c>
      <c r="C67" s="119">
        <f t="shared" ref="C67:M67" si="5">SUM(C62:C66)</f>
        <v>161</v>
      </c>
      <c r="D67" s="119">
        <f t="shared" si="5"/>
        <v>118</v>
      </c>
      <c r="E67" s="119">
        <f t="shared" si="5"/>
        <v>194</v>
      </c>
      <c r="F67" s="119">
        <f t="shared" si="5"/>
        <v>223</v>
      </c>
      <c r="G67" s="119">
        <f t="shared" si="5"/>
        <v>223</v>
      </c>
      <c r="H67" s="119">
        <f t="shared" si="5"/>
        <v>328</v>
      </c>
      <c r="I67" s="119">
        <f t="shared" si="5"/>
        <v>604</v>
      </c>
      <c r="J67" s="119">
        <f t="shared" si="5"/>
        <v>595</v>
      </c>
      <c r="K67" s="119">
        <f t="shared" si="5"/>
        <v>723</v>
      </c>
      <c r="L67" s="119">
        <f t="shared" si="5"/>
        <v>681</v>
      </c>
      <c r="M67" s="119">
        <f t="shared" si="5"/>
        <v>0</v>
      </c>
    </row>
    <row r="68" spans="1:13" ht="15.75" x14ac:dyDescent="0.25">
      <c r="A68" s="141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</row>
    <row r="69" spans="1:13" ht="15.75" x14ac:dyDescent="0.25">
      <c r="A69" s="129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</row>
    <row r="70" spans="1:13" ht="15.75" x14ac:dyDescent="0.25">
      <c r="A70" s="337" t="s">
        <v>272</v>
      </c>
      <c r="B70" s="337"/>
      <c r="C70" s="337"/>
      <c r="D70" s="337"/>
      <c r="E70" s="337"/>
      <c r="F70" s="337"/>
      <c r="G70" s="337"/>
      <c r="H70" s="337"/>
      <c r="I70" s="337"/>
      <c r="J70" s="337"/>
      <c r="K70" s="337"/>
      <c r="L70" s="337"/>
      <c r="M70" s="337"/>
    </row>
    <row r="71" spans="1:13" ht="15.75" x14ac:dyDescent="0.25">
      <c r="A71" s="126" t="s">
        <v>272</v>
      </c>
      <c r="B71" s="119" t="s">
        <v>221</v>
      </c>
      <c r="C71" s="119" t="s">
        <v>222</v>
      </c>
      <c r="D71" s="119" t="s">
        <v>223</v>
      </c>
      <c r="E71" s="119" t="s">
        <v>224</v>
      </c>
      <c r="F71" s="119" t="s">
        <v>225</v>
      </c>
      <c r="G71" s="119" t="s">
        <v>226</v>
      </c>
      <c r="H71" s="119" t="s">
        <v>227</v>
      </c>
      <c r="I71" s="119" t="s">
        <v>228</v>
      </c>
      <c r="J71" s="119" t="s">
        <v>229</v>
      </c>
      <c r="K71" s="119" t="s">
        <v>230</v>
      </c>
      <c r="L71" s="119" t="s">
        <v>231</v>
      </c>
      <c r="M71" s="119" t="s">
        <v>232</v>
      </c>
    </row>
    <row r="72" spans="1:13" ht="15.75" x14ac:dyDescent="0.25">
      <c r="A72" s="138" t="s">
        <v>273</v>
      </c>
      <c r="B72" s="115">
        <v>8</v>
      </c>
      <c r="C72" s="115">
        <v>6</v>
      </c>
      <c r="D72" s="115">
        <v>7</v>
      </c>
      <c r="E72" s="115">
        <v>16</v>
      </c>
      <c r="F72" s="115">
        <v>11</v>
      </c>
      <c r="G72" s="115">
        <v>13</v>
      </c>
      <c r="H72" s="115">
        <v>25</v>
      </c>
      <c r="I72" s="115">
        <v>33</v>
      </c>
      <c r="J72" s="115">
        <v>36</v>
      </c>
      <c r="K72" s="115">
        <v>33</v>
      </c>
      <c r="L72" s="115">
        <v>30</v>
      </c>
      <c r="M72" s="115"/>
    </row>
    <row r="73" spans="1:13" ht="15.75" x14ac:dyDescent="0.25">
      <c r="A73" s="139" t="s">
        <v>274</v>
      </c>
      <c r="B73" s="123">
        <v>18</v>
      </c>
      <c r="C73" s="123">
        <v>16</v>
      </c>
      <c r="D73" s="123">
        <v>13</v>
      </c>
      <c r="E73" s="123">
        <v>10</v>
      </c>
      <c r="F73" s="123">
        <v>12</v>
      </c>
      <c r="G73" s="123">
        <v>19</v>
      </c>
      <c r="H73" s="123">
        <v>33</v>
      </c>
      <c r="I73" s="123">
        <v>44</v>
      </c>
      <c r="J73" s="123">
        <v>39</v>
      </c>
      <c r="K73" s="123">
        <v>48</v>
      </c>
      <c r="L73" s="123">
        <v>59</v>
      </c>
      <c r="M73" s="123"/>
    </row>
    <row r="74" spans="1:13" ht="15.75" x14ac:dyDescent="0.25">
      <c r="A74" s="138" t="s">
        <v>275</v>
      </c>
      <c r="B74" s="115">
        <v>108</v>
      </c>
      <c r="C74" s="115">
        <v>126</v>
      </c>
      <c r="D74" s="115">
        <v>90</v>
      </c>
      <c r="E74" s="115">
        <v>137</v>
      </c>
      <c r="F74" s="115">
        <v>178</v>
      </c>
      <c r="G74" s="115">
        <v>175</v>
      </c>
      <c r="H74" s="115">
        <v>236</v>
      </c>
      <c r="I74" s="115">
        <v>448</v>
      </c>
      <c r="J74" s="115">
        <v>448</v>
      </c>
      <c r="K74" s="115">
        <v>548</v>
      </c>
      <c r="L74" s="115">
        <v>511</v>
      </c>
      <c r="M74" s="115"/>
    </row>
    <row r="75" spans="1:13" ht="15.75" x14ac:dyDescent="0.25">
      <c r="A75" s="139" t="s">
        <v>276</v>
      </c>
      <c r="B75" s="123">
        <v>22</v>
      </c>
      <c r="C75" s="123">
        <v>6</v>
      </c>
      <c r="D75" s="123">
        <v>5</v>
      </c>
      <c r="E75" s="123">
        <v>12</v>
      </c>
      <c r="F75" s="123">
        <v>16</v>
      </c>
      <c r="G75" s="123">
        <v>6</v>
      </c>
      <c r="H75" s="123">
        <v>24</v>
      </c>
      <c r="I75" s="123">
        <v>46</v>
      </c>
      <c r="J75" s="123">
        <v>48</v>
      </c>
      <c r="K75" s="123">
        <v>65</v>
      </c>
      <c r="L75" s="123">
        <v>43</v>
      </c>
      <c r="M75" s="123"/>
    </row>
    <row r="76" spans="1:13" ht="15.75" x14ac:dyDescent="0.25">
      <c r="A76" s="138" t="s">
        <v>277</v>
      </c>
      <c r="B76" s="115">
        <v>1</v>
      </c>
      <c r="C76" s="115">
        <v>4</v>
      </c>
      <c r="D76" s="115">
        <v>2</v>
      </c>
      <c r="E76" s="115">
        <v>7</v>
      </c>
      <c r="F76" s="115">
        <v>5</v>
      </c>
      <c r="G76" s="115">
        <v>9</v>
      </c>
      <c r="H76" s="115">
        <v>8</v>
      </c>
      <c r="I76" s="115">
        <v>27</v>
      </c>
      <c r="J76" s="115">
        <v>17</v>
      </c>
      <c r="K76" s="115">
        <v>23</v>
      </c>
      <c r="L76" s="115">
        <v>29</v>
      </c>
      <c r="M76" s="115"/>
    </row>
    <row r="77" spans="1:13" ht="15.75" x14ac:dyDescent="0.25">
      <c r="A77" s="139" t="s">
        <v>237</v>
      </c>
      <c r="B77" s="123">
        <v>1</v>
      </c>
      <c r="C77" s="123">
        <v>3</v>
      </c>
      <c r="D77" s="123">
        <v>1</v>
      </c>
      <c r="E77" s="123">
        <v>12</v>
      </c>
      <c r="F77" s="123">
        <v>1</v>
      </c>
      <c r="G77" s="123">
        <v>1</v>
      </c>
      <c r="H77" s="123">
        <v>2</v>
      </c>
      <c r="I77" s="123">
        <v>6</v>
      </c>
      <c r="J77" s="123">
        <v>7</v>
      </c>
      <c r="K77" s="123">
        <v>6</v>
      </c>
      <c r="L77" s="123">
        <v>9</v>
      </c>
      <c r="M77" s="123"/>
    </row>
    <row r="78" spans="1:13" ht="15.75" x14ac:dyDescent="0.25">
      <c r="A78" s="126" t="s">
        <v>15</v>
      </c>
      <c r="B78" s="119">
        <f>SUM(B72:B77)</f>
        <v>158</v>
      </c>
      <c r="C78" s="119">
        <f t="shared" ref="C78:M78" si="6">SUM(C72:C77)</f>
        <v>161</v>
      </c>
      <c r="D78" s="119">
        <f t="shared" si="6"/>
        <v>118</v>
      </c>
      <c r="E78" s="119">
        <f t="shared" si="6"/>
        <v>194</v>
      </c>
      <c r="F78" s="119">
        <f t="shared" si="6"/>
        <v>223</v>
      </c>
      <c r="G78" s="119">
        <f t="shared" si="6"/>
        <v>223</v>
      </c>
      <c r="H78" s="119">
        <f t="shared" si="6"/>
        <v>328</v>
      </c>
      <c r="I78" s="119">
        <f t="shared" si="6"/>
        <v>604</v>
      </c>
      <c r="J78" s="119">
        <f t="shared" si="6"/>
        <v>595</v>
      </c>
      <c r="K78" s="119">
        <f t="shared" si="6"/>
        <v>723</v>
      </c>
      <c r="L78" s="119">
        <f t="shared" si="6"/>
        <v>681</v>
      </c>
      <c r="M78" s="119">
        <f t="shared" si="6"/>
        <v>0</v>
      </c>
    </row>
    <row r="79" spans="1:13" ht="15.75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</row>
    <row r="80" spans="1:13" ht="15.75" x14ac:dyDescent="0.25">
      <c r="A80" s="117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</row>
    <row r="81" spans="1:13" ht="15.75" x14ac:dyDescent="0.25">
      <c r="A81" s="337" t="s">
        <v>278</v>
      </c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</row>
    <row r="82" spans="1:13" ht="15.75" x14ac:dyDescent="0.25">
      <c r="A82" s="126" t="s">
        <v>278</v>
      </c>
      <c r="B82" s="119" t="s">
        <v>221</v>
      </c>
      <c r="C82" s="119" t="s">
        <v>222</v>
      </c>
      <c r="D82" s="119" t="s">
        <v>223</v>
      </c>
      <c r="E82" s="119" t="s">
        <v>224</v>
      </c>
      <c r="F82" s="119" t="s">
        <v>225</v>
      </c>
      <c r="G82" s="119" t="s">
        <v>226</v>
      </c>
      <c r="H82" s="119" t="s">
        <v>227</v>
      </c>
      <c r="I82" s="119" t="s">
        <v>228</v>
      </c>
      <c r="J82" s="119" t="s">
        <v>229</v>
      </c>
      <c r="K82" s="119" t="s">
        <v>230</v>
      </c>
      <c r="L82" s="119" t="s">
        <v>231</v>
      </c>
      <c r="M82" s="119" t="s">
        <v>232</v>
      </c>
    </row>
    <row r="83" spans="1:13" ht="15.75" x14ac:dyDescent="0.25">
      <c r="A83" s="138" t="s">
        <v>274</v>
      </c>
      <c r="B83" s="115">
        <v>49</v>
      </c>
      <c r="C83" s="115">
        <v>47</v>
      </c>
      <c r="D83" s="115">
        <v>28</v>
      </c>
      <c r="E83" s="115">
        <v>43</v>
      </c>
      <c r="F83" s="115">
        <v>39</v>
      </c>
      <c r="G83" s="115">
        <v>56</v>
      </c>
      <c r="H83" s="115">
        <v>51</v>
      </c>
      <c r="I83" s="115">
        <v>68</v>
      </c>
      <c r="J83" s="115">
        <v>100</v>
      </c>
      <c r="K83" s="121">
        <v>115</v>
      </c>
      <c r="L83" s="121">
        <v>113</v>
      </c>
      <c r="M83" s="121"/>
    </row>
    <row r="84" spans="1:13" ht="15.75" x14ac:dyDescent="0.25">
      <c r="A84" s="139" t="s">
        <v>275</v>
      </c>
      <c r="B84" s="123">
        <v>20</v>
      </c>
      <c r="C84" s="123">
        <v>17</v>
      </c>
      <c r="D84" s="123">
        <v>16</v>
      </c>
      <c r="E84" s="123">
        <v>27</v>
      </c>
      <c r="F84" s="123">
        <v>39</v>
      </c>
      <c r="G84" s="123">
        <v>29</v>
      </c>
      <c r="H84" s="123">
        <v>33</v>
      </c>
      <c r="I84" s="123">
        <v>54</v>
      </c>
      <c r="J84" s="123">
        <v>62</v>
      </c>
      <c r="K84" s="124">
        <v>71</v>
      </c>
      <c r="L84" s="124">
        <v>71</v>
      </c>
      <c r="M84" s="124"/>
    </row>
    <row r="85" spans="1:13" ht="15.75" x14ac:dyDescent="0.25">
      <c r="A85" s="138" t="s">
        <v>276</v>
      </c>
      <c r="B85" s="115">
        <v>1</v>
      </c>
      <c r="C85" s="115">
        <v>2</v>
      </c>
      <c r="D85" s="115">
        <v>2</v>
      </c>
      <c r="E85" s="115">
        <v>1</v>
      </c>
      <c r="F85" s="115">
        <v>5</v>
      </c>
      <c r="G85" s="115">
        <v>2</v>
      </c>
      <c r="H85" s="115">
        <v>4</v>
      </c>
      <c r="I85" s="115">
        <v>9</v>
      </c>
      <c r="J85" s="115">
        <v>5</v>
      </c>
      <c r="K85" s="121">
        <v>6</v>
      </c>
      <c r="L85" s="121">
        <v>7</v>
      </c>
      <c r="M85" s="121"/>
    </row>
    <row r="86" spans="1:13" ht="15.75" x14ac:dyDescent="0.25">
      <c r="A86" s="139" t="s">
        <v>279</v>
      </c>
      <c r="B86" s="123">
        <v>0</v>
      </c>
      <c r="C86" s="123">
        <v>0</v>
      </c>
      <c r="D86" s="123">
        <v>2</v>
      </c>
      <c r="E86" s="123">
        <v>0</v>
      </c>
      <c r="F86" s="123">
        <v>2</v>
      </c>
      <c r="G86" s="123">
        <v>2</v>
      </c>
      <c r="H86" s="123">
        <v>3</v>
      </c>
      <c r="I86" s="123">
        <v>1</v>
      </c>
      <c r="J86" s="123">
        <v>2</v>
      </c>
      <c r="K86" s="124">
        <v>2</v>
      </c>
      <c r="L86" s="124">
        <v>1</v>
      </c>
      <c r="M86" s="124"/>
    </row>
    <row r="87" spans="1:13" ht="15.75" x14ac:dyDescent="0.25">
      <c r="A87" s="138" t="s">
        <v>280</v>
      </c>
      <c r="B87" s="115">
        <v>17</v>
      </c>
      <c r="C87" s="115">
        <v>3</v>
      </c>
      <c r="D87" s="115">
        <v>3</v>
      </c>
      <c r="E87" s="115">
        <v>9</v>
      </c>
      <c r="F87" s="115">
        <v>12</v>
      </c>
      <c r="G87" s="115">
        <v>15</v>
      </c>
      <c r="H87" s="115">
        <v>4</v>
      </c>
      <c r="I87" s="115">
        <v>16</v>
      </c>
      <c r="J87" s="115">
        <v>15</v>
      </c>
      <c r="K87" s="121">
        <v>19</v>
      </c>
      <c r="L87" s="121">
        <v>16</v>
      </c>
      <c r="M87" s="121"/>
    </row>
    <row r="88" spans="1:13" ht="15.75" x14ac:dyDescent="0.25">
      <c r="A88" s="139" t="s">
        <v>281</v>
      </c>
      <c r="B88" s="123">
        <v>4</v>
      </c>
      <c r="C88" s="123">
        <v>2</v>
      </c>
      <c r="D88" s="123">
        <v>13</v>
      </c>
      <c r="E88" s="123">
        <v>7</v>
      </c>
      <c r="F88" s="123">
        <v>8</v>
      </c>
      <c r="G88" s="123">
        <v>11</v>
      </c>
      <c r="H88" s="123">
        <v>9</v>
      </c>
      <c r="I88" s="123">
        <v>23</v>
      </c>
      <c r="J88" s="123">
        <v>23</v>
      </c>
      <c r="K88" s="124">
        <v>22</v>
      </c>
      <c r="L88" s="124">
        <v>30</v>
      </c>
      <c r="M88" s="124"/>
    </row>
    <row r="89" spans="1:13" ht="15.75" x14ac:dyDescent="0.25">
      <c r="A89" s="138" t="s">
        <v>282</v>
      </c>
      <c r="B89" s="115">
        <v>4</v>
      </c>
      <c r="C89" s="115">
        <v>3</v>
      </c>
      <c r="D89" s="115">
        <v>4</v>
      </c>
      <c r="E89" s="115">
        <v>2</v>
      </c>
      <c r="F89" s="115">
        <v>1</v>
      </c>
      <c r="G89" s="115">
        <v>6</v>
      </c>
      <c r="H89" s="115">
        <v>12</v>
      </c>
      <c r="I89" s="115">
        <v>8</v>
      </c>
      <c r="J89" s="115">
        <v>8</v>
      </c>
      <c r="K89" s="121">
        <v>7</v>
      </c>
      <c r="L89" s="121">
        <v>14</v>
      </c>
      <c r="M89" s="121"/>
    </row>
    <row r="90" spans="1:13" ht="15.75" x14ac:dyDescent="0.25">
      <c r="A90" s="139" t="s">
        <v>283</v>
      </c>
      <c r="B90" s="123">
        <v>0</v>
      </c>
      <c r="C90" s="123">
        <v>0</v>
      </c>
      <c r="D90" s="123">
        <v>0</v>
      </c>
      <c r="E90" s="123">
        <v>0</v>
      </c>
      <c r="F90" s="123">
        <v>0</v>
      </c>
      <c r="G90" s="123">
        <v>0</v>
      </c>
      <c r="H90" s="123">
        <v>0</v>
      </c>
      <c r="I90" s="123">
        <v>0</v>
      </c>
      <c r="J90" s="123">
        <v>0</v>
      </c>
      <c r="K90" s="124">
        <v>0</v>
      </c>
      <c r="L90" s="124">
        <v>0</v>
      </c>
      <c r="M90" s="124"/>
    </row>
    <row r="91" spans="1:13" ht="15.75" x14ac:dyDescent="0.25">
      <c r="A91" s="138" t="s">
        <v>284</v>
      </c>
      <c r="B91" s="115">
        <v>0</v>
      </c>
      <c r="C91" s="115">
        <v>1</v>
      </c>
      <c r="D91" s="115">
        <v>0</v>
      </c>
      <c r="E91" s="115">
        <v>0</v>
      </c>
      <c r="F91" s="115">
        <v>0</v>
      </c>
      <c r="G91" s="115">
        <v>0</v>
      </c>
      <c r="H91" s="115">
        <v>1</v>
      </c>
      <c r="I91" s="115">
        <v>1</v>
      </c>
      <c r="J91" s="115">
        <v>0</v>
      </c>
      <c r="K91" s="121">
        <v>1</v>
      </c>
      <c r="L91" s="121">
        <v>0</v>
      </c>
      <c r="M91" s="121"/>
    </row>
    <row r="92" spans="1:13" ht="15.75" x14ac:dyDescent="0.25">
      <c r="A92" s="139" t="s">
        <v>285</v>
      </c>
      <c r="B92" s="123">
        <v>0</v>
      </c>
      <c r="C92" s="123">
        <v>1</v>
      </c>
      <c r="D92" s="123">
        <v>0</v>
      </c>
      <c r="E92" s="123">
        <v>0</v>
      </c>
      <c r="F92" s="123">
        <v>0</v>
      </c>
      <c r="G92" s="123">
        <v>0</v>
      </c>
      <c r="H92" s="123">
        <v>0</v>
      </c>
      <c r="I92" s="123">
        <v>0</v>
      </c>
      <c r="J92" s="123">
        <v>0</v>
      </c>
      <c r="K92" s="124">
        <v>0</v>
      </c>
      <c r="L92" s="124">
        <v>0</v>
      </c>
      <c r="M92" s="124"/>
    </row>
    <row r="93" spans="1:13" ht="15.75" x14ac:dyDescent="0.25">
      <c r="A93" s="138" t="s">
        <v>271</v>
      </c>
      <c r="B93" s="115">
        <v>44</v>
      </c>
      <c r="C93" s="115">
        <v>65</v>
      </c>
      <c r="D93" s="115">
        <v>42</v>
      </c>
      <c r="E93" s="115">
        <v>71</v>
      </c>
      <c r="F93" s="115">
        <v>93</v>
      </c>
      <c r="G93" s="115">
        <v>81</v>
      </c>
      <c r="H93" s="115">
        <v>172</v>
      </c>
      <c r="I93" s="115">
        <v>353</v>
      </c>
      <c r="J93" s="115">
        <v>288</v>
      </c>
      <c r="K93" s="121">
        <v>376</v>
      </c>
      <c r="L93" s="121">
        <v>360</v>
      </c>
      <c r="M93" s="121"/>
    </row>
    <row r="94" spans="1:13" ht="15.75" x14ac:dyDescent="0.25">
      <c r="A94" s="139" t="s">
        <v>237</v>
      </c>
      <c r="B94" s="123">
        <v>19</v>
      </c>
      <c r="C94" s="123">
        <v>20</v>
      </c>
      <c r="D94" s="123">
        <v>7</v>
      </c>
      <c r="E94" s="123">
        <v>34</v>
      </c>
      <c r="F94" s="123">
        <v>21</v>
      </c>
      <c r="G94" s="123">
        <v>20</v>
      </c>
      <c r="H94" s="123">
        <v>38</v>
      </c>
      <c r="I94" s="123">
        <v>70</v>
      </c>
      <c r="J94" s="123">
        <v>90</v>
      </c>
      <c r="K94" s="124">
        <v>99</v>
      </c>
      <c r="L94" s="124">
        <v>69</v>
      </c>
      <c r="M94" s="124"/>
    </row>
    <row r="95" spans="1:13" ht="15.75" x14ac:dyDescent="0.25">
      <c r="A95" s="126" t="s">
        <v>15</v>
      </c>
      <c r="B95" s="119">
        <f>SUM(B83:B94)</f>
        <v>158</v>
      </c>
      <c r="C95" s="119">
        <f t="shared" ref="C95:M95" si="7">SUM(C83:C94)</f>
        <v>161</v>
      </c>
      <c r="D95" s="119">
        <f t="shared" si="7"/>
        <v>117</v>
      </c>
      <c r="E95" s="119">
        <f t="shared" si="7"/>
        <v>194</v>
      </c>
      <c r="F95" s="119">
        <f t="shared" si="7"/>
        <v>220</v>
      </c>
      <c r="G95" s="119">
        <f t="shared" si="7"/>
        <v>222</v>
      </c>
      <c r="H95" s="119">
        <f t="shared" si="7"/>
        <v>327</v>
      </c>
      <c r="I95" s="119">
        <f t="shared" si="7"/>
        <v>603</v>
      </c>
      <c r="J95" s="119">
        <f t="shared" si="7"/>
        <v>593</v>
      </c>
      <c r="K95" s="119">
        <f t="shared" si="7"/>
        <v>718</v>
      </c>
      <c r="L95" s="119">
        <f t="shared" si="7"/>
        <v>681</v>
      </c>
      <c r="M95" s="119">
        <f t="shared" si="7"/>
        <v>0</v>
      </c>
    </row>
    <row r="96" spans="1:13" ht="15.75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</row>
    <row r="97" spans="1:13" ht="15.75" x14ac:dyDescent="0.25">
      <c r="A97" s="117"/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</row>
    <row r="98" spans="1:13" ht="15.75" x14ac:dyDescent="0.25">
      <c r="A98" s="337" t="s">
        <v>286</v>
      </c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</row>
    <row r="99" spans="1:13" ht="15.75" x14ac:dyDescent="0.25">
      <c r="A99" s="126" t="s">
        <v>286</v>
      </c>
      <c r="B99" s="119" t="s">
        <v>221</v>
      </c>
      <c r="C99" s="119" t="s">
        <v>222</v>
      </c>
      <c r="D99" s="119" t="s">
        <v>223</v>
      </c>
      <c r="E99" s="119" t="s">
        <v>224</v>
      </c>
      <c r="F99" s="119" t="s">
        <v>225</v>
      </c>
      <c r="G99" s="119" t="s">
        <v>226</v>
      </c>
      <c r="H99" s="119" t="s">
        <v>227</v>
      </c>
      <c r="I99" s="119" t="s">
        <v>228</v>
      </c>
      <c r="J99" s="119" t="s">
        <v>229</v>
      </c>
      <c r="K99" s="119" t="s">
        <v>230</v>
      </c>
      <c r="L99" s="119" t="s">
        <v>231</v>
      </c>
      <c r="M99" s="119" t="s">
        <v>232</v>
      </c>
    </row>
    <row r="100" spans="1:13" ht="15.75" x14ac:dyDescent="0.25">
      <c r="A100" s="138" t="s">
        <v>287</v>
      </c>
      <c r="B100" s="115">
        <v>105</v>
      </c>
      <c r="C100" s="115">
        <v>98</v>
      </c>
      <c r="D100" s="115">
        <v>28</v>
      </c>
      <c r="E100" s="115">
        <v>126</v>
      </c>
      <c r="F100" s="115">
        <v>137</v>
      </c>
      <c r="G100" s="115">
        <v>106</v>
      </c>
      <c r="H100" s="115">
        <v>222</v>
      </c>
      <c r="I100" s="115">
        <v>454</v>
      </c>
      <c r="J100" s="115">
        <v>474</v>
      </c>
      <c r="K100" s="121">
        <v>587</v>
      </c>
      <c r="L100" s="121">
        <v>557</v>
      </c>
      <c r="M100" s="121"/>
    </row>
    <row r="101" spans="1:13" ht="15.75" x14ac:dyDescent="0.25">
      <c r="A101" s="139" t="s">
        <v>288</v>
      </c>
      <c r="B101" s="123">
        <v>0</v>
      </c>
      <c r="C101" s="123">
        <v>1</v>
      </c>
      <c r="D101" s="123">
        <v>0</v>
      </c>
      <c r="E101" s="123">
        <v>1</v>
      </c>
      <c r="F101" s="123">
        <v>0</v>
      </c>
      <c r="G101" s="123">
        <v>0</v>
      </c>
      <c r="H101" s="123">
        <v>0</v>
      </c>
      <c r="I101" s="123">
        <v>0</v>
      </c>
      <c r="J101" s="123">
        <v>1</v>
      </c>
      <c r="K101" s="124">
        <v>3</v>
      </c>
      <c r="L101" s="124">
        <v>0</v>
      </c>
      <c r="M101" s="124"/>
    </row>
    <row r="102" spans="1:13" ht="15.75" x14ac:dyDescent="0.25">
      <c r="A102" s="138" t="s">
        <v>289</v>
      </c>
      <c r="B102" s="115">
        <v>51</v>
      </c>
      <c r="C102" s="115">
        <v>54</v>
      </c>
      <c r="D102" s="115">
        <v>76</v>
      </c>
      <c r="E102" s="115">
        <v>61</v>
      </c>
      <c r="F102" s="115">
        <v>83</v>
      </c>
      <c r="G102" s="115">
        <v>111</v>
      </c>
      <c r="H102" s="115">
        <v>95</v>
      </c>
      <c r="I102" s="115">
        <v>129</v>
      </c>
      <c r="J102" s="115">
        <v>98</v>
      </c>
      <c r="K102" s="121">
        <v>111</v>
      </c>
      <c r="L102" s="121">
        <v>113</v>
      </c>
      <c r="M102" s="121"/>
    </row>
    <row r="103" spans="1:13" ht="15.75" x14ac:dyDescent="0.25">
      <c r="A103" s="139" t="s">
        <v>290</v>
      </c>
      <c r="B103" s="123">
        <v>0</v>
      </c>
      <c r="C103" s="123">
        <v>2</v>
      </c>
      <c r="D103" s="123">
        <v>0</v>
      </c>
      <c r="E103" s="123">
        <v>1</v>
      </c>
      <c r="F103" s="123">
        <v>1</v>
      </c>
      <c r="G103" s="123">
        <v>2</v>
      </c>
      <c r="H103" s="123">
        <v>1</v>
      </c>
      <c r="I103" s="123">
        <v>4</v>
      </c>
      <c r="J103" s="123">
        <v>2</v>
      </c>
      <c r="K103" s="124">
        <v>3</v>
      </c>
      <c r="L103" s="124">
        <v>2</v>
      </c>
      <c r="M103" s="124"/>
    </row>
    <row r="104" spans="1:13" ht="15.75" x14ac:dyDescent="0.25">
      <c r="A104" s="138" t="s">
        <v>291</v>
      </c>
      <c r="B104" s="115">
        <v>0</v>
      </c>
      <c r="C104" s="115">
        <v>2</v>
      </c>
      <c r="D104" s="115">
        <v>1</v>
      </c>
      <c r="E104" s="115">
        <v>2</v>
      </c>
      <c r="F104" s="115">
        <v>0</v>
      </c>
      <c r="G104" s="115">
        <v>0</v>
      </c>
      <c r="H104" s="115">
        <v>1</v>
      </c>
      <c r="I104" s="115">
        <v>3</v>
      </c>
      <c r="J104" s="115">
        <v>4</v>
      </c>
      <c r="K104" s="121">
        <v>5</v>
      </c>
      <c r="L104" s="121">
        <v>1</v>
      </c>
      <c r="M104" s="121"/>
    </row>
    <row r="105" spans="1:13" ht="15.75" x14ac:dyDescent="0.25">
      <c r="A105" s="139" t="s">
        <v>292</v>
      </c>
      <c r="B105" s="123">
        <v>1</v>
      </c>
      <c r="C105" s="123">
        <v>2</v>
      </c>
      <c r="D105" s="123">
        <v>2</v>
      </c>
      <c r="E105" s="123">
        <v>1</v>
      </c>
      <c r="F105" s="123">
        <v>1</v>
      </c>
      <c r="G105" s="123">
        <v>2</v>
      </c>
      <c r="H105" s="123">
        <v>3</v>
      </c>
      <c r="I105" s="123">
        <v>3</v>
      </c>
      <c r="J105" s="123">
        <v>2</v>
      </c>
      <c r="K105" s="124">
        <v>6</v>
      </c>
      <c r="L105" s="124">
        <v>3</v>
      </c>
      <c r="M105" s="124"/>
    </row>
    <row r="106" spans="1:13" ht="15.75" x14ac:dyDescent="0.25">
      <c r="A106" s="138" t="s">
        <v>271</v>
      </c>
      <c r="B106" s="115">
        <v>0</v>
      </c>
      <c r="C106" s="115">
        <v>1</v>
      </c>
      <c r="D106" s="115">
        <v>0</v>
      </c>
      <c r="E106" s="115">
        <v>0</v>
      </c>
      <c r="F106" s="115">
        <v>0</v>
      </c>
      <c r="G106" s="115">
        <v>0</v>
      </c>
      <c r="H106" s="115">
        <v>0</v>
      </c>
      <c r="I106" s="115">
        <v>0</v>
      </c>
      <c r="J106" s="115">
        <v>0</v>
      </c>
      <c r="K106" s="121">
        <v>0</v>
      </c>
      <c r="L106" s="121">
        <v>0</v>
      </c>
      <c r="M106" s="121"/>
    </row>
    <row r="107" spans="1:13" ht="15.75" x14ac:dyDescent="0.25">
      <c r="A107" s="139" t="s">
        <v>237</v>
      </c>
      <c r="B107" s="123">
        <v>1</v>
      </c>
      <c r="C107" s="123">
        <v>1</v>
      </c>
      <c r="D107" s="123">
        <v>11</v>
      </c>
      <c r="E107" s="123">
        <v>2</v>
      </c>
      <c r="F107" s="123">
        <v>1</v>
      </c>
      <c r="G107" s="123">
        <v>2</v>
      </c>
      <c r="H107" s="123">
        <v>6</v>
      </c>
      <c r="I107" s="123">
        <v>11</v>
      </c>
      <c r="J107" s="123">
        <v>14</v>
      </c>
      <c r="K107" s="124">
        <v>8</v>
      </c>
      <c r="L107" s="124">
        <v>5</v>
      </c>
      <c r="M107" s="124"/>
    </row>
    <row r="108" spans="1:13" ht="15.75" x14ac:dyDescent="0.25">
      <c r="A108" s="126" t="s">
        <v>15</v>
      </c>
      <c r="B108" s="119">
        <f>SUM(B100:B107)</f>
        <v>158</v>
      </c>
      <c r="C108" s="119">
        <f t="shared" ref="C108:M108" si="8">SUM(C100:C107)</f>
        <v>161</v>
      </c>
      <c r="D108" s="119">
        <f t="shared" si="8"/>
        <v>118</v>
      </c>
      <c r="E108" s="119">
        <f t="shared" si="8"/>
        <v>194</v>
      </c>
      <c r="F108" s="119">
        <f t="shared" si="8"/>
        <v>223</v>
      </c>
      <c r="G108" s="119">
        <f t="shared" si="8"/>
        <v>223</v>
      </c>
      <c r="H108" s="119">
        <f t="shared" si="8"/>
        <v>328</v>
      </c>
      <c r="I108" s="119">
        <f t="shared" si="8"/>
        <v>604</v>
      </c>
      <c r="J108" s="119">
        <f t="shared" si="8"/>
        <v>595</v>
      </c>
      <c r="K108" s="119">
        <f t="shared" si="8"/>
        <v>723</v>
      </c>
      <c r="L108" s="119">
        <f t="shared" si="8"/>
        <v>681</v>
      </c>
      <c r="M108" s="119">
        <f t="shared" si="8"/>
        <v>0</v>
      </c>
    </row>
  </sheetData>
  <mergeCells count="10">
    <mergeCell ref="A60:M60"/>
    <mergeCell ref="A70:M70"/>
    <mergeCell ref="A81:M81"/>
    <mergeCell ref="A98:M98"/>
    <mergeCell ref="A2:M2"/>
    <mergeCell ref="A7:M7"/>
    <mergeCell ref="A15:M15"/>
    <mergeCell ref="A27:M27"/>
    <mergeCell ref="A37:M37"/>
    <mergeCell ref="A47:M4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22" sqref="D22:D23"/>
    </sheetView>
  </sheetViews>
  <sheetFormatPr defaultRowHeight="15" x14ac:dyDescent="0.25"/>
  <cols>
    <col min="1" max="1" width="11.7109375" bestFit="1" customWidth="1"/>
    <col min="7" max="7" width="13.28515625" bestFit="1" customWidth="1"/>
  </cols>
  <sheetData>
    <row r="1" spans="1:9" x14ac:dyDescent="0.25">
      <c r="A1" s="1"/>
      <c r="B1" s="272" t="s">
        <v>17</v>
      </c>
      <c r="C1" s="272"/>
      <c r="D1" s="272"/>
      <c r="E1" s="272"/>
      <c r="F1" s="26"/>
      <c r="G1" s="263" t="s">
        <v>18</v>
      </c>
      <c r="H1" s="263"/>
      <c r="I1" s="1"/>
    </row>
    <row r="2" spans="1:9" ht="15" customHeight="1" x14ac:dyDescent="0.25">
      <c r="A2" s="1"/>
      <c r="B2" s="273" t="s">
        <v>19</v>
      </c>
      <c r="C2" s="274"/>
      <c r="D2" s="273" t="s">
        <v>20</v>
      </c>
      <c r="E2" s="274"/>
      <c r="F2" s="27"/>
      <c r="G2" s="263"/>
      <c r="H2" s="263"/>
      <c r="I2" s="1"/>
    </row>
    <row r="3" spans="1:9" x14ac:dyDescent="0.25">
      <c r="A3" s="28" t="s">
        <v>3</v>
      </c>
      <c r="B3" s="268">
        <v>2616058.58</v>
      </c>
      <c r="C3" s="268"/>
      <c r="D3" s="268">
        <v>-1897165.79</v>
      </c>
      <c r="E3" s="268"/>
      <c r="F3" s="29"/>
      <c r="G3" s="178">
        <f>D3*-1</f>
        <v>1897165.79</v>
      </c>
      <c r="H3" s="179">
        <f>G3/B3*100</f>
        <v>72.520004120091215</v>
      </c>
      <c r="I3" s="1"/>
    </row>
    <row r="4" spans="1:9" x14ac:dyDescent="0.25">
      <c r="A4" s="31" t="s">
        <v>4</v>
      </c>
      <c r="B4" s="269">
        <v>3624239.16</v>
      </c>
      <c r="C4" s="269"/>
      <c r="D4" s="269">
        <v>-724274</v>
      </c>
      <c r="E4" s="269"/>
      <c r="F4" s="29"/>
      <c r="G4" s="19">
        <f t="shared" ref="G4:G14" si="0">D4*-1</f>
        <v>724274</v>
      </c>
      <c r="H4" s="7">
        <f t="shared" ref="H4:H14" si="1">G4/B4*100</f>
        <v>19.984166828548918</v>
      </c>
      <c r="I4" s="1"/>
    </row>
    <row r="5" spans="1:9" x14ac:dyDescent="0.25">
      <c r="A5" s="28" t="s">
        <v>5</v>
      </c>
      <c r="B5" s="268">
        <v>3510568.58</v>
      </c>
      <c r="C5" s="268"/>
      <c r="D5" s="268">
        <v>-4928725.38</v>
      </c>
      <c r="E5" s="268"/>
      <c r="F5" s="29"/>
      <c r="G5" s="178">
        <f t="shared" si="0"/>
        <v>4928725.38</v>
      </c>
      <c r="H5" s="179">
        <f t="shared" si="1"/>
        <v>140.39678381671152</v>
      </c>
      <c r="I5" s="1"/>
    </row>
    <row r="6" spans="1:9" x14ac:dyDescent="0.25">
      <c r="A6" s="31" t="s">
        <v>6</v>
      </c>
      <c r="B6" s="269">
        <v>4381200.21</v>
      </c>
      <c r="C6" s="269"/>
      <c r="D6" s="269">
        <v>-6774013.4000000004</v>
      </c>
      <c r="E6" s="269"/>
      <c r="F6" s="29"/>
      <c r="G6" s="19">
        <f t="shared" si="0"/>
        <v>6774013.4000000004</v>
      </c>
      <c r="H6" s="7">
        <f t="shared" si="1"/>
        <v>154.61547236618983</v>
      </c>
      <c r="I6" s="1"/>
    </row>
    <row r="7" spans="1:9" x14ac:dyDescent="0.25">
      <c r="A7" s="28" t="s">
        <v>7</v>
      </c>
      <c r="B7" s="268">
        <v>2616058.58</v>
      </c>
      <c r="C7" s="268"/>
      <c r="D7" s="268">
        <v>-1663121.05</v>
      </c>
      <c r="E7" s="268"/>
      <c r="F7" s="29"/>
      <c r="G7" s="178">
        <f t="shared" si="0"/>
        <v>1663121.05</v>
      </c>
      <c r="H7" s="179">
        <f t="shared" si="1"/>
        <v>63.573540084870729</v>
      </c>
      <c r="I7" s="1"/>
    </row>
    <row r="8" spans="1:9" x14ac:dyDescent="0.25">
      <c r="A8" s="31" t="s">
        <v>8</v>
      </c>
      <c r="B8" s="269">
        <v>2616058.58</v>
      </c>
      <c r="C8" s="269"/>
      <c r="D8" s="269">
        <v>-5468044.4400000004</v>
      </c>
      <c r="E8" s="269"/>
      <c r="F8" s="29"/>
      <c r="G8" s="19">
        <f t="shared" si="0"/>
        <v>5468044.4400000004</v>
      </c>
      <c r="H8" s="7">
        <f t="shared" si="1"/>
        <v>209.01842496202821</v>
      </c>
      <c r="I8" s="1"/>
    </row>
    <row r="9" spans="1:9" x14ac:dyDescent="0.25">
      <c r="A9" s="28" t="s">
        <v>9</v>
      </c>
      <c r="B9" s="268">
        <v>5501527.46</v>
      </c>
      <c r="C9" s="268"/>
      <c r="D9" s="268">
        <v>-2513369.58</v>
      </c>
      <c r="E9" s="268"/>
      <c r="F9" s="29"/>
      <c r="G9" s="178">
        <f t="shared" si="0"/>
        <v>2513369.58</v>
      </c>
      <c r="H9" s="179">
        <f t="shared" si="1"/>
        <v>45.684941105428926</v>
      </c>
      <c r="I9" s="1"/>
    </row>
    <row r="10" spans="1:9" x14ac:dyDescent="0.25">
      <c r="A10" s="31" t="s">
        <v>10</v>
      </c>
      <c r="B10" s="269">
        <v>3847328.87</v>
      </c>
      <c r="C10" s="269"/>
      <c r="D10" s="269">
        <v>-4209653.9400000004</v>
      </c>
      <c r="E10" s="269"/>
      <c r="F10" s="29"/>
      <c r="G10" s="19">
        <f t="shared" si="0"/>
        <v>4209653.9400000004</v>
      </c>
      <c r="H10" s="7">
        <f t="shared" si="1"/>
        <v>109.41757469254247</v>
      </c>
      <c r="I10" s="1"/>
    </row>
    <row r="11" spans="1:9" x14ac:dyDescent="0.25">
      <c r="A11" s="28" t="s">
        <v>11</v>
      </c>
      <c r="B11" s="268">
        <v>2459842.2200000002</v>
      </c>
      <c r="C11" s="268"/>
      <c r="D11" s="268">
        <v>-947342.72</v>
      </c>
      <c r="E11" s="268"/>
      <c r="F11" s="29"/>
      <c r="G11" s="178">
        <f t="shared" si="0"/>
        <v>947342.72</v>
      </c>
      <c r="H11" s="179">
        <f t="shared" si="1"/>
        <v>38.512336779063816</v>
      </c>
      <c r="I11" s="1"/>
    </row>
    <row r="12" spans="1:9" x14ac:dyDescent="0.25">
      <c r="A12" s="31" t="s">
        <v>12</v>
      </c>
      <c r="B12" s="269">
        <v>1773630.94</v>
      </c>
      <c r="C12" s="269"/>
      <c r="D12" s="269">
        <v>-2965310.97</v>
      </c>
      <c r="E12" s="269"/>
      <c r="F12" s="29"/>
      <c r="G12" s="19">
        <f t="shared" si="0"/>
        <v>2965310.97</v>
      </c>
      <c r="H12" s="7">
        <f t="shared" si="1"/>
        <v>167.18872585747744</v>
      </c>
      <c r="I12" s="1"/>
    </row>
    <row r="13" spans="1:9" x14ac:dyDescent="0.25">
      <c r="A13" s="28" t="s">
        <v>13</v>
      </c>
      <c r="B13" s="268">
        <v>3104094.62</v>
      </c>
      <c r="C13" s="268"/>
      <c r="D13" s="268">
        <v>-3588013.99</v>
      </c>
      <c r="E13" s="268"/>
      <c r="F13" s="29"/>
      <c r="G13" s="178">
        <f t="shared" si="0"/>
        <v>3588013.99</v>
      </c>
      <c r="H13" s="179">
        <f t="shared" si="1"/>
        <v>115.58971066416784</v>
      </c>
      <c r="I13" s="1"/>
    </row>
    <row r="14" spans="1:9" x14ac:dyDescent="0.25">
      <c r="A14" s="31" t="s">
        <v>14</v>
      </c>
      <c r="B14" s="269">
        <v>7870234</v>
      </c>
      <c r="C14" s="269"/>
      <c r="D14" s="269">
        <v>-6421741.7699999996</v>
      </c>
      <c r="E14" s="269"/>
      <c r="F14" s="29"/>
      <c r="G14" s="19">
        <f t="shared" si="0"/>
        <v>6421741.7699999996</v>
      </c>
      <c r="H14" s="7">
        <f t="shared" si="1"/>
        <v>81.595309237311113</v>
      </c>
      <c r="I14" s="1"/>
    </row>
    <row r="15" spans="1:9" x14ac:dyDescent="0.25">
      <c r="A15" s="2" t="s">
        <v>15</v>
      </c>
      <c r="B15" s="267">
        <f>SUM(B3:B14)</f>
        <v>43920841.800000004</v>
      </c>
      <c r="C15" s="267"/>
      <c r="D15" s="267">
        <f>SUM(D3:D14)</f>
        <v>-42100777.030000001</v>
      </c>
      <c r="E15" s="267"/>
      <c r="F15" s="32"/>
      <c r="G15" s="30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33"/>
      <c r="B17" s="270">
        <f>B15+D15</f>
        <v>1820064.7700000033</v>
      </c>
      <c r="C17" s="271"/>
      <c r="D17" s="1"/>
      <c r="E17" s="1"/>
      <c r="F17" s="1"/>
      <c r="G17" s="1"/>
      <c r="H17" s="1"/>
      <c r="I17" s="1"/>
    </row>
    <row r="22" spans="1:9" x14ac:dyDescent="0.25">
      <c r="A22" s="209"/>
    </row>
  </sheetData>
  <mergeCells count="31">
    <mergeCell ref="B2:C2"/>
    <mergeCell ref="B3:C3"/>
    <mergeCell ref="B7:C7"/>
    <mergeCell ref="B8:C8"/>
    <mergeCell ref="B9:C9"/>
    <mergeCell ref="B4:C4"/>
    <mergeCell ref="B5:C5"/>
    <mergeCell ref="B6:C6"/>
    <mergeCell ref="B17:C17"/>
    <mergeCell ref="B1:E1"/>
    <mergeCell ref="G1:H2"/>
    <mergeCell ref="D2:E2"/>
    <mergeCell ref="D3:E3"/>
    <mergeCell ref="D4:E4"/>
    <mergeCell ref="D5:E5"/>
    <mergeCell ref="D6:E6"/>
    <mergeCell ref="D7:E7"/>
    <mergeCell ref="D8:E8"/>
    <mergeCell ref="B13:C13"/>
    <mergeCell ref="B14:C14"/>
    <mergeCell ref="B15:C15"/>
    <mergeCell ref="B10:C10"/>
    <mergeCell ref="B11:C11"/>
    <mergeCell ref="B12:C12"/>
    <mergeCell ref="D15:E15"/>
    <mergeCell ref="D9:E9"/>
    <mergeCell ref="D10:E10"/>
    <mergeCell ref="D11:E11"/>
    <mergeCell ref="D12:E12"/>
    <mergeCell ref="D13:E13"/>
    <mergeCell ref="D14:E14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opLeftCell="C74" workbookViewId="0">
      <selection activeCell="L95" sqref="L95"/>
    </sheetView>
  </sheetViews>
  <sheetFormatPr defaultRowHeight="15" x14ac:dyDescent="0.25"/>
  <cols>
    <col min="1" max="1" width="50" bestFit="1" customWidth="1"/>
  </cols>
  <sheetData>
    <row r="1" spans="1:13" ht="15.75" x14ac:dyDescent="0.25">
      <c r="A1" s="337" t="s">
        <v>293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x14ac:dyDescent="0.25">
      <c r="A2" s="118" t="s">
        <v>220</v>
      </c>
      <c r="B2" s="113" t="s">
        <v>221</v>
      </c>
      <c r="C2" s="113" t="s">
        <v>222</v>
      </c>
      <c r="D2" s="113" t="s">
        <v>223</v>
      </c>
      <c r="E2" s="113" t="s">
        <v>224</v>
      </c>
      <c r="F2" s="113" t="s">
        <v>225</v>
      </c>
      <c r="G2" s="113" t="s">
        <v>226</v>
      </c>
      <c r="H2" s="113" t="s">
        <v>227</v>
      </c>
      <c r="I2" s="113" t="s">
        <v>228</v>
      </c>
      <c r="J2" s="113" t="s">
        <v>229</v>
      </c>
      <c r="K2" s="113" t="s">
        <v>230</v>
      </c>
      <c r="L2" s="113" t="s">
        <v>231</v>
      </c>
      <c r="M2" s="113" t="s">
        <v>232</v>
      </c>
    </row>
    <row r="3" spans="1:13" ht="15.75" x14ac:dyDescent="0.25">
      <c r="A3" s="145" t="s">
        <v>233</v>
      </c>
      <c r="B3" s="131">
        <v>108</v>
      </c>
      <c r="C3" s="131">
        <v>126</v>
      </c>
      <c r="D3" s="131">
        <v>90</v>
      </c>
      <c r="E3" s="131">
        <v>137</v>
      </c>
      <c r="F3" s="131">
        <v>178</v>
      </c>
      <c r="G3" s="131">
        <v>175</v>
      </c>
      <c r="H3" s="131">
        <v>236</v>
      </c>
      <c r="I3" s="131">
        <v>448</v>
      </c>
      <c r="J3" s="131">
        <v>448</v>
      </c>
      <c r="K3" s="116">
        <v>548</v>
      </c>
      <c r="L3" s="116">
        <v>511</v>
      </c>
      <c r="M3" s="116"/>
    </row>
    <row r="4" spans="1:13" ht="15.75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17"/>
      <c r="L4" s="117"/>
      <c r="M4" s="117"/>
    </row>
    <row r="5" spans="1:13" ht="15.75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3" ht="15.75" x14ac:dyDescent="0.25">
      <c r="A6" s="337" t="s">
        <v>234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</row>
    <row r="7" spans="1:13" ht="15.75" x14ac:dyDescent="0.25">
      <c r="A7" s="126" t="s">
        <v>234</v>
      </c>
      <c r="B7" s="119" t="s">
        <v>221</v>
      </c>
      <c r="C7" s="119" t="s">
        <v>222</v>
      </c>
      <c r="D7" s="119" t="s">
        <v>223</v>
      </c>
      <c r="E7" s="119" t="s">
        <v>224</v>
      </c>
      <c r="F7" s="119" t="s">
        <v>225</v>
      </c>
      <c r="G7" s="119" t="s">
        <v>226</v>
      </c>
      <c r="H7" s="119" t="s">
        <v>227</v>
      </c>
      <c r="I7" s="119" t="s">
        <v>228</v>
      </c>
      <c r="J7" s="119" t="s">
        <v>229</v>
      </c>
      <c r="K7" s="119" t="s">
        <v>230</v>
      </c>
      <c r="L7" s="119" t="s">
        <v>231</v>
      </c>
      <c r="M7" s="119" t="s">
        <v>232</v>
      </c>
    </row>
    <row r="8" spans="1:13" ht="15.75" x14ac:dyDescent="0.25">
      <c r="A8" s="150" t="s">
        <v>235</v>
      </c>
      <c r="B8" s="115">
        <v>83</v>
      </c>
      <c r="C8" s="115">
        <v>100</v>
      </c>
      <c r="D8" s="115">
        <v>70</v>
      </c>
      <c r="E8" s="115">
        <v>118</v>
      </c>
      <c r="F8" s="115">
        <v>135</v>
      </c>
      <c r="G8" s="115">
        <v>144</v>
      </c>
      <c r="H8" s="115">
        <v>188</v>
      </c>
      <c r="I8" s="115">
        <v>347</v>
      </c>
      <c r="J8" s="115">
        <v>345</v>
      </c>
      <c r="K8" s="210">
        <v>404</v>
      </c>
      <c r="L8" s="121">
        <v>397</v>
      </c>
      <c r="M8" s="121"/>
    </row>
    <row r="9" spans="1:13" ht="15.75" x14ac:dyDescent="0.25">
      <c r="A9" s="151" t="s">
        <v>236</v>
      </c>
      <c r="B9" s="123">
        <v>25</v>
      </c>
      <c r="C9" s="123">
        <v>26</v>
      </c>
      <c r="D9" s="123">
        <v>20</v>
      </c>
      <c r="E9" s="123">
        <v>19</v>
      </c>
      <c r="F9" s="123">
        <v>42</v>
      </c>
      <c r="G9" s="123">
        <v>31</v>
      </c>
      <c r="H9" s="123">
        <v>48</v>
      </c>
      <c r="I9" s="123">
        <v>97</v>
      </c>
      <c r="J9" s="123">
        <v>99</v>
      </c>
      <c r="K9" s="211">
        <v>138</v>
      </c>
      <c r="L9" s="124">
        <v>109</v>
      </c>
      <c r="M9" s="124"/>
    </row>
    <row r="10" spans="1:13" ht="15.75" x14ac:dyDescent="0.25">
      <c r="A10" s="150" t="s">
        <v>237</v>
      </c>
      <c r="B10" s="115">
        <v>0</v>
      </c>
      <c r="C10" s="115">
        <v>0</v>
      </c>
      <c r="D10" s="115">
        <v>0</v>
      </c>
      <c r="E10" s="115">
        <v>0</v>
      </c>
      <c r="F10" s="115">
        <v>1</v>
      </c>
      <c r="G10" s="115">
        <v>0</v>
      </c>
      <c r="H10" s="115">
        <v>0</v>
      </c>
      <c r="I10" s="115">
        <v>4</v>
      </c>
      <c r="J10" s="115">
        <v>4</v>
      </c>
      <c r="K10" s="210">
        <v>6</v>
      </c>
      <c r="L10" s="121">
        <v>5</v>
      </c>
      <c r="M10" s="121"/>
    </row>
    <row r="11" spans="1:13" ht="15.75" x14ac:dyDescent="0.25">
      <c r="A11" s="118" t="s">
        <v>15</v>
      </c>
      <c r="B11" s="119">
        <f>SUM(B8:B10)</f>
        <v>108</v>
      </c>
      <c r="C11" s="119">
        <f t="shared" ref="C11:M11" si="0">SUM(C8:C10)</f>
        <v>126</v>
      </c>
      <c r="D11" s="119">
        <f t="shared" si="0"/>
        <v>90</v>
      </c>
      <c r="E11" s="119">
        <f t="shared" si="0"/>
        <v>137</v>
      </c>
      <c r="F11" s="119">
        <f t="shared" si="0"/>
        <v>178</v>
      </c>
      <c r="G11" s="119">
        <f t="shared" si="0"/>
        <v>175</v>
      </c>
      <c r="H11" s="119">
        <f t="shared" si="0"/>
        <v>236</v>
      </c>
      <c r="I11" s="119">
        <f t="shared" si="0"/>
        <v>448</v>
      </c>
      <c r="J11" s="119">
        <f t="shared" si="0"/>
        <v>448</v>
      </c>
      <c r="K11" s="212">
        <f t="shared" si="0"/>
        <v>548</v>
      </c>
      <c r="L11" s="119">
        <f t="shared" si="0"/>
        <v>511</v>
      </c>
      <c r="M11" s="119">
        <f t="shared" si="0"/>
        <v>0</v>
      </c>
    </row>
    <row r="12" spans="1:13" ht="15.75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25"/>
      <c r="L12" s="117"/>
      <c r="M12" s="117"/>
    </row>
    <row r="13" spans="1:13" ht="15.75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25"/>
      <c r="L13" s="117"/>
      <c r="M13" s="117"/>
    </row>
    <row r="14" spans="1:13" ht="15.75" x14ac:dyDescent="0.25">
      <c r="A14" s="337" t="s">
        <v>238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</row>
    <row r="15" spans="1:13" ht="15.75" x14ac:dyDescent="0.25">
      <c r="A15" s="118" t="s">
        <v>238</v>
      </c>
      <c r="B15" s="113" t="s">
        <v>221</v>
      </c>
      <c r="C15" s="113" t="s">
        <v>222</v>
      </c>
      <c r="D15" s="113" t="s">
        <v>223</v>
      </c>
      <c r="E15" s="113" t="s">
        <v>224</v>
      </c>
      <c r="F15" s="113" t="s">
        <v>225</v>
      </c>
      <c r="G15" s="113" t="s">
        <v>226</v>
      </c>
      <c r="H15" s="113" t="s">
        <v>227</v>
      </c>
      <c r="I15" s="113" t="s">
        <v>228</v>
      </c>
      <c r="J15" s="113" t="s">
        <v>229</v>
      </c>
      <c r="K15" s="113" t="s">
        <v>230</v>
      </c>
      <c r="L15" s="113" t="s">
        <v>231</v>
      </c>
      <c r="M15" s="113" t="s">
        <v>232</v>
      </c>
    </row>
    <row r="16" spans="1:13" ht="15.75" x14ac:dyDescent="0.25">
      <c r="A16" s="145" t="s">
        <v>239</v>
      </c>
      <c r="B16" s="131">
        <v>44</v>
      </c>
      <c r="C16" s="131">
        <v>54</v>
      </c>
      <c r="D16" s="131">
        <v>38</v>
      </c>
      <c r="E16" s="131">
        <v>53</v>
      </c>
      <c r="F16" s="131">
        <v>72</v>
      </c>
      <c r="G16" s="131">
        <v>74</v>
      </c>
      <c r="H16" s="131">
        <v>73</v>
      </c>
      <c r="I16" s="131">
        <v>96</v>
      </c>
      <c r="J16" s="131">
        <v>135</v>
      </c>
      <c r="K16" s="116">
        <v>157</v>
      </c>
      <c r="L16" s="116">
        <v>156</v>
      </c>
      <c r="M16" s="116"/>
    </row>
    <row r="17" spans="1:13" ht="15.75" x14ac:dyDescent="0.25">
      <c r="A17" s="146" t="s">
        <v>240</v>
      </c>
      <c r="B17" s="132">
        <v>4</v>
      </c>
      <c r="C17" s="132">
        <v>5</v>
      </c>
      <c r="D17" s="132">
        <v>10</v>
      </c>
      <c r="E17" s="132">
        <v>6</v>
      </c>
      <c r="F17" s="132">
        <v>7</v>
      </c>
      <c r="G17" s="132">
        <v>11</v>
      </c>
      <c r="H17" s="132">
        <v>7</v>
      </c>
      <c r="I17" s="132">
        <v>22</v>
      </c>
      <c r="J17" s="132">
        <v>21</v>
      </c>
      <c r="K17" s="133">
        <v>17</v>
      </c>
      <c r="L17" s="133">
        <v>24</v>
      </c>
      <c r="M17" s="133"/>
    </row>
    <row r="18" spans="1:13" ht="15.75" x14ac:dyDescent="0.25">
      <c r="A18" s="130" t="s">
        <v>241</v>
      </c>
      <c r="B18" s="131">
        <v>25</v>
      </c>
      <c r="C18" s="131">
        <v>37</v>
      </c>
      <c r="D18" s="131">
        <v>33</v>
      </c>
      <c r="E18" s="131">
        <v>53</v>
      </c>
      <c r="F18" s="131">
        <v>78</v>
      </c>
      <c r="G18" s="131">
        <v>59</v>
      </c>
      <c r="H18" s="131">
        <v>79</v>
      </c>
      <c r="I18" s="131">
        <v>263</v>
      </c>
      <c r="J18" s="131">
        <v>205</v>
      </c>
      <c r="K18" s="116">
        <v>252</v>
      </c>
      <c r="L18" s="116">
        <v>238</v>
      </c>
      <c r="M18" s="116"/>
    </row>
    <row r="19" spans="1:13" ht="15.75" x14ac:dyDescent="0.25">
      <c r="A19" s="146" t="s">
        <v>242</v>
      </c>
      <c r="B19" s="132">
        <v>2</v>
      </c>
      <c r="C19" s="132">
        <v>10</v>
      </c>
      <c r="D19" s="132">
        <v>1</v>
      </c>
      <c r="E19" s="132">
        <v>3</v>
      </c>
      <c r="F19" s="132">
        <v>0</v>
      </c>
      <c r="G19" s="132">
        <v>3</v>
      </c>
      <c r="H19" s="132">
        <v>51</v>
      </c>
      <c r="I19" s="132">
        <v>9</v>
      </c>
      <c r="J19" s="132">
        <v>20</v>
      </c>
      <c r="K19" s="133">
        <v>34</v>
      </c>
      <c r="L19" s="133">
        <v>34</v>
      </c>
      <c r="M19" s="133"/>
    </row>
    <row r="20" spans="1:13" ht="15.75" x14ac:dyDescent="0.25">
      <c r="A20" s="145" t="s">
        <v>243</v>
      </c>
      <c r="B20" s="131">
        <v>17</v>
      </c>
      <c r="C20" s="131">
        <v>2</v>
      </c>
      <c r="D20" s="131">
        <v>3</v>
      </c>
      <c r="E20" s="131">
        <v>9</v>
      </c>
      <c r="F20" s="131">
        <v>11</v>
      </c>
      <c r="G20" s="131">
        <v>13</v>
      </c>
      <c r="H20" s="131">
        <v>4</v>
      </c>
      <c r="I20" s="131">
        <v>10</v>
      </c>
      <c r="J20" s="131">
        <v>8</v>
      </c>
      <c r="K20" s="116">
        <v>12</v>
      </c>
      <c r="L20" s="116">
        <v>10</v>
      </c>
      <c r="M20" s="116"/>
    </row>
    <row r="21" spans="1:13" ht="15.75" x14ac:dyDescent="0.25">
      <c r="A21" s="147" t="s">
        <v>244</v>
      </c>
      <c r="B21" s="132">
        <v>16</v>
      </c>
      <c r="C21" s="132">
        <v>18</v>
      </c>
      <c r="D21" s="132">
        <v>5</v>
      </c>
      <c r="E21" s="132">
        <v>13</v>
      </c>
      <c r="F21" s="132">
        <v>10</v>
      </c>
      <c r="G21" s="132">
        <v>13</v>
      </c>
      <c r="H21" s="132">
        <v>21</v>
      </c>
      <c r="I21" s="132">
        <v>46</v>
      </c>
      <c r="J21" s="132">
        <v>57</v>
      </c>
      <c r="K21" s="133">
        <v>63</v>
      </c>
      <c r="L21" s="133">
        <v>42</v>
      </c>
      <c r="M21" s="133"/>
    </row>
    <row r="22" spans="1:13" ht="15.75" x14ac:dyDescent="0.25">
      <c r="A22" s="145" t="s">
        <v>245</v>
      </c>
      <c r="B22" s="131">
        <v>0</v>
      </c>
      <c r="C22" s="131">
        <v>0</v>
      </c>
      <c r="D22" s="116"/>
      <c r="E22" s="131">
        <v>0</v>
      </c>
      <c r="F22" s="131">
        <v>0</v>
      </c>
      <c r="G22" s="131">
        <v>2</v>
      </c>
      <c r="H22" s="131">
        <v>1</v>
      </c>
      <c r="I22" s="131">
        <v>2</v>
      </c>
      <c r="J22" s="131">
        <v>2</v>
      </c>
      <c r="K22" s="116">
        <v>13</v>
      </c>
      <c r="L22" s="116">
        <v>7</v>
      </c>
      <c r="M22" s="116"/>
    </row>
    <row r="23" spans="1:13" ht="15.75" x14ac:dyDescent="0.25">
      <c r="A23" s="118" t="s">
        <v>15</v>
      </c>
      <c r="B23" s="113">
        <f>SUM(B16:B22)</f>
        <v>108</v>
      </c>
      <c r="C23" s="113">
        <f t="shared" ref="C23:M23" si="1">SUM(C16:C22)</f>
        <v>126</v>
      </c>
      <c r="D23" s="113">
        <f t="shared" si="1"/>
        <v>90</v>
      </c>
      <c r="E23" s="113">
        <f t="shared" si="1"/>
        <v>137</v>
      </c>
      <c r="F23" s="113">
        <f t="shared" si="1"/>
        <v>178</v>
      </c>
      <c r="G23" s="113">
        <f t="shared" si="1"/>
        <v>175</v>
      </c>
      <c r="H23" s="113">
        <f t="shared" si="1"/>
        <v>236</v>
      </c>
      <c r="I23" s="113">
        <f t="shared" si="1"/>
        <v>448</v>
      </c>
      <c r="J23" s="113">
        <f t="shared" si="1"/>
        <v>448</v>
      </c>
      <c r="K23" s="113">
        <f t="shared" si="1"/>
        <v>548</v>
      </c>
      <c r="L23" s="113">
        <f t="shared" si="1"/>
        <v>511</v>
      </c>
      <c r="M23" s="113">
        <f t="shared" si="1"/>
        <v>0</v>
      </c>
    </row>
    <row r="24" spans="1:13" ht="15.75" x14ac:dyDescent="0.25">
      <c r="A24" s="129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3" ht="15.75" x14ac:dyDescent="0.25">
      <c r="A25" s="129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ht="15.75" x14ac:dyDescent="0.25">
      <c r="A26" s="337" t="s">
        <v>246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</row>
    <row r="27" spans="1:13" ht="15.75" x14ac:dyDescent="0.25">
      <c r="A27" s="126" t="s">
        <v>247</v>
      </c>
      <c r="B27" s="119" t="s">
        <v>221</v>
      </c>
      <c r="C27" s="119" t="s">
        <v>222</v>
      </c>
      <c r="D27" s="119" t="s">
        <v>223</v>
      </c>
      <c r="E27" s="119" t="s">
        <v>224</v>
      </c>
      <c r="F27" s="119" t="s">
        <v>225</v>
      </c>
      <c r="G27" s="119" t="s">
        <v>226</v>
      </c>
      <c r="H27" s="119" t="s">
        <v>227</v>
      </c>
      <c r="I27" s="119" t="s">
        <v>228</v>
      </c>
      <c r="J27" s="119" t="s">
        <v>229</v>
      </c>
      <c r="K27" s="119" t="s">
        <v>230</v>
      </c>
      <c r="L27" s="119" t="s">
        <v>231</v>
      </c>
      <c r="M27" s="119" t="s">
        <v>232</v>
      </c>
    </row>
    <row r="28" spans="1:13" ht="15.75" x14ac:dyDescent="0.25">
      <c r="A28" s="152" t="s">
        <v>248</v>
      </c>
      <c r="B28" s="115">
        <v>7</v>
      </c>
      <c r="C28" s="115">
        <v>16</v>
      </c>
      <c r="D28" s="115">
        <v>24</v>
      </c>
      <c r="E28" s="115">
        <v>13</v>
      </c>
      <c r="F28" s="115">
        <v>22</v>
      </c>
      <c r="G28" s="115">
        <v>32</v>
      </c>
      <c r="H28" s="115">
        <v>40</v>
      </c>
      <c r="I28" s="115">
        <v>65</v>
      </c>
      <c r="J28" s="115">
        <v>66</v>
      </c>
      <c r="K28" s="121">
        <v>80</v>
      </c>
      <c r="L28" s="121">
        <v>59</v>
      </c>
      <c r="M28" s="121"/>
    </row>
    <row r="29" spans="1:13" ht="15.75" x14ac:dyDescent="0.25">
      <c r="A29" s="153" t="s">
        <v>249</v>
      </c>
      <c r="B29" s="123">
        <v>38</v>
      </c>
      <c r="C29" s="123">
        <v>38</v>
      </c>
      <c r="D29" s="123">
        <v>31</v>
      </c>
      <c r="E29" s="123">
        <v>34</v>
      </c>
      <c r="F29" s="123">
        <v>61</v>
      </c>
      <c r="G29" s="123">
        <v>74</v>
      </c>
      <c r="H29" s="123">
        <v>58</v>
      </c>
      <c r="I29" s="123">
        <v>86</v>
      </c>
      <c r="J29" s="123">
        <v>101</v>
      </c>
      <c r="K29" s="124">
        <v>158</v>
      </c>
      <c r="L29" s="124">
        <v>142</v>
      </c>
      <c r="M29" s="124"/>
    </row>
    <row r="30" spans="1:13" ht="15.75" x14ac:dyDescent="0.25">
      <c r="A30" s="154" t="s">
        <v>251</v>
      </c>
      <c r="B30" s="115">
        <v>20</v>
      </c>
      <c r="C30" s="115">
        <v>21</v>
      </c>
      <c r="D30" s="115">
        <v>20</v>
      </c>
      <c r="E30" s="115">
        <v>28</v>
      </c>
      <c r="F30" s="115">
        <v>34</v>
      </c>
      <c r="G30" s="115">
        <v>33</v>
      </c>
      <c r="H30" s="115">
        <v>38</v>
      </c>
      <c r="I30" s="115">
        <v>63</v>
      </c>
      <c r="J30" s="115">
        <v>71</v>
      </c>
      <c r="K30" s="121">
        <v>102</v>
      </c>
      <c r="L30" s="121">
        <v>89</v>
      </c>
      <c r="M30" s="121"/>
    </row>
    <row r="31" spans="1:13" ht="15.75" x14ac:dyDescent="0.25">
      <c r="A31" s="153" t="s">
        <v>252</v>
      </c>
      <c r="B31" s="123">
        <v>19</v>
      </c>
      <c r="C31" s="123">
        <v>12</v>
      </c>
      <c r="D31" s="123">
        <v>23</v>
      </c>
      <c r="E31" s="123">
        <v>18</v>
      </c>
      <c r="F31" s="123">
        <v>37</v>
      </c>
      <c r="G31" s="123">
        <v>42</v>
      </c>
      <c r="H31" s="123">
        <v>33</v>
      </c>
      <c r="I31" s="123">
        <v>64</v>
      </c>
      <c r="J31" s="123">
        <v>64</v>
      </c>
      <c r="K31" s="124">
        <v>86</v>
      </c>
      <c r="L31" s="124">
        <v>72</v>
      </c>
      <c r="M31" s="124"/>
    </row>
    <row r="32" spans="1:13" ht="15.75" x14ac:dyDescent="0.25">
      <c r="A32" s="118" t="s">
        <v>15</v>
      </c>
      <c r="B32" s="119">
        <f>SUM(B28:B31)</f>
        <v>84</v>
      </c>
      <c r="C32" s="119">
        <f t="shared" ref="C32:M32" si="2">SUM(C28:C31)</f>
        <v>87</v>
      </c>
      <c r="D32" s="119">
        <f t="shared" si="2"/>
        <v>98</v>
      </c>
      <c r="E32" s="119">
        <f t="shared" si="2"/>
        <v>93</v>
      </c>
      <c r="F32" s="119">
        <f t="shared" si="2"/>
        <v>154</v>
      </c>
      <c r="G32" s="119">
        <f t="shared" si="2"/>
        <v>181</v>
      </c>
      <c r="H32" s="119">
        <f t="shared" si="2"/>
        <v>169</v>
      </c>
      <c r="I32" s="119">
        <f t="shared" si="2"/>
        <v>278</v>
      </c>
      <c r="J32" s="119">
        <f t="shared" si="2"/>
        <v>302</v>
      </c>
      <c r="K32" s="119">
        <f t="shared" si="2"/>
        <v>426</v>
      </c>
      <c r="L32" s="119">
        <f t="shared" si="2"/>
        <v>362</v>
      </c>
      <c r="M32" s="119">
        <f t="shared" si="2"/>
        <v>0</v>
      </c>
    </row>
    <row r="33" spans="1:13" ht="15.75" x14ac:dyDescent="0.25">
      <c r="A33" s="134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</row>
    <row r="34" spans="1:13" ht="15.75" x14ac:dyDescent="0.25">
      <c r="A34" s="134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</row>
    <row r="35" spans="1:13" ht="15.75" x14ac:dyDescent="0.25">
      <c r="A35" s="337" t="s">
        <v>253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</row>
    <row r="36" spans="1:13" ht="15.75" x14ac:dyDescent="0.25">
      <c r="A36" s="126" t="s">
        <v>253</v>
      </c>
      <c r="B36" s="119" t="s">
        <v>221</v>
      </c>
      <c r="C36" s="119" t="s">
        <v>222</v>
      </c>
      <c r="D36" s="119" t="s">
        <v>223</v>
      </c>
      <c r="E36" s="119" t="s">
        <v>224</v>
      </c>
      <c r="F36" s="119" t="s">
        <v>225</v>
      </c>
      <c r="G36" s="119" t="s">
        <v>226</v>
      </c>
      <c r="H36" s="119" t="s">
        <v>227</v>
      </c>
      <c r="I36" s="119" t="s">
        <v>228</v>
      </c>
      <c r="J36" s="119" t="s">
        <v>229</v>
      </c>
      <c r="K36" s="119" t="s">
        <v>230</v>
      </c>
      <c r="L36" s="119" t="s">
        <v>231</v>
      </c>
      <c r="M36" s="119" t="s">
        <v>232</v>
      </c>
    </row>
    <row r="37" spans="1:13" ht="15.75" x14ac:dyDescent="0.25">
      <c r="A37" s="155" t="s">
        <v>254</v>
      </c>
      <c r="B37" s="115">
        <v>1</v>
      </c>
      <c r="C37" s="115">
        <v>0</v>
      </c>
      <c r="D37" s="115">
        <v>1</v>
      </c>
      <c r="E37" s="115">
        <v>4</v>
      </c>
      <c r="F37" s="115">
        <v>1</v>
      </c>
      <c r="G37" s="115">
        <v>3</v>
      </c>
      <c r="H37" s="115">
        <v>4</v>
      </c>
      <c r="I37" s="115">
        <v>11</v>
      </c>
      <c r="J37" s="115">
        <v>8</v>
      </c>
      <c r="K37" s="121">
        <v>13</v>
      </c>
      <c r="L37" s="121">
        <v>11</v>
      </c>
      <c r="M37" s="121"/>
    </row>
    <row r="38" spans="1:13" ht="15.75" x14ac:dyDescent="0.25">
      <c r="A38" s="156" t="s">
        <v>255</v>
      </c>
      <c r="B38" s="123">
        <v>20</v>
      </c>
      <c r="C38" s="123">
        <v>27</v>
      </c>
      <c r="D38" s="123">
        <v>11</v>
      </c>
      <c r="E38" s="123">
        <v>27</v>
      </c>
      <c r="F38" s="123">
        <v>30</v>
      </c>
      <c r="G38" s="123">
        <v>17</v>
      </c>
      <c r="H38" s="123">
        <v>36</v>
      </c>
      <c r="I38" s="123">
        <v>67</v>
      </c>
      <c r="J38" s="123">
        <v>62</v>
      </c>
      <c r="K38" s="124">
        <v>81</v>
      </c>
      <c r="L38" s="124">
        <v>66</v>
      </c>
      <c r="M38" s="124"/>
    </row>
    <row r="39" spans="1:13" ht="15.75" x14ac:dyDescent="0.25">
      <c r="A39" s="155" t="s">
        <v>256</v>
      </c>
      <c r="B39" s="115">
        <v>66</v>
      </c>
      <c r="C39" s="115">
        <v>79</v>
      </c>
      <c r="D39" s="115">
        <v>58</v>
      </c>
      <c r="E39" s="115">
        <v>81</v>
      </c>
      <c r="F39" s="115">
        <v>107</v>
      </c>
      <c r="G39" s="115">
        <v>120</v>
      </c>
      <c r="H39" s="115">
        <v>143</v>
      </c>
      <c r="I39" s="115">
        <v>288</v>
      </c>
      <c r="J39" s="115">
        <v>277</v>
      </c>
      <c r="K39" s="121">
        <v>341</v>
      </c>
      <c r="L39" s="121">
        <v>325</v>
      </c>
      <c r="M39" s="121"/>
    </row>
    <row r="40" spans="1:13" ht="15.75" x14ac:dyDescent="0.25">
      <c r="A40" s="156" t="s">
        <v>257</v>
      </c>
      <c r="B40" s="123">
        <v>18</v>
      </c>
      <c r="C40" s="123">
        <v>17</v>
      </c>
      <c r="D40" s="123">
        <v>19</v>
      </c>
      <c r="E40" s="123">
        <v>21</v>
      </c>
      <c r="F40" s="123">
        <v>34</v>
      </c>
      <c r="G40" s="123">
        <v>32</v>
      </c>
      <c r="H40" s="123">
        <v>43</v>
      </c>
      <c r="I40" s="123">
        <v>75</v>
      </c>
      <c r="J40" s="123">
        <v>92</v>
      </c>
      <c r="K40" s="124">
        <v>104</v>
      </c>
      <c r="L40" s="124">
        <v>100</v>
      </c>
      <c r="M40" s="124"/>
    </row>
    <row r="41" spans="1:13" ht="15.75" x14ac:dyDescent="0.25">
      <c r="A41" s="155" t="s">
        <v>294</v>
      </c>
      <c r="B41" s="115">
        <v>3</v>
      </c>
      <c r="C41" s="115">
        <v>3</v>
      </c>
      <c r="D41" s="115">
        <v>1</v>
      </c>
      <c r="E41" s="115">
        <v>4</v>
      </c>
      <c r="F41" s="115">
        <v>6</v>
      </c>
      <c r="G41" s="115">
        <v>3</v>
      </c>
      <c r="H41" s="115">
        <v>10</v>
      </c>
      <c r="I41" s="115">
        <v>7</v>
      </c>
      <c r="J41" s="115">
        <v>9</v>
      </c>
      <c r="K41" s="121">
        <v>9</v>
      </c>
      <c r="L41" s="121">
        <v>9</v>
      </c>
      <c r="M41" s="121"/>
    </row>
    <row r="42" spans="1:13" ht="15.75" x14ac:dyDescent="0.25">
      <c r="A42" s="118" t="s">
        <v>15</v>
      </c>
      <c r="B42" s="119">
        <f>SUM(B37:B41)</f>
        <v>108</v>
      </c>
      <c r="C42" s="119">
        <f t="shared" ref="C42:M42" si="3">SUM(C37:C41)</f>
        <v>126</v>
      </c>
      <c r="D42" s="119">
        <f t="shared" si="3"/>
        <v>90</v>
      </c>
      <c r="E42" s="119">
        <f t="shared" si="3"/>
        <v>137</v>
      </c>
      <c r="F42" s="119">
        <f t="shared" si="3"/>
        <v>178</v>
      </c>
      <c r="G42" s="119">
        <f t="shared" si="3"/>
        <v>175</v>
      </c>
      <c r="H42" s="119">
        <f t="shared" si="3"/>
        <v>236</v>
      </c>
      <c r="I42" s="119">
        <f t="shared" si="3"/>
        <v>448</v>
      </c>
      <c r="J42" s="119">
        <f t="shared" si="3"/>
        <v>448</v>
      </c>
      <c r="K42" s="119">
        <f t="shared" si="3"/>
        <v>548</v>
      </c>
      <c r="L42" s="119">
        <f t="shared" si="3"/>
        <v>511</v>
      </c>
      <c r="M42" s="119">
        <f t="shared" si="3"/>
        <v>0</v>
      </c>
    </row>
    <row r="43" spans="1:13" ht="15.75" x14ac:dyDescent="0.25">
      <c r="A43" s="13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</row>
    <row r="44" spans="1:13" ht="15.75" x14ac:dyDescent="0.25">
      <c r="A44" s="13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3" ht="15.75" x14ac:dyDescent="0.25">
      <c r="A45" s="337" t="s">
        <v>259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</row>
    <row r="46" spans="1:13" ht="15.75" x14ac:dyDescent="0.25">
      <c r="A46" s="126" t="s">
        <v>259</v>
      </c>
      <c r="B46" s="119" t="s">
        <v>221</v>
      </c>
      <c r="C46" s="119" t="s">
        <v>222</v>
      </c>
      <c r="D46" s="119" t="s">
        <v>223</v>
      </c>
      <c r="E46" s="119" t="s">
        <v>224</v>
      </c>
      <c r="F46" s="119" t="s">
        <v>225</v>
      </c>
      <c r="G46" s="119" t="s">
        <v>226</v>
      </c>
      <c r="H46" s="119" t="s">
        <v>227</v>
      </c>
      <c r="I46" s="119" t="s">
        <v>228</v>
      </c>
      <c r="J46" s="119" t="s">
        <v>229</v>
      </c>
      <c r="K46" s="119" t="s">
        <v>230</v>
      </c>
      <c r="L46" s="119" t="s">
        <v>231</v>
      </c>
      <c r="M46" s="119" t="s">
        <v>232</v>
      </c>
    </row>
    <row r="47" spans="1:13" ht="15.75" x14ac:dyDescent="0.25">
      <c r="A47" s="150" t="s">
        <v>260</v>
      </c>
      <c r="B47" s="115">
        <v>28</v>
      </c>
      <c r="C47" s="115">
        <v>23</v>
      </c>
      <c r="D47" s="115">
        <v>11</v>
      </c>
      <c r="E47" s="115">
        <v>15</v>
      </c>
      <c r="F47" s="115">
        <v>34</v>
      </c>
      <c r="G47" s="115">
        <v>35</v>
      </c>
      <c r="H47" s="115">
        <v>35</v>
      </c>
      <c r="I47" s="115">
        <v>73</v>
      </c>
      <c r="J47" s="115">
        <v>60</v>
      </c>
      <c r="K47" s="121">
        <v>86</v>
      </c>
      <c r="L47" s="121">
        <v>104</v>
      </c>
      <c r="M47" s="121"/>
    </row>
    <row r="48" spans="1:13" ht="15.75" x14ac:dyDescent="0.25">
      <c r="A48" s="151" t="s">
        <v>261</v>
      </c>
      <c r="B48" s="123">
        <v>24</v>
      </c>
      <c r="C48" s="123">
        <v>20</v>
      </c>
      <c r="D48" s="123">
        <v>14</v>
      </c>
      <c r="E48" s="123">
        <v>16</v>
      </c>
      <c r="F48" s="123">
        <v>18</v>
      </c>
      <c r="G48" s="123">
        <v>26</v>
      </c>
      <c r="H48" s="123">
        <v>26</v>
      </c>
      <c r="I48" s="123">
        <v>31</v>
      </c>
      <c r="J48" s="123">
        <v>59</v>
      </c>
      <c r="K48" s="124">
        <v>48</v>
      </c>
      <c r="L48" s="124">
        <v>66</v>
      </c>
      <c r="M48" s="124"/>
    </row>
    <row r="49" spans="1:13" ht="15.75" x14ac:dyDescent="0.25">
      <c r="A49" s="150" t="s">
        <v>262</v>
      </c>
      <c r="B49" s="115">
        <v>7</v>
      </c>
      <c r="C49" s="115">
        <v>17</v>
      </c>
      <c r="D49" s="115">
        <v>14</v>
      </c>
      <c r="E49" s="115">
        <v>17</v>
      </c>
      <c r="F49" s="115">
        <v>29</v>
      </c>
      <c r="G49" s="115">
        <v>17</v>
      </c>
      <c r="H49" s="115">
        <v>24</v>
      </c>
      <c r="I49" s="115">
        <v>51</v>
      </c>
      <c r="J49" s="115">
        <v>56</v>
      </c>
      <c r="K49" s="121">
        <v>50</v>
      </c>
      <c r="L49" s="121">
        <v>51</v>
      </c>
      <c r="M49" s="121"/>
    </row>
    <row r="50" spans="1:13" ht="15.75" x14ac:dyDescent="0.25">
      <c r="A50" s="151" t="s">
        <v>263</v>
      </c>
      <c r="B50" s="123">
        <v>17</v>
      </c>
      <c r="C50" s="123">
        <v>13</v>
      </c>
      <c r="D50" s="123">
        <v>11</v>
      </c>
      <c r="E50" s="123">
        <v>18</v>
      </c>
      <c r="F50" s="123">
        <v>22</v>
      </c>
      <c r="G50" s="123">
        <v>30</v>
      </c>
      <c r="H50" s="123">
        <v>36</v>
      </c>
      <c r="I50" s="123">
        <v>37</v>
      </c>
      <c r="J50" s="123">
        <v>47</v>
      </c>
      <c r="K50" s="124">
        <v>56</v>
      </c>
      <c r="L50" s="124">
        <v>28</v>
      </c>
      <c r="M50" s="124"/>
    </row>
    <row r="51" spans="1:13" ht="15.75" x14ac:dyDescent="0.25">
      <c r="A51" s="150" t="s">
        <v>264</v>
      </c>
      <c r="B51" s="115">
        <v>15</v>
      </c>
      <c r="C51" s="115">
        <v>16</v>
      </c>
      <c r="D51" s="115">
        <v>10</v>
      </c>
      <c r="E51" s="115">
        <v>17</v>
      </c>
      <c r="F51" s="115">
        <v>33</v>
      </c>
      <c r="G51" s="115">
        <v>22</v>
      </c>
      <c r="H51" s="115">
        <v>36</v>
      </c>
      <c r="I51" s="115">
        <v>55</v>
      </c>
      <c r="J51" s="115">
        <v>61</v>
      </c>
      <c r="K51" s="121">
        <v>63</v>
      </c>
      <c r="L51" s="121">
        <v>51</v>
      </c>
      <c r="M51" s="121"/>
    </row>
    <row r="52" spans="1:13" ht="15.75" x14ac:dyDescent="0.25">
      <c r="A52" s="151" t="s">
        <v>265</v>
      </c>
      <c r="B52" s="123">
        <v>11</v>
      </c>
      <c r="C52" s="123">
        <v>9</v>
      </c>
      <c r="D52" s="123">
        <v>3</v>
      </c>
      <c r="E52" s="123">
        <v>21</v>
      </c>
      <c r="F52" s="123">
        <v>22</v>
      </c>
      <c r="G52" s="123">
        <v>17</v>
      </c>
      <c r="H52" s="123">
        <v>43</v>
      </c>
      <c r="I52" s="123">
        <v>96</v>
      </c>
      <c r="J52" s="123">
        <v>73</v>
      </c>
      <c r="K52" s="124">
        <v>119</v>
      </c>
      <c r="L52" s="124">
        <v>78</v>
      </c>
      <c r="M52" s="124"/>
    </row>
    <row r="53" spans="1:13" ht="15.75" x14ac:dyDescent="0.25">
      <c r="A53" s="150" t="s">
        <v>266</v>
      </c>
      <c r="B53" s="115">
        <v>6</v>
      </c>
      <c r="C53" s="115">
        <v>27</v>
      </c>
      <c r="D53" s="115">
        <v>27</v>
      </c>
      <c r="E53" s="115">
        <v>33</v>
      </c>
      <c r="F53" s="115">
        <v>19</v>
      </c>
      <c r="G53" s="115">
        <v>27</v>
      </c>
      <c r="H53" s="115">
        <v>33</v>
      </c>
      <c r="I53" s="115">
        <v>100</v>
      </c>
      <c r="J53" s="115">
        <v>90</v>
      </c>
      <c r="K53" s="121">
        <v>121</v>
      </c>
      <c r="L53" s="121">
        <v>131</v>
      </c>
      <c r="M53" s="121"/>
    </row>
    <row r="54" spans="1:13" ht="15.75" x14ac:dyDescent="0.25">
      <c r="A54" s="151" t="s">
        <v>237</v>
      </c>
      <c r="B54" s="123">
        <v>0</v>
      </c>
      <c r="C54" s="123">
        <v>1</v>
      </c>
      <c r="D54" s="123">
        <v>0</v>
      </c>
      <c r="E54" s="123">
        <v>0</v>
      </c>
      <c r="F54" s="123">
        <v>1</v>
      </c>
      <c r="G54" s="123">
        <v>1</v>
      </c>
      <c r="H54" s="123">
        <v>3</v>
      </c>
      <c r="I54" s="123">
        <v>5</v>
      </c>
      <c r="J54" s="123">
        <v>2</v>
      </c>
      <c r="K54" s="124">
        <v>5</v>
      </c>
      <c r="L54" s="124">
        <v>2</v>
      </c>
      <c r="M54" s="124"/>
    </row>
    <row r="55" spans="1:13" ht="15.75" x14ac:dyDescent="0.25">
      <c r="A55" s="118" t="s">
        <v>15</v>
      </c>
      <c r="B55" s="119">
        <f>SUM(B47:B54)</f>
        <v>108</v>
      </c>
      <c r="C55" s="119">
        <f t="shared" ref="C55:M55" si="4">SUM(C47:C54)</f>
        <v>126</v>
      </c>
      <c r="D55" s="119">
        <f t="shared" si="4"/>
        <v>90</v>
      </c>
      <c r="E55" s="119">
        <f t="shared" si="4"/>
        <v>137</v>
      </c>
      <c r="F55" s="119">
        <f t="shared" si="4"/>
        <v>178</v>
      </c>
      <c r="G55" s="119">
        <f t="shared" si="4"/>
        <v>175</v>
      </c>
      <c r="H55" s="119">
        <f t="shared" si="4"/>
        <v>236</v>
      </c>
      <c r="I55" s="119">
        <f t="shared" si="4"/>
        <v>448</v>
      </c>
      <c r="J55" s="119">
        <f t="shared" si="4"/>
        <v>448</v>
      </c>
      <c r="K55" s="119">
        <f t="shared" si="4"/>
        <v>548</v>
      </c>
      <c r="L55" s="119">
        <f t="shared" si="4"/>
        <v>511</v>
      </c>
      <c r="M55" s="119">
        <f t="shared" si="4"/>
        <v>0</v>
      </c>
    </row>
    <row r="56" spans="1:13" ht="15.75" x14ac:dyDescent="0.25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</row>
    <row r="57" spans="1:13" ht="15.75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</row>
    <row r="58" spans="1:13" ht="15.75" x14ac:dyDescent="0.25">
      <c r="A58" s="337" t="s">
        <v>267</v>
      </c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7"/>
      <c r="M58" s="337"/>
    </row>
    <row r="59" spans="1:13" ht="15.75" x14ac:dyDescent="0.25">
      <c r="A59" s="157" t="s">
        <v>267</v>
      </c>
      <c r="B59" s="158" t="s">
        <v>221</v>
      </c>
      <c r="C59" s="158" t="s">
        <v>222</v>
      </c>
      <c r="D59" s="158" t="s">
        <v>223</v>
      </c>
      <c r="E59" s="158" t="s">
        <v>224</v>
      </c>
      <c r="F59" s="158" t="s">
        <v>225</v>
      </c>
      <c r="G59" s="158" t="s">
        <v>226</v>
      </c>
      <c r="H59" s="158" t="s">
        <v>227</v>
      </c>
      <c r="I59" s="158" t="s">
        <v>228</v>
      </c>
      <c r="J59" s="158" t="s">
        <v>229</v>
      </c>
      <c r="K59" s="158" t="s">
        <v>230</v>
      </c>
      <c r="L59" s="158" t="s">
        <v>231</v>
      </c>
      <c r="M59" s="158" t="s">
        <v>232</v>
      </c>
    </row>
    <row r="60" spans="1:13" ht="15.75" x14ac:dyDescent="0.25">
      <c r="A60" s="159" t="s">
        <v>268</v>
      </c>
      <c r="B60" s="115">
        <v>4</v>
      </c>
      <c r="C60" s="115">
        <v>2</v>
      </c>
      <c r="D60" s="115">
        <v>2</v>
      </c>
      <c r="E60" s="115">
        <v>5</v>
      </c>
      <c r="F60" s="115">
        <v>7</v>
      </c>
      <c r="G60" s="115">
        <v>2</v>
      </c>
      <c r="H60" s="115">
        <v>8</v>
      </c>
      <c r="I60" s="115">
        <v>9</v>
      </c>
      <c r="J60" s="115">
        <v>13</v>
      </c>
      <c r="K60" s="121">
        <v>12</v>
      </c>
      <c r="L60" s="121">
        <v>10</v>
      </c>
      <c r="M60" s="121"/>
    </row>
    <row r="61" spans="1:13" ht="15.75" x14ac:dyDescent="0.25">
      <c r="A61" s="147" t="s">
        <v>269</v>
      </c>
      <c r="B61" s="123">
        <v>20</v>
      </c>
      <c r="C61" s="123">
        <v>17</v>
      </c>
      <c r="D61" s="123">
        <v>12</v>
      </c>
      <c r="E61" s="123">
        <v>22</v>
      </c>
      <c r="F61" s="123">
        <v>19</v>
      </c>
      <c r="G61" s="123">
        <v>29</v>
      </c>
      <c r="H61" s="123">
        <v>34</v>
      </c>
      <c r="I61" s="123">
        <v>45</v>
      </c>
      <c r="J61" s="123">
        <v>53</v>
      </c>
      <c r="K61" s="124">
        <v>67</v>
      </c>
      <c r="L61" s="124">
        <v>52</v>
      </c>
      <c r="M61" s="124"/>
    </row>
    <row r="62" spans="1:13" ht="15.75" x14ac:dyDescent="0.25">
      <c r="A62" s="130" t="s">
        <v>270</v>
      </c>
      <c r="B62" s="115">
        <v>64</v>
      </c>
      <c r="C62" s="115">
        <v>81</v>
      </c>
      <c r="D62" s="115">
        <v>29</v>
      </c>
      <c r="E62" s="115">
        <v>32</v>
      </c>
      <c r="F62" s="115">
        <v>70</v>
      </c>
      <c r="G62" s="115">
        <v>89</v>
      </c>
      <c r="H62" s="115">
        <v>96</v>
      </c>
      <c r="I62" s="115">
        <v>135</v>
      </c>
      <c r="J62" s="115">
        <v>142</v>
      </c>
      <c r="K62" s="121">
        <v>214</v>
      </c>
      <c r="L62" s="121">
        <v>215</v>
      </c>
      <c r="M62" s="121"/>
    </row>
    <row r="63" spans="1:13" ht="15.75" x14ac:dyDescent="0.25">
      <c r="A63" s="146" t="s">
        <v>271</v>
      </c>
      <c r="B63" s="123">
        <v>2</v>
      </c>
      <c r="C63" s="123">
        <v>6</v>
      </c>
      <c r="D63" s="123">
        <v>23</v>
      </c>
      <c r="E63" s="123">
        <v>24</v>
      </c>
      <c r="F63" s="123">
        <v>12</v>
      </c>
      <c r="G63" s="123">
        <v>4</v>
      </c>
      <c r="H63" s="123">
        <v>15</v>
      </c>
      <c r="I63" s="123">
        <v>32</v>
      </c>
      <c r="J63" s="123">
        <v>36</v>
      </c>
      <c r="K63" s="124">
        <v>55</v>
      </c>
      <c r="L63" s="124">
        <v>42</v>
      </c>
      <c r="M63" s="124"/>
    </row>
    <row r="64" spans="1:13" ht="15.75" x14ac:dyDescent="0.25">
      <c r="A64" s="145" t="s">
        <v>244</v>
      </c>
      <c r="B64" s="115">
        <v>18</v>
      </c>
      <c r="C64" s="115">
        <v>20</v>
      </c>
      <c r="D64" s="115">
        <v>24</v>
      </c>
      <c r="E64" s="115">
        <v>54</v>
      </c>
      <c r="F64" s="115">
        <v>70</v>
      </c>
      <c r="G64" s="115">
        <v>51</v>
      </c>
      <c r="H64" s="115">
        <v>83</v>
      </c>
      <c r="I64" s="115">
        <v>227</v>
      </c>
      <c r="J64" s="115">
        <v>204</v>
      </c>
      <c r="K64" s="121">
        <v>200</v>
      </c>
      <c r="L64" s="121">
        <v>192</v>
      </c>
      <c r="M64" s="121"/>
    </row>
    <row r="65" spans="1:13" ht="15.75" x14ac:dyDescent="0.25">
      <c r="A65" s="118" t="s">
        <v>15</v>
      </c>
      <c r="B65" s="119">
        <f>SUM(B60:B64)</f>
        <v>108</v>
      </c>
      <c r="C65" s="119">
        <f t="shared" ref="C65:M65" si="5">SUM(C60:C64)</f>
        <v>126</v>
      </c>
      <c r="D65" s="119">
        <f t="shared" si="5"/>
        <v>90</v>
      </c>
      <c r="E65" s="119">
        <f t="shared" si="5"/>
        <v>137</v>
      </c>
      <c r="F65" s="119">
        <f t="shared" si="5"/>
        <v>178</v>
      </c>
      <c r="G65" s="119">
        <f t="shared" si="5"/>
        <v>175</v>
      </c>
      <c r="H65" s="119">
        <f t="shared" si="5"/>
        <v>236</v>
      </c>
      <c r="I65" s="119">
        <f t="shared" si="5"/>
        <v>448</v>
      </c>
      <c r="J65" s="119">
        <f t="shared" si="5"/>
        <v>448</v>
      </c>
      <c r="K65" s="119">
        <f t="shared" si="5"/>
        <v>548</v>
      </c>
      <c r="L65" s="119">
        <f t="shared" si="5"/>
        <v>511</v>
      </c>
      <c r="M65" s="119">
        <f t="shared" si="5"/>
        <v>0</v>
      </c>
    </row>
    <row r="66" spans="1:13" ht="15.75" x14ac:dyDescent="0.25">
      <c r="A66" s="129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</row>
    <row r="67" spans="1:13" ht="15.75" x14ac:dyDescent="0.25">
      <c r="A67" s="129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</row>
    <row r="68" spans="1:13" ht="15.75" x14ac:dyDescent="0.25">
      <c r="A68" s="337" t="s">
        <v>278</v>
      </c>
      <c r="B68" s="337"/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</row>
    <row r="69" spans="1:13" ht="15.75" x14ac:dyDescent="0.25">
      <c r="A69" s="126" t="s">
        <v>278</v>
      </c>
      <c r="B69" s="119" t="s">
        <v>221</v>
      </c>
      <c r="C69" s="119" t="s">
        <v>222</v>
      </c>
      <c r="D69" s="119" t="s">
        <v>223</v>
      </c>
      <c r="E69" s="119" t="s">
        <v>224</v>
      </c>
      <c r="F69" s="119" t="s">
        <v>225</v>
      </c>
      <c r="G69" s="119" t="s">
        <v>226</v>
      </c>
      <c r="H69" s="119" t="s">
        <v>227</v>
      </c>
      <c r="I69" s="119" t="s">
        <v>228</v>
      </c>
      <c r="J69" s="119" t="s">
        <v>229</v>
      </c>
      <c r="K69" s="119" t="s">
        <v>230</v>
      </c>
      <c r="L69" s="119" t="s">
        <v>231</v>
      </c>
      <c r="M69" s="119" t="s">
        <v>232</v>
      </c>
    </row>
    <row r="70" spans="1:13" ht="15.75" x14ac:dyDescent="0.25">
      <c r="A70" s="150" t="s">
        <v>274</v>
      </c>
      <c r="B70" s="115">
        <v>32</v>
      </c>
      <c r="C70" s="115">
        <v>39</v>
      </c>
      <c r="D70" s="115">
        <v>27</v>
      </c>
      <c r="E70" s="115">
        <v>33</v>
      </c>
      <c r="F70" s="115">
        <v>29</v>
      </c>
      <c r="G70" s="115">
        <v>46</v>
      </c>
      <c r="H70" s="115">
        <v>37</v>
      </c>
      <c r="I70" s="115">
        <v>51</v>
      </c>
      <c r="J70" s="115">
        <v>77</v>
      </c>
      <c r="K70" s="121">
        <v>84</v>
      </c>
      <c r="L70" s="121">
        <v>90</v>
      </c>
      <c r="M70" s="121"/>
    </row>
    <row r="71" spans="1:13" ht="15.75" x14ac:dyDescent="0.25">
      <c r="A71" s="151" t="s">
        <v>275</v>
      </c>
      <c r="B71" s="123">
        <v>11</v>
      </c>
      <c r="C71" s="123">
        <v>12</v>
      </c>
      <c r="D71" s="123">
        <v>9</v>
      </c>
      <c r="E71" s="123">
        <v>14</v>
      </c>
      <c r="F71" s="123">
        <v>30</v>
      </c>
      <c r="G71" s="123">
        <v>19</v>
      </c>
      <c r="H71" s="123">
        <v>22</v>
      </c>
      <c r="I71" s="123">
        <v>29</v>
      </c>
      <c r="J71" s="123">
        <v>34</v>
      </c>
      <c r="K71" s="124">
        <v>54</v>
      </c>
      <c r="L71" s="124">
        <v>50</v>
      </c>
      <c r="M71" s="124"/>
    </row>
    <row r="72" spans="1:13" ht="15.75" x14ac:dyDescent="0.25">
      <c r="A72" s="150" t="s">
        <v>276</v>
      </c>
      <c r="B72" s="115">
        <v>0</v>
      </c>
      <c r="C72" s="115">
        <v>2</v>
      </c>
      <c r="D72" s="115">
        <v>1</v>
      </c>
      <c r="E72" s="115">
        <v>0</v>
      </c>
      <c r="F72" s="115">
        <v>5</v>
      </c>
      <c r="G72" s="115">
        <v>2</v>
      </c>
      <c r="H72" s="115">
        <v>2</v>
      </c>
      <c r="I72" s="115">
        <v>8</v>
      </c>
      <c r="J72" s="115">
        <v>4</v>
      </c>
      <c r="K72" s="121">
        <v>3</v>
      </c>
      <c r="L72" s="121">
        <v>5</v>
      </c>
      <c r="M72" s="121"/>
    </row>
    <row r="73" spans="1:13" ht="15.75" x14ac:dyDescent="0.25">
      <c r="A73" s="151" t="s">
        <v>279</v>
      </c>
      <c r="B73" s="123">
        <v>0</v>
      </c>
      <c r="C73" s="123">
        <v>0</v>
      </c>
      <c r="D73" s="123">
        <v>2</v>
      </c>
      <c r="E73" s="123">
        <v>0</v>
      </c>
      <c r="F73" s="123">
        <v>1</v>
      </c>
      <c r="G73" s="123">
        <v>2</v>
      </c>
      <c r="H73" s="123">
        <v>3</v>
      </c>
      <c r="I73" s="123">
        <v>1</v>
      </c>
      <c r="J73" s="123">
        <v>2</v>
      </c>
      <c r="K73" s="124">
        <v>2</v>
      </c>
      <c r="L73" s="124">
        <v>1</v>
      </c>
      <c r="M73" s="124"/>
    </row>
    <row r="74" spans="1:13" ht="15.75" x14ac:dyDescent="0.25">
      <c r="A74" s="150" t="s">
        <v>280</v>
      </c>
      <c r="B74" s="115">
        <v>17</v>
      </c>
      <c r="C74" s="115">
        <v>2</v>
      </c>
      <c r="D74" s="115">
        <v>3</v>
      </c>
      <c r="E74" s="115">
        <v>9</v>
      </c>
      <c r="F74" s="115">
        <v>11</v>
      </c>
      <c r="G74" s="115">
        <v>13</v>
      </c>
      <c r="H74" s="115">
        <v>3</v>
      </c>
      <c r="I74" s="115">
        <v>11</v>
      </c>
      <c r="J74" s="115">
        <v>8</v>
      </c>
      <c r="K74" s="121">
        <v>13</v>
      </c>
      <c r="L74" s="121">
        <v>10</v>
      </c>
      <c r="M74" s="121"/>
    </row>
    <row r="75" spans="1:13" ht="15.75" x14ac:dyDescent="0.25">
      <c r="A75" s="151" t="s">
        <v>281</v>
      </c>
      <c r="B75" s="123">
        <v>4</v>
      </c>
      <c r="C75" s="123">
        <v>2</v>
      </c>
      <c r="D75" s="123">
        <v>10</v>
      </c>
      <c r="E75" s="123">
        <v>6</v>
      </c>
      <c r="F75" s="123">
        <v>8</v>
      </c>
      <c r="G75" s="123">
        <v>11</v>
      </c>
      <c r="H75" s="123">
        <v>6</v>
      </c>
      <c r="I75" s="123">
        <v>21</v>
      </c>
      <c r="J75" s="123">
        <v>21</v>
      </c>
      <c r="K75" s="124">
        <v>18</v>
      </c>
      <c r="L75" s="124">
        <v>26</v>
      </c>
      <c r="M75" s="124"/>
    </row>
    <row r="76" spans="1:13" ht="15.75" x14ac:dyDescent="0.25">
      <c r="A76" s="150" t="s">
        <v>282</v>
      </c>
      <c r="B76" s="115">
        <v>1</v>
      </c>
      <c r="C76" s="115">
        <v>2</v>
      </c>
      <c r="D76" s="115">
        <v>1</v>
      </c>
      <c r="E76" s="115">
        <v>2</v>
      </c>
      <c r="F76" s="115">
        <v>1</v>
      </c>
      <c r="G76" s="115">
        <v>4</v>
      </c>
      <c r="H76" s="115">
        <v>6</v>
      </c>
      <c r="I76" s="115">
        <v>5</v>
      </c>
      <c r="J76" s="115">
        <v>4</v>
      </c>
      <c r="K76" s="121">
        <v>3</v>
      </c>
      <c r="L76" s="121">
        <v>7</v>
      </c>
      <c r="M76" s="121"/>
    </row>
    <row r="77" spans="1:13" ht="15.75" x14ac:dyDescent="0.25">
      <c r="A77" s="151" t="s">
        <v>283</v>
      </c>
      <c r="B77" s="123">
        <v>0</v>
      </c>
      <c r="C77" s="123">
        <v>0</v>
      </c>
      <c r="D77" s="123">
        <v>0</v>
      </c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4">
        <v>0</v>
      </c>
      <c r="L77" s="124">
        <v>0</v>
      </c>
      <c r="M77" s="124"/>
    </row>
    <row r="78" spans="1:13" ht="15.75" x14ac:dyDescent="0.25">
      <c r="A78" s="150" t="s">
        <v>284</v>
      </c>
      <c r="B78" s="115">
        <v>0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1</v>
      </c>
      <c r="I78" s="115">
        <v>1</v>
      </c>
      <c r="J78" s="115">
        <v>0</v>
      </c>
      <c r="K78" s="121">
        <v>0</v>
      </c>
      <c r="L78" s="121">
        <v>0</v>
      </c>
      <c r="M78" s="121"/>
    </row>
    <row r="79" spans="1:13" ht="15.75" x14ac:dyDescent="0.25">
      <c r="A79" s="151" t="s">
        <v>285</v>
      </c>
      <c r="B79" s="123">
        <v>0</v>
      </c>
      <c r="C79" s="123">
        <v>1</v>
      </c>
      <c r="D79" s="123">
        <v>0</v>
      </c>
      <c r="E79" s="123">
        <v>0</v>
      </c>
      <c r="F79" s="123">
        <v>0</v>
      </c>
      <c r="G79" s="123">
        <v>0</v>
      </c>
      <c r="H79" s="123">
        <v>0</v>
      </c>
      <c r="I79" s="123">
        <v>0</v>
      </c>
      <c r="J79" s="123">
        <v>0</v>
      </c>
      <c r="K79" s="124">
        <v>0</v>
      </c>
      <c r="L79" s="124">
        <v>0</v>
      </c>
      <c r="M79" s="124"/>
    </row>
    <row r="80" spans="1:13" ht="15.75" x14ac:dyDescent="0.25">
      <c r="A80" s="150" t="s">
        <v>271</v>
      </c>
      <c r="B80" s="115">
        <v>27</v>
      </c>
      <c r="C80" s="115">
        <v>50</v>
      </c>
      <c r="D80" s="115">
        <v>34</v>
      </c>
      <c r="E80" s="115">
        <v>57</v>
      </c>
      <c r="F80" s="115">
        <v>78</v>
      </c>
      <c r="G80" s="115">
        <v>64</v>
      </c>
      <c r="H80" s="115">
        <v>133</v>
      </c>
      <c r="I80" s="115">
        <v>277</v>
      </c>
      <c r="J80" s="115">
        <v>228</v>
      </c>
      <c r="K80" s="121">
        <v>295</v>
      </c>
      <c r="L80" s="121">
        <v>277</v>
      </c>
      <c r="M80" s="121"/>
    </row>
    <row r="81" spans="1:13" ht="15.75" x14ac:dyDescent="0.25">
      <c r="A81" s="151" t="s">
        <v>237</v>
      </c>
      <c r="B81" s="123">
        <v>16</v>
      </c>
      <c r="C81" s="123">
        <v>16</v>
      </c>
      <c r="D81" s="123">
        <v>5</v>
      </c>
      <c r="E81" s="123">
        <v>16</v>
      </c>
      <c r="F81" s="123">
        <v>13</v>
      </c>
      <c r="G81" s="123">
        <v>13</v>
      </c>
      <c r="H81" s="123">
        <v>22</v>
      </c>
      <c r="I81" s="123">
        <v>44</v>
      </c>
      <c r="J81" s="123">
        <v>70</v>
      </c>
      <c r="K81" s="124">
        <v>73</v>
      </c>
      <c r="L81" s="124">
        <v>45</v>
      </c>
      <c r="M81" s="124"/>
    </row>
    <row r="82" spans="1:13" ht="15.75" x14ac:dyDescent="0.25">
      <c r="A82" s="118" t="s">
        <v>15</v>
      </c>
      <c r="B82" s="119">
        <f>SUM(B70:B81)</f>
        <v>108</v>
      </c>
      <c r="C82" s="119">
        <f t="shared" ref="C82:M82" si="6">SUM(C70:C81)</f>
        <v>126</v>
      </c>
      <c r="D82" s="119">
        <f t="shared" si="6"/>
        <v>92</v>
      </c>
      <c r="E82" s="119">
        <f t="shared" si="6"/>
        <v>137</v>
      </c>
      <c r="F82" s="119">
        <f t="shared" si="6"/>
        <v>176</v>
      </c>
      <c r="G82" s="119">
        <f t="shared" si="6"/>
        <v>174</v>
      </c>
      <c r="H82" s="119">
        <f t="shared" si="6"/>
        <v>235</v>
      </c>
      <c r="I82" s="119">
        <f t="shared" si="6"/>
        <v>448</v>
      </c>
      <c r="J82" s="119">
        <f t="shared" si="6"/>
        <v>448</v>
      </c>
      <c r="K82" s="119">
        <f t="shared" si="6"/>
        <v>545</v>
      </c>
      <c r="L82" s="119">
        <f t="shared" si="6"/>
        <v>511</v>
      </c>
      <c r="M82" s="119">
        <f t="shared" si="6"/>
        <v>0</v>
      </c>
    </row>
    <row r="83" spans="1:13" ht="15.75" x14ac:dyDescent="0.25">
      <c r="A83" s="117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</row>
    <row r="84" spans="1:13" ht="15.75" x14ac:dyDescent="0.25">
      <c r="A84" s="117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</row>
    <row r="85" spans="1:13" ht="15.75" x14ac:dyDescent="0.25">
      <c r="A85" s="337" t="s">
        <v>286</v>
      </c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</row>
    <row r="86" spans="1:13" ht="15.75" x14ac:dyDescent="0.25">
      <c r="A86" s="126" t="s">
        <v>286</v>
      </c>
      <c r="B86" s="119" t="s">
        <v>221</v>
      </c>
      <c r="C86" s="119" t="s">
        <v>222</v>
      </c>
      <c r="D86" s="119" t="s">
        <v>223</v>
      </c>
      <c r="E86" s="119" t="s">
        <v>224</v>
      </c>
      <c r="F86" s="119" t="s">
        <v>225</v>
      </c>
      <c r="G86" s="119" t="s">
        <v>226</v>
      </c>
      <c r="H86" s="119" t="s">
        <v>227</v>
      </c>
      <c r="I86" s="119" t="s">
        <v>228</v>
      </c>
      <c r="J86" s="119" t="s">
        <v>229</v>
      </c>
      <c r="K86" s="119" t="s">
        <v>230</v>
      </c>
      <c r="L86" s="119" t="s">
        <v>231</v>
      </c>
      <c r="M86" s="119" t="s">
        <v>232</v>
      </c>
    </row>
    <row r="87" spans="1:13" ht="15.75" x14ac:dyDescent="0.25">
      <c r="A87" s="150" t="s">
        <v>287</v>
      </c>
      <c r="B87" s="115">
        <v>78</v>
      </c>
      <c r="C87" s="115">
        <v>78</v>
      </c>
      <c r="D87" s="115">
        <v>19</v>
      </c>
      <c r="E87" s="115">
        <v>84</v>
      </c>
      <c r="F87" s="115">
        <v>109</v>
      </c>
      <c r="G87" s="115">
        <v>79</v>
      </c>
      <c r="H87" s="115">
        <v>163</v>
      </c>
      <c r="I87" s="115">
        <v>332</v>
      </c>
      <c r="J87" s="115">
        <v>354</v>
      </c>
      <c r="K87" s="121">
        <v>443</v>
      </c>
      <c r="L87" s="121">
        <v>415</v>
      </c>
      <c r="M87" s="121"/>
    </row>
    <row r="88" spans="1:13" ht="15.75" x14ac:dyDescent="0.25">
      <c r="A88" s="151" t="s">
        <v>288</v>
      </c>
      <c r="B88" s="123">
        <v>0</v>
      </c>
      <c r="C88" s="123">
        <v>1</v>
      </c>
      <c r="D88" s="123">
        <v>0</v>
      </c>
      <c r="E88" s="123">
        <v>1</v>
      </c>
      <c r="F88" s="123">
        <v>0</v>
      </c>
      <c r="G88" s="123">
        <v>0</v>
      </c>
      <c r="H88" s="123">
        <v>0</v>
      </c>
      <c r="I88" s="123">
        <v>0</v>
      </c>
      <c r="J88" s="123">
        <v>1</v>
      </c>
      <c r="K88" s="124">
        <v>3</v>
      </c>
      <c r="L88" s="124">
        <v>0</v>
      </c>
      <c r="M88" s="124"/>
    </row>
    <row r="89" spans="1:13" ht="15.75" x14ac:dyDescent="0.25">
      <c r="A89" s="150" t="s">
        <v>289</v>
      </c>
      <c r="B89" s="115">
        <v>30</v>
      </c>
      <c r="C89" s="115">
        <v>42</v>
      </c>
      <c r="D89" s="115">
        <v>59</v>
      </c>
      <c r="E89" s="115">
        <v>47</v>
      </c>
      <c r="F89" s="115">
        <v>66</v>
      </c>
      <c r="G89" s="115">
        <v>90</v>
      </c>
      <c r="H89" s="115">
        <v>65</v>
      </c>
      <c r="I89" s="115">
        <v>100</v>
      </c>
      <c r="J89" s="115">
        <v>75</v>
      </c>
      <c r="K89" s="121">
        <v>83</v>
      </c>
      <c r="L89" s="121">
        <v>88</v>
      </c>
      <c r="M89" s="121"/>
    </row>
    <row r="90" spans="1:13" ht="15.75" x14ac:dyDescent="0.25">
      <c r="A90" s="151" t="s">
        <v>290</v>
      </c>
      <c r="B90" s="123">
        <v>0</v>
      </c>
      <c r="C90" s="123">
        <v>2</v>
      </c>
      <c r="D90" s="123">
        <v>0</v>
      </c>
      <c r="E90" s="123">
        <v>1</v>
      </c>
      <c r="F90" s="123">
        <v>1</v>
      </c>
      <c r="G90" s="123">
        <v>2</v>
      </c>
      <c r="H90" s="123">
        <v>1</v>
      </c>
      <c r="I90" s="123">
        <v>3</v>
      </c>
      <c r="J90" s="123">
        <v>2</v>
      </c>
      <c r="K90" s="124">
        <v>2</v>
      </c>
      <c r="L90" s="124">
        <v>0</v>
      </c>
      <c r="M90" s="124"/>
    </row>
    <row r="91" spans="1:13" ht="15.75" x14ac:dyDescent="0.25">
      <c r="A91" s="150" t="s">
        <v>291</v>
      </c>
      <c r="B91" s="115">
        <v>0</v>
      </c>
      <c r="C91" s="115">
        <v>1</v>
      </c>
      <c r="D91" s="115">
        <v>1</v>
      </c>
      <c r="E91" s="115">
        <v>1</v>
      </c>
      <c r="F91" s="115">
        <v>0</v>
      </c>
      <c r="G91" s="115">
        <v>0</v>
      </c>
      <c r="H91" s="115">
        <v>1</v>
      </c>
      <c r="I91" s="115">
        <v>1</v>
      </c>
      <c r="J91" s="115">
        <v>3</v>
      </c>
      <c r="K91" s="121">
        <v>4</v>
      </c>
      <c r="L91" s="121">
        <v>1</v>
      </c>
      <c r="M91" s="121"/>
    </row>
    <row r="92" spans="1:13" ht="15.75" x14ac:dyDescent="0.25">
      <c r="A92" s="151" t="s">
        <v>292</v>
      </c>
      <c r="B92" s="123">
        <v>0</v>
      </c>
      <c r="C92" s="123">
        <v>1</v>
      </c>
      <c r="D92" s="123">
        <v>1</v>
      </c>
      <c r="E92" s="123">
        <v>1</v>
      </c>
      <c r="F92" s="123">
        <v>1</v>
      </c>
      <c r="G92" s="123">
        <v>2</v>
      </c>
      <c r="H92" s="123">
        <v>2</v>
      </c>
      <c r="I92" s="123">
        <v>2</v>
      </c>
      <c r="J92" s="123">
        <v>2</v>
      </c>
      <c r="K92" s="124">
        <v>5</v>
      </c>
      <c r="L92" s="124">
        <v>3</v>
      </c>
      <c r="M92" s="124"/>
    </row>
    <row r="93" spans="1:13" ht="15.75" x14ac:dyDescent="0.25">
      <c r="A93" s="150" t="s">
        <v>271</v>
      </c>
      <c r="B93" s="115">
        <v>0</v>
      </c>
      <c r="C93" s="115">
        <v>1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  <c r="I93" s="115">
        <v>0</v>
      </c>
      <c r="J93" s="115">
        <v>0</v>
      </c>
      <c r="K93" s="121">
        <v>0</v>
      </c>
      <c r="L93" s="121">
        <v>0</v>
      </c>
      <c r="M93" s="121"/>
    </row>
    <row r="94" spans="1:13" ht="15.75" x14ac:dyDescent="0.25">
      <c r="A94" s="151" t="s">
        <v>237</v>
      </c>
      <c r="B94" s="123">
        <v>0</v>
      </c>
      <c r="C94" s="123">
        <v>0</v>
      </c>
      <c r="D94" s="123">
        <v>10</v>
      </c>
      <c r="E94" s="123">
        <v>2</v>
      </c>
      <c r="F94" s="123">
        <v>1</v>
      </c>
      <c r="G94" s="123">
        <v>2</v>
      </c>
      <c r="H94" s="123">
        <v>4</v>
      </c>
      <c r="I94" s="123">
        <v>10</v>
      </c>
      <c r="J94" s="123">
        <v>11</v>
      </c>
      <c r="K94" s="124">
        <v>8</v>
      </c>
      <c r="L94" s="124">
        <v>4</v>
      </c>
      <c r="M94" s="124"/>
    </row>
    <row r="95" spans="1:13" ht="15.75" x14ac:dyDescent="0.25">
      <c r="A95" s="118" t="s">
        <v>15</v>
      </c>
      <c r="B95" s="119">
        <f>SUM(B87:B94)</f>
        <v>108</v>
      </c>
      <c r="C95" s="119">
        <f t="shared" ref="C95:M95" si="7">SUM(C87:C94)</f>
        <v>126</v>
      </c>
      <c r="D95" s="119">
        <f t="shared" si="7"/>
        <v>90</v>
      </c>
      <c r="E95" s="119">
        <f t="shared" si="7"/>
        <v>137</v>
      </c>
      <c r="F95" s="119">
        <f t="shared" si="7"/>
        <v>178</v>
      </c>
      <c r="G95" s="119">
        <f t="shared" si="7"/>
        <v>175</v>
      </c>
      <c r="H95" s="119">
        <f t="shared" si="7"/>
        <v>236</v>
      </c>
      <c r="I95" s="119">
        <f t="shared" si="7"/>
        <v>448</v>
      </c>
      <c r="J95" s="119">
        <f t="shared" si="7"/>
        <v>448</v>
      </c>
      <c r="K95" s="119">
        <f t="shared" si="7"/>
        <v>548</v>
      </c>
      <c r="L95" s="119">
        <f t="shared" si="7"/>
        <v>511</v>
      </c>
      <c r="M95" s="119">
        <f t="shared" si="7"/>
        <v>0</v>
      </c>
    </row>
  </sheetData>
  <mergeCells count="9">
    <mergeCell ref="A58:M58"/>
    <mergeCell ref="A68:M68"/>
    <mergeCell ref="A85:M85"/>
    <mergeCell ref="A1:M1"/>
    <mergeCell ref="A6:M6"/>
    <mergeCell ref="A14:M14"/>
    <mergeCell ref="A26:M26"/>
    <mergeCell ref="A35:M35"/>
    <mergeCell ref="A45:M4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C1" workbookViewId="0">
      <selection activeCell="F14" sqref="F14"/>
    </sheetView>
  </sheetViews>
  <sheetFormatPr defaultRowHeight="15" x14ac:dyDescent="0.25"/>
  <cols>
    <col min="1" max="1" width="25.7109375" bestFit="1" customWidth="1"/>
  </cols>
  <sheetData>
    <row r="1" spans="1:13" ht="15.75" x14ac:dyDescent="0.25">
      <c r="A1" s="337" t="s">
        <v>323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5.75" x14ac:dyDescent="0.25">
      <c r="A2" s="126" t="s">
        <v>322</v>
      </c>
      <c r="B2" s="182" t="s">
        <v>221</v>
      </c>
      <c r="C2" s="182" t="s">
        <v>222</v>
      </c>
      <c r="D2" s="182" t="s">
        <v>223</v>
      </c>
      <c r="E2" s="182" t="s">
        <v>224</v>
      </c>
      <c r="F2" s="182" t="s">
        <v>225</v>
      </c>
      <c r="G2" s="182" t="s">
        <v>226</v>
      </c>
      <c r="H2" s="182" t="s">
        <v>227</v>
      </c>
      <c r="I2" s="182" t="s">
        <v>228</v>
      </c>
      <c r="J2" s="182" t="s">
        <v>229</v>
      </c>
      <c r="K2" s="182" t="s">
        <v>230</v>
      </c>
      <c r="L2" s="182" t="s">
        <v>231</v>
      </c>
      <c r="M2" s="182" t="s">
        <v>232</v>
      </c>
    </row>
    <row r="3" spans="1:13" ht="15.75" x14ac:dyDescent="0.25">
      <c r="A3" s="150" t="s">
        <v>315</v>
      </c>
      <c r="B3" s="184">
        <v>19246</v>
      </c>
      <c r="C3" s="184">
        <v>17700</v>
      </c>
      <c r="D3" s="184">
        <v>20334</v>
      </c>
      <c r="E3" s="184">
        <v>19172</v>
      </c>
      <c r="F3" s="184">
        <v>18428</v>
      </c>
      <c r="G3" s="184">
        <v>18407</v>
      </c>
      <c r="H3" s="184">
        <v>20585</v>
      </c>
      <c r="I3" s="184">
        <v>16247</v>
      </c>
      <c r="J3" s="184">
        <v>17141</v>
      </c>
      <c r="K3" s="115">
        <v>16851</v>
      </c>
      <c r="L3" s="115">
        <v>8836</v>
      </c>
      <c r="M3" s="115">
        <v>10429</v>
      </c>
    </row>
    <row r="4" spans="1:13" ht="15.75" x14ac:dyDescent="0.25">
      <c r="A4" s="151" t="s">
        <v>316</v>
      </c>
      <c r="B4" s="185">
        <v>2693</v>
      </c>
      <c r="C4" s="185">
        <v>2164</v>
      </c>
      <c r="D4" s="185">
        <v>2956</v>
      </c>
      <c r="E4" s="185">
        <v>3024</v>
      </c>
      <c r="F4" s="185">
        <v>1693</v>
      </c>
      <c r="G4" s="185">
        <v>3492</v>
      </c>
      <c r="H4" s="185">
        <v>3344</v>
      </c>
      <c r="I4" s="185">
        <v>3229</v>
      </c>
      <c r="J4" s="185">
        <v>2714</v>
      </c>
      <c r="K4" s="123">
        <v>3214</v>
      </c>
      <c r="L4" s="123">
        <v>3164</v>
      </c>
      <c r="M4" s="123"/>
    </row>
    <row r="5" spans="1:13" ht="15.75" x14ac:dyDescent="0.25">
      <c r="A5" s="150" t="s">
        <v>317</v>
      </c>
      <c r="B5" s="184">
        <v>36</v>
      </c>
      <c r="C5" s="184">
        <v>166</v>
      </c>
      <c r="D5" s="184">
        <v>159</v>
      </c>
      <c r="E5" s="184">
        <v>175</v>
      </c>
      <c r="F5" s="184">
        <v>160</v>
      </c>
      <c r="G5" s="184">
        <v>187</v>
      </c>
      <c r="H5" s="184">
        <v>210</v>
      </c>
      <c r="I5" s="184">
        <v>188</v>
      </c>
      <c r="J5" s="184">
        <v>205</v>
      </c>
      <c r="K5" s="115">
        <v>177</v>
      </c>
      <c r="L5" s="115">
        <v>161</v>
      </c>
      <c r="M5" s="115">
        <v>172</v>
      </c>
    </row>
    <row r="6" spans="1:13" ht="15.75" x14ac:dyDescent="0.25">
      <c r="A6" s="151" t="s">
        <v>318</v>
      </c>
      <c r="B6" s="185">
        <v>348</v>
      </c>
      <c r="C6" s="185">
        <v>357</v>
      </c>
      <c r="D6" s="185">
        <v>466</v>
      </c>
      <c r="E6" s="185">
        <v>382</v>
      </c>
      <c r="F6" s="185">
        <v>501</v>
      </c>
      <c r="G6" s="185">
        <v>600</v>
      </c>
      <c r="H6" s="185">
        <v>531</v>
      </c>
      <c r="I6" s="185">
        <v>604</v>
      </c>
      <c r="J6" s="185">
        <v>667</v>
      </c>
      <c r="K6" s="123">
        <v>661</v>
      </c>
      <c r="L6" s="123">
        <v>628</v>
      </c>
      <c r="M6" s="123">
        <v>591</v>
      </c>
    </row>
    <row r="7" spans="1:13" ht="15.75" x14ac:dyDescent="0.25">
      <c r="A7" s="150" t="s">
        <v>319</v>
      </c>
      <c r="B7" s="184">
        <v>0</v>
      </c>
      <c r="C7" s="184">
        <v>0</v>
      </c>
      <c r="D7" s="184">
        <v>7</v>
      </c>
      <c r="E7" s="184">
        <v>15</v>
      </c>
      <c r="F7" s="184">
        <v>28</v>
      </c>
      <c r="G7" s="184">
        <v>66</v>
      </c>
      <c r="H7" s="184">
        <v>32</v>
      </c>
      <c r="I7" s="184">
        <v>44</v>
      </c>
      <c r="J7" s="184">
        <v>29</v>
      </c>
      <c r="K7" s="115">
        <v>25</v>
      </c>
      <c r="L7" s="115">
        <v>26</v>
      </c>
      <c r="M7" s="115">
        <v>32</v>
      </c>
    </row>
    <row r="8" spans="1:13" ht="15.75" x14ac:dyDescent="0.25">
      <c r="A8" s="151" t="s">
        <v>320</v>
      </c>
      <c r="B8" s="185">
        <v>0</v>
      </c>
      <c r="C8" s="185">
        <v>0</v>
      </c>
      <c r="D8" s="185">
        <v>3</v>
      </c>
      <c r="E8" s="185">
        <v>8</v>
      </c>
      <c r="F8" s="185">
        <v>13</v>
      </c>
      <c r="G8" s="185">
        <v>14</v>
      </c>
      <c r="H8" s="185">
        <v>7</v>
      </c>
      <c r="I8" s="185"/>
      <c r="J8" s="185"/>
      <c r="K8" s="123"/>
      <c r="L8" s="123">
        <v>9</v>
      </c>
      <c r="M8" s="123"/>
    </row>
    <row r="9" spans="1:13" x14ac:dyDescent="0.25">
      <c r="A9" s="186" t="s">
        <v>321</v>
      </c>
      <c r="B9" s="189">
        <v>5</v>
      </c>
      <c r="C9" s="189">
        <v>30</v>
      </c>
      <c r="D9" s="189">
        <v>25</v>
      </c>
      <c r="E9" s="189">
        <v>16</v>
      </c>
      <c r="F9" s="189">
        <v>38</v>
      </c>
      <c r="G9" s="189">
        <v>33</v>
      </c>
      <c r="H9" s="189">
        <v>41</v>
      </c>
      <c r="I9" s="189">
        <v>25</v>
      </c>
      <c r="J9" s="189">
        <v>32</v>
      </c>
      <c r="K9" s="190">
        <v>54</v>
      </c>
      <c r="L9" s="190">
        <v>41</v>
      </c>
      <c r="M9" s="190">
        <v>36</v>
      </c>
    </row>
    <row r="10" spans="1:13" x14ac:dyDescent="0.25">
      <c r="A10" s="187" t="s">
        <v>15</v>
      </c>
      <c r="B10" s="188">
        <f>SUM(B3:B9)</f>
        <v>22328</v>
      </c>
      <c r="C10" s="188">
        <f t="shared" ref="C10:M10" si="0">SUM(C3:C9)</f>
        <v>20417</v>
      </c>
      <c r="D10" s="188">
        <f t="shared" si="0"/>
        <v>23950</v>
      </c>
      <c r="E10" s="188">
        <f t="shared" si="0"/>
        <v>22792</v>
      </c>
      <c r="F10" s="188">
        <f t="shared" si="0"/>
        <v>20861</v>
      </c>
      <c r="G10" s="188">
        <f t="shared" si="0"/>
        <v>22799</v>
      </c>
      <c r="H10" s="188">
        <f t="shared" si="0"/>
        <v>24750</v>
      </c>
      <c r="I10" s="188">
        <f t="shared" si="0"/>
        <v>20337</v>
      </c>
      <c r="J10" s="188">
        <f t="shared" si="0"/>
        <v>20788</v>
      </c>
      <c r="K10" s="188">
        <f t="shared" si="0"/>
        <v>20982</v>
      </c>
      <c r="L10" s="188">
        <f t="shared" si="0"/>
        <v>12865</v>
      </c>
      <c r="M10" s="188">
        <f t="shared" si="0"/>
        <v>11260</v>
      </c>
    </row>
    <row r="11" spans="1:13" x14ac:dyDescent="0.25">
      <c r="B11">
        <v>22807</v>
      </c>
      <c r="C11">
        <v>20755</v>
      </c>
      <c r="D11">
        <v>22446</v>
      </c>
      <c r="E11">
        <v>24364</v>
      </c>
      <c r="F11">
        <v>21214</v>
      </c>
      <c r="G11">
        <v>23404</v>
      </c>
      <c r="H11">
        <v>27442</v>
      </c>
    </row>
  </sheetData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E1" workbookViewId="0">
      <selection activeCell="N26" sqref="N26"/>
    </sheetView>
  </sheetViews>
  <sheetFormatPr defaultRowHeight="15" x14ac:dyDescent="0.25"/>
  <cols>
    <col min="1" max="1" width="25.85546875" customWidth="1"/>
  </cols>
  <sheetData>
    <row r="1" spans="1:14" ht="18.75" x14ac:dyDescent="0.3">
      <c r="A1" s="342" t="s">
        <v>324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</row>
    <row r="2" spans="1:14" x14ac:dyDescent="0.25">
      <c r="A2" s="343" t="s">
        <v>325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14" x14ac:dyDescent="0.25">
      <c r="A3" s="194" t="s">
        <v>326</v>
      </c>
      <c r="B3" s="195" t="s">
        <v>22</v>
      </c>
      <c r="C3" s="195" t="s">
        <v>23</v>
      </c>
      <c r="D3" s="195" t="s">
        <v>24</v>
      </c>
      <c r="E3" s="195" t="s">
        <v>25</v>
      </c>
      <c r="F3" s="195" t="s">
        <v>7</v>
      </c>
      <c r="G3" s="195" t="s">
        <v>26</v>
      </c>
      <c r="H3" s="195" t="s">
        <v>327</v>
      </c>
      <c r="I3" s="195" t="s">
        <v>28</v>
      </c>
      <c r="J3" s="195" t="s">
        <v>29</v>
      </c>
      <c r="K3" s="195" t="s">
        <v>30</v>
      </c>
      <c r="L3" s="195" t="s">
        <v>31</v>
      </c>
      <c r="M3" s="195" t="s">
        <v>32</v>
      </c>
      <c r="N3" s="195" t="s">
        <v>328</v>
      </c>
    </row>
    <row r="4" spans="1:14" ht="36.75" x14ac:dyDescent="0.25">
      <c r="A4" s="196" t="s">
        <v>329</v>
      </c>
      <c r="B4" s="197">
        <v>2993</v>
      </c>
      <c r="C4" s="197">
        <v>1746</v>
      </c>
      <c r="D4" s="197">
        <v>2445</v>
      </c>
      <c r="E4" s="197">
        <v>2250</v>
      </c>
      <c r="F4" s="197">
        <v>3399</v>
      </c>
      <c r="G4" s="197">
        <v>2809</v>
      </c>
      <c r="H4" s="197">
        <v>4710</v>
      </c>
      <c r="I4" s="197">
        <v>3945</v>
      </c>
      <c r="J4" s="197">
        <v>4004</v>
      </c>
      <c r="K4" s="197">
        <v>2768</v>
      </c>
      <c r="L4" s="197">
        <v>2604</v>
      </c>
      <c r="M4" s="197">
        <v>0</v>
      </c>
      <c r="N4" s="198">
        <f>SUM(B4:M4)</f>
        <v>33673</v>
      </c>
    </row>
    <row r="5" spans="1:14" ht="24.75" x14ac:dyDescent="0.25">
      <c r="A5" s="199" t="s">
        <v>330</v>
      </c>
      <c r="B5" s="200">
        <v>598</v>
      </c>
      <c r="C5" s="200">
        <v>1340</v>
      </c>
      <c r="D5" s="200">
        <v>2443</v>
      </c>
      <c r="E5" s="200">
        <v>2497</v>
      </c>
      <c r="F5" s="200">
        <v>2324</v>
      </c>
      <c r="G5" s="200">
        <v>2692</v>
      </c>
      <c r="H5" s="200">
        <v>2823</v>
      </c>
      <c r="I5" s="200">
        <v>3160</v>
      </c>
      <c r="J5" s="200">
        <v>2645</v>
      </c>
      <c r="K5" s="200">
        <v>2661</v>
      </c>
      <c r="L5" s="200">
        <v>2426</v>
      </c>
      <c r="M5" s="200">
        <v>0</v>
      </c>
      <c r="N5" s="201">
        <f>SUM(B5:M5)</f>
        <v>25609</v>
      </c>
    </row>
    <row r="6" spans="1:14" ht="24.75" x14ac:dyDescent="0.25">
      <c r="A6" s="199" t="s">
        <v>340</v>
      </c>
      <c r="B6" s="200">
        <v>0</v>
      </c>
      <c r="C6" s="200">
        <v>15</v>
      </c>
      <c r="D6" s="200">
        <v>18</v>
      </c>
      <c r="E6" s="200">
        <v>16</v>
      </c>
      <c r="F6" s="200">
        <v>15</v>
      </c>
      <c r="G6" s="200">
        <v>14</v>
      </c>
      <c r="H6" s="200">
        <v>824</v>
      </c>
      <c r="I6" s="200">
        <v>726</v>
      </c>
      <c r="J6" s="200">
        <v>14</v>
      </c>
      <c r="K6" s="200">
        <v>445</v>
      </c>
      <c r="L6" s="200">
        <v>781</v>
      </c>
      <c r="M6" s="200"/>
      <c r="N6" s="201">
        <f>SUM(B6:M6)</f>
        <v>2868</v>
      </c>
    </row>
    <row r="7" spans="1:14" x14ac:dyDescent="0.25">
      <c r="A7" s="202"/>
      <c r="B7" s="203">
        <f>SUM(B4:B6)</f>
        <v>3591</v>
      </c>
      <c r="C7" s="203">
        <f t="shared" ref="C7:M7" si="0">SUM(C4:C6)</f>
        <v>3101</v>
      </c>
      <c r="D7" s="203">
        <f t="shared" si="0"/>
        <v>4906</v>
      </c>
      <c r="E7" s="203">
        <f t="shared" si="0"/>
        <v>4763</v>
      </c>
      <c r="F7" s="203">
        <f t="shared" si="0"/>
        <v>5738</v>
      </c>
      <c r="G7" s="203">
        <f t="shared" si="0"/>
        <v>5515</v>
      </c>
      <c r="H7" s="203">
        <f t="shared" si="0"/>
        <v>8357</v>
      </c>
      <c r="I7" s="203">
        <f t="shared" si="0"/>
        <v>7831</v>
      </c>
      <c r="J7" s="203">
        <f t="shared" si="0"/>
        <v>6663</v>
      </c>
      <c r="K7" s="203">
        <f t="shared" si="0"/>
        <v>5874</v>
      </c>
      <c r="L7" s="203">
        <f t="shared" si="0"/>
        <v>5811</v>
      </c>
      <c r="M7" s="203">
        <f t="shared" si="0"/>
        <v>0</v>
      </c>
      <c r="N7" s="203">
        <f>SUM(B7:M7)</f>
        <v>62150</v>
      </c>
    </row>
    <row r="8" spans="1:14" x14ac:dyDescent="0.25">
      <c r="A8" s="192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</row>
    <row r="9" spans="1:14" x14ac:dyDescent="0.25">
      <c r="A9" s="192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</row>
    <row r="10" spans="1:14" x14ac:dyDescent="0.25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1:14" ht="18.75" x14ac:dyDescent="0.3">
      <c r="A11" s="342" t="s">
        <v>331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</row>
    <row r="12" spans="1:14" x14ac:dyDescent="0.25">
      <c r="A12" s="341" t="s">
        <v>332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</row>
    <row r="13" spans="1:14" x14ac:dyDescent="0.25">
      <c r="A13" s="194" t="s">
        <v>333</v>
      </c>
      <c r="B13" s="195" t="s">
        <v>22</v>
      </c>
      <c r="C13" s="195" t="s">
        <v>23</v>
      </c>
      <c r="D13" s="195" t="s">
        <v>24</v>
      </c>
      <c r="E13" s="195" t="s">
        <v>25</v>
      </c>
      <c r="F13" s="195" t="s">
        <v>7</v>
      </c>
      <c r="G13" s="195" t="s">
        <v>26</v>
      </c>
      <c r="H13" s="195" t="s">
        <v>327</v>
      </c>
      <c r="I13" s="195" t="s">
        <v>28</v>
      </c>
      <c r="J13" s="195" t="s">
        <v>29</v>
      </c>
      <c r="K13" s="195" t="s">
        <v>30</v>
      </c>
      <c r="L13" s="195" t="s">
        <v>31</v>
      </c>
      <c r="M13" s="195" t="s">
        <v>32</v>
      </c>
      <c r="N13" s="195" t="s">
        <v>328</v>
      </c>
    </row>
    <row r="14" spans="1:14" x14ac:dyDescent="0.25">
      <c r="A14" s="202" t="s">
        <v>334</v>
      </c>
      <c r="B14" s="203">
        <v>454</v>
      </c>
      <c r="C14" s="203">
        <v>434</v>
      </c>
      <c r="D14" s="203">
        <v>511</v>
      </c>
      <c r="E14" s="203">
        <v>499</v>
      </c>
      <c r="F14" s="203">
        <v>569</v>
      </c>
      <c r="G14" s="203">
        <v>632</v>
      </c>
      <c r="H14" s="203">
        <v>517</v>
      </c>
      <c r="I14" s="203">
        <v>518</v>
      </c>
      <c r="J14" s="203">
        <v>506</v>
      </c>
      <c r="K14" s="203">
        <v>534</v>
      </c>
      <c r="L14" s="203">
        <v>481</v>
      </c>
      <c r="M14" s="203">
        <v>497</v>
      </c>
      <c r="N14" s="203">
        <v>4640</v>
      </c>
    </row>
    <row r="15" spans="1:14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</row>
    <row r="16" spans="1:14" x14ac:dyDescent="0.25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</row>
    <row r="17" spans="1:15" ht="18.75" x14ac:dyDescent="0.3">
      <c r="A17" s="342" t="s">
        <v>335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</row>
    <row r="18" spans="1:15" x14ac:dyDescent="0.25">
      <c r="A18" s="341" t="s">
        <v>336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</row>
    <row r="19" spans="1:15" x14ac:dyDescent="0.25">
      <c r="A19" s="194" t="s">
        <v>337</v>
      </c>
      <c r="B19" s="195" t="s">
        <v>22</v>
      </c>
      <c r="C19" s="195" t="s">
        <v>23</v>
      </c>
      <c r="D19" s="195" t="s">
        <v>24</v>
      </c>
      <c r="E19" s="195" t="s">
        <v>25</v>
      </c>
      <c r="F19" s="195" t="s">
        <v>7</v>
      </c>
      <c r="G19" s="195" t="s">
        <v>26</v>
      </c>
      <c r="H19" s="195" t="s">
        <v>327</v>
      </c>
      <c r="I19" s="195" t="s">
        <v>28</v>
      </c>
      <c r="J19" s="195" t="s">
        <v>29</v>
      </c>
      <c r="K19" s="195" t="s">
        <v>30</v>
      </c>
      <c r="L19" s="195" t="s">
        <v>31</v>
      </c>
      <c r="M19" s="195" t="s">
        <v>32</v>
      </c>
      <c r="N19" s="195" t="s">
        <v>328</v>
      </c>
    </row>
    <row r="20" spans="1:15" x14ac:dyDescent="0.25">
      <c r="A20" s="204" t="s">
        <v>338</v>
      </c>
      <c r="B20" s="203">
        <f>B7+B14</f>
        <v>4045</v>
      </c>
      <c r="C20" s="203">
        <f t="shared" ref="C20:M20" si="1">C7+C14</f>
        <v>3535</v>
      </c>
      <c r="D20" s="203">
        <f t="shared" si="1"/>
        <v>5417</v>
      </c>
      <c r="E20" s="203">
        <f t="shared" si="1"/>
        <v>5262</v>
      </c>
      <c r="F20" s="203">
        <f t="shared" si="1"/>
        <v>6307</v>
      </c>
      <c r="G20" s="203">
        <f t="shared" si="1"/>
        <v>6147</v>
      </c>
      <c r="H20" s="203">
        <f t="shared" si="1"/>
        <v>8874</v>
      </c>
      <c r="I20" s="203">
        <f t="shared" si="1"/>
        <v>8349</v>
      </c>
      <c r="J20" s="203">
        <f t="shared" si="1"/>
        <v>7169</v>
      </c>
      <c r="K20" s="203">
        <f t="shared" si="1"/>
        <v>6408</v>
      </c>
      <c r="L20" s="203">
        <f t="shared" si="1"/>
        <v>6292</v>
      </c>
      <c r="M20" s="203">
        <f t="shared" si="1"/>
        <v>497</v>
      </c>
      <c r="N20" s="203">
        <f>SUM(B20:M20)</f>
        <v>68302</v>
      </c>
      <c r="O20" s="258">
        <f>N20/12</f>
        <v>5691.833333333333</v>
      </c>
    </row>
  </sheetData>
  <mergeCells count="6">
    <mergeCell ref="A18:N18"/>
    <mergeCell ref="A1:N1"/>
    <mergeCell ref="A2:N2"/>
    <mergeCell ref="A11:N11"/>
    <mergeCell ref="A12:N12"/>
    <mergeCell ref="A17:N1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6" workbookViewId="0">
      <selection activeCell="K33" sqref="K33"/>
    </sheetView>
  </sheetViews>
  <sheetFormatPr defaultRowHeight="15" x14ac:dyDescent="0.25"/>
  <cols>
    <col min="1" max="1" width="11.28515625" customWidth="1"/>
    <col min="2" max="2" width="21.5703125" bestFit="1" customWidth="1"/>
    <col min="3" max="4" width="14.28515625" bestFit="1" customWidth="1"/>
    <col min="5" max="5" width="13.140625" bestFit="1" customWidth="1"/>
  </cols>
  <sheetData>
    <row r="1" spans="1:5" x14ac:dyDescent="0.25">
      <c r="A1" s="275" t="s">
        <v>87</v>
      </c>
      <c r="B1" s="275"/>
      <c r="C1" s="275"/>
      <c r="D1" s="275"/>
      <c r="E1" s="275"/>
    </row>
    <row r="2" spans="1:5" x14ac:dyDescent="0.25">
      <c r="A2" s="22" t="s">
        <v>88</v>
      </c>
      <c r="B2" s="22"/>
      <c r="C2" s="22" t="s">
        <v>89</v>
      </c>
      <c r="D2" s="22" t="s">
        <v>90</v>
      </c>
      <c r="E2" s="22" t="s">
        <v>91</v>
      </c>
    </row>
    <row r="3" spans="1:5" x14ac:dyDescent="0.25">
      <c r="A3" s="7" t="s">
        <v>92</v>
      </c>
      <c r="B3" s="7" t="s">
        <v>93</v>
      </c>
      <c r="C3" s="62">
        <v>10747949.939999999</v>
      </c>
      <c r="D3" s="62">
        <v>4783454.13</v>
      </c>
      <c r="E3" s="63">
        <f>(1-(D3/C3))*100</f>
        <v>55.494264890481993</v>
      </c>
    </row>
    <row r="4" spans="1:5" x14ac:dyDescent="0.25">
      <c r="A4" s="64" t="s">
        <v>94</v>
      </c>
      <c r="B4" s="64" t="s">
        <v>95</v>
      </c>
      <c r="C4" s="65">
        <v>228000</v>
      </c>
      <c r="D4" s="65">
        <v>147000</v>
      </c>
      <c r="E4" s="66">
        <f t="shared" ref="E4:E39" si="0">(1-(D4/C4))*100</f>
        <v>35.526315789473685</v>
      </c>
    </row>
    <row r="5" spans="1:5" x14ac:dyDescent="0.25">
      <c r="A5" s="7" t="s">
        <v>96</v>
      </c>
      <c r="B5" s="7" t="s">
        <v>97</v>
      </c>
      <c r="C5" s="62">
        <v>23600</v>
      </c>
      <c r="D5" s="62">
        <v>10088</v>
      </c>
      <c r="E5" s="63">
        <f t="shared" si="0"/>
        <v>57.254237288135592</v>
      </c>
    </row>
    <row r="6" spans="1:5" x14ac:dyDescent="0.25">
      <c r="A6" s="64" t="s">
        <v>98</v>
      </c>
      <c r="B6" s="64" t="s">
        <v>99</v>
      </c>
      <c r="C6" s="65">
        <v>50500.01</v>
      </c>
      <c r="D6" s="65">
        <v>34245</v>
      </c>
      <c r="E6" s="66">
        <f t="shared" si="0"/>
        <v>32.188132239973818</v>
      </c>
    </row>
    <row r="7" spans="1:5" x14ac:dyDescent="0.25">
      <c r="A7" s="7" t="s">
        <v>100</v>
      </c>
      <c r="B7" s="7" t="s">
        <v>101</v>
      </c>
      <c r="C7" s="62">
        <v>4344253.47</v>
      </c>
      <c r="D7" s="62">
        <v>3223148.52</v>
      </c>
      <c r="E7" s="63">
        <f t="shared" si="0"/>
        <v>25.80661919802759</v>
      </c>
    </row>
    <row r="8" spans="1:5" x14ac:dyDescent="0.25">
      <c r="A8" s="64" t="s">
        <v>102</v>
      </c>
      <c r="B8" s="64" t="s">
        <v>103</v>
      </c>
      <c r="C8" s="65">
        <v>317688.2</v>
      </c>
      <c r="D8" s="65">
        <v>307344.24</v>
      </c>
      <c r="E8" s="66">
        <f t="shared" si="0"/>
        <v>3.2560101382424711</v>
      </c>
    </row>
    <row r="9" spans="1:5" x14ac:dyDescent="0.25">
      <c r="A9" s="7" t="s">
        <v>104</v>
      </c>
      <c r="B9" s="7" t="s">
        <v>105</v>
      </c>
      <c r="C9" s="62">
        <v>2133365.46</v>
      </c>
      <c r="D9" s="62">
        <v>1464526.87</v>
      </c>
      <c r="E9" s="63">
        <f t="shared" si="0"/>
        <v>31.351336774712756</v>
      </c>
    </row>
    <row r="10" spans="1:5" x14ac:dyDescent="0.25">
      <c r="A10" s="64" t="s">
        <v>106</v>
      </c>
      <c r="B10" s="64" t="s">
        <v>107</v>
      </c>
      <c r="C10" s="65">
        <v>5413500</v>
      </c>
      <c r="D10" s="65">
        <v>2925000</v>
      </c>
      <c r="E10" s="66">
        <f t="shared" si="0"/>
        <v>45.968412302576887</v>
      </c>
    </row>
    <row r="11" spans="1:5" x14ac:dyDescent="0.25">
      <c r="A11" s="7" t="s">
        <v>108</v>
      </c>
      <c r="B11" s="7" t="s">
        <v>109</v>
      </c>
      <c r="C11" s="62">
        <v>1213434.96</v>
      </c>
      <c r="D11" s="62">
        <v>1013000</v>
      </c>
      <c r="E11" s="63">
        <f t="shared" si="0"/>
        <v>16.517981318092232</v>
      </c>
    </row>
    <row r="12" spans="1:5" x14ac:dyDescent="0.25">
      <c r="A12" s="64" t="s">
        <v>110</v>
      </c>
      <c r="B12" s="64" t="s">
        <v>111</v>
      </c>
      <c r="C12" s="67">
        <v>16809479.350000001</v>
      </c>
      <c r="D12" s="65">
        <v>4669692.3600000003</v>
      </c>
      <c r="E12" s="66">
        <f t="shared" si="0"/>
        <v>72.219886988944722</v>
      </c>
    </row>
    <row r="13" spans="1:5" x14ac:dyDescent="0.25">
      <c r="A13" s="7" t="s">
        <v>112</v>
      </c>
      <c r="B13" s="7" t="s">
        <v>113</v>
      </c>
      <c r="C13" s="62">
        <v>1574124</v>
      </c>
      <c r="D13" s="62">
        <v>620400</v>
      </c>
      <c r="E13" s="63">
        <f t="shared" si="0"/>
        <v>60.587603009673948</v>
      </c>
    </row>
    <row r="14" spans="1:5" x14ac:dyDescent="0.25">
      <c r="A14" s="64" t="s">
        <v>114</v>
      </c>
      <c r="B14" s="64" t="s">
        <v>115</v>
      </c>
      <c r="C14" s="65">
        <v>864390</v>
      </c>
      <c r="D14" s="65">
        <v>642530.46</v>
      </c>
      <c r="E14" s="66">
        <f t="shared" si="0"/>
        <v>25.666601881095342</v>
      </c>
    </row>
    <row r="15" spans="1:5" x14ac:dyDescent="0.25">
      <c r="A15" s="7" t="s">
        <v>116</v>
      </c>
      <c r="B15" s="7" t="s">
        <v>117</v>
      </c>
      <c r="C15" s="62">
        <v>4455256.37</v>
      </c>
      <c r="D15" s="62">
        <v>2834972.6</v>
      </c>
      <c r="E15" s="63">
        <f t="shared" si="0"/>
        <v>36.367913211692461</v>
      </c>
    </row>
    <row r="16" spans="1:5" x14ac:dyDescent="0.25">
      <c r="A16" s="64" t="s">
        <v>118</v>
      </c>
      <c r="B16" s="64" t="s">
        <v>119</v>
      </c>
      <c r="C16" s="65">
        <v>518000</v>
      </c>
      <c r="D16" s="65">
        <v>504000</v>
      </c>
      <c r="E16" s="66">
        <f t="shared" si="0"/>
        <v>2.7027027027026973</v>
      </c>
    </row>
    <row r="17" spans="1:5" x14ac:dyDescent="0.25">
      <c r="A17" s="7" t="s">
        <v>120</v>
      </c>
      <c r="B17" s="7" t="s">
        <v>121</v>
      </c>
      <c r="C17" s="62">
        <v>716675.01</v>
      </c>
      <c r="D17" s="62">
        <v>579600</v>
      </c>
      <c r="E17" s="63">
        <f t="shared" si="0"/>
        <v>19.126522913084408</v>
      </c>
    </row>
    <row r="18" spans="1:5" x14ac:dyDescent="0.25">
      <c r="A18" s="64" t="s">
        <v>122</v>
      </c>
      <c r="B18" s="64" t="s">
        <v>123</v>
      </c>
      <c r="C18" s="68">
        <v>742476.9</v>
      </c>
      <c r="D18" s="65">
        <v>642491.55000000005</v>
      </c>
      <c r="E18" s="66">
        <f t="shared" si="0"/>
        <v>13.46645936055384</v>
      </c>
    </row>
    <row r="19" spans="1:5" x14ac:dyDescent="0.25">
      <c r="A19" s="7" t="s">
        <v>124</v>
      </c>
      <c r="B19" s="7" t="s">
        <v>125</v>
      </c>
      <c r="C19" s="62">
        <v>81400</v>
      </c>
      <c r="D19" s="62">
        <v>42660</v>
      </c>
      <c r="E19" s="63">
        <f t="shared" si="0"/>
        <v>47.592137592137597</v>
      </c>
    </row>
    <row r="20" spans="1:5" x14ac:dyDescent="0.25">
      <c r="A20" s="64" t="s">
        <v>126</v>
      </c>
      <c r="B20" s="64" t="s">
        <v>127</v>
      </c>
      <c r="C20" s="65">
        <v>583998</v>
      </c>
      <c r="D20" s="65">
        <v>471000</v>
      </c>
      <c r="E20" s="66">
        <f t="shared" si="0"/>
        <v>19.349038866571465</v>
      </c>
    </row>
    <row r="21" spans="1:5" x14ac:dyDescent="0.25">
      <c r="A21" s="7" t="s">
        <v>128</v>
      </c>
      <c r="B21" s="7" t="s">
        <v>129</v>
      </c>
      <c r="C21" s="62">
        <v>966846.44</v>
      </c>
      <c r="D21" s="62">
        <v>301578.40000000002</v>
      </c>
      <c r="E21" s="63">
        <f t="shared" ref="E21:E29" si="1">(1-(D21/C21))*100</f>
        <v>68.808035327719665</v>
      </c>
    </row>
    <row r="22" spans="1:5" x14ac:dyDescent="0.25">
      <c r="A22" s="64" t="s">
        <v>130</v>
      </c>
      <c r="B22" s="64" t="s">
        <v>131</v>
      </c>
      <c r="C22" s="65">
        <v>245197.5</v>
      </c>
      <c r="D22" s="65">
        <v>233760</v>
      </c>
      <c r="E22" s="66">
        <f t="shared" si="1"/>
        <v>4.6646071024378344</v>
      </c>
    </row>
    <row r="23" spans="1:5" x14ac:dyDescent="0.25">
      <c r="A23" s="7" t="s">
        <v>132</v>
      </c>
      <c r="B23" s="7" t="s">
        <v>133</v>
      </c>
      <c r="C23" s="19">
        <v>2177000</v>
      </c>
      <c r="D23" s="69">
        <v>1348000</v>
      </c>
      <c r="E23" s="63">
        <f t="shared" si="1"/>
        <v>38.079926504363804</v>
      </c>
    </row>
    <row r="24" spans="1:5" x14ac:dyDescent="0.25">
      <c r="A24" s="64" t="s">
        <v>134</v>
      </c>
      <c r="B24" s="64" t="s">
        <v>135</v>
      </c>
      <c r="C24" s="65">
        <v>137771.20000000001</v>
      </c>
      <c r="D24" s="65">
        <v>98600</v>
      </c>
      <c r="E24" s="66">
        <f t="shared" si="1"/>
        <v>28.432067079331535</v>
      </c>
    </row>
    <row r="25" spans="1:5" x14ac:dyDescent="0.25">
      <c r="A25" s="7" t="s">
        <v>345</v>
      </c>
      <c r="B25" s="7" t="s">
        <v>111</v>
      </c>
      <c r="C25" s="19">
        <v>4079200.93</v>
      </c>
      <c r="D25" s="69">
        <v>2054430.1</v>
      </c>
      <c r="E25" s="63">
        <f t="shared" si="1"/>
        <v>49.636457353916128</v>
      </c>
    </row>
    <row r="26" spans="1:5" x14ac:dyDescent="0.25">
      <c r="A26" s="7" t="s">
        <v>346</v>
      </c>
      <c r="B26" s="64" t="s">
        <v>359</v>
      </c>
      <c r="C26" s="65">
        <v>182022.38</v>
      </c>
      <c r="D26" s="65">
        <v>94360.48</v>
      </c>
      <c r="E26" s="66">
        <f t="shared" si="1"/>
        <v>48.159957033854852</v>
      </c>
    </row>
    <row r="27" spans="1:5" x14ac:dyDescent="0.25">
      <c r="A27" s="64" t="s">
        <v>347</v>
      </c>
      <c r="B27" s="7" t="s">
        <v>360</v>
      </c>
      <c r="C27" s="19">
        <v>780555.42</v>
      </c>
      <c r="D27" s="69">
        <v>731896.31999999995</v>
      </c>
      <c r="E27" s="63">
        <f t="shared" si="1"/>
        <v>6.2339071324365563</v>
      </c>
    </row>
    <row r="28" spans="1:5" x14ac:dyDescent="0.25">
      <c r="A28" s="7" t="s">
        <v>348</v>
      </c>
      <c r="B28" s="64" t="s">
        <v>361</v>
      </c>
      <c r="C28" s="65">
        <v>19711.400000000001</v>
      </c>
      <c r="D28" s="65">
        <v>10000</v>
      </c>
      <c r="E28" s="66">
        <f t="shared" si="1"/>
        <v>49.267936321113673</v>
      </c>
    </row>
    <row r="29" spans="1:5" x14ac:dyDescent="0.25">
      <c r="A29" s="7" t="s">
        <v>349</v>
      </c>
      <c r="B29" s="7" t="s">
        <v>362</v>
      </c>
      <c r="C29" s="19">
        <v>20621</v>
      </c>
      <c r="D29" s="69">
        <v>13965</v>
      </c>
      <c r="E29" s="63">
        <f t="shared" si="1"/>
        <v>32.277775083652585</v>
      </c>
    </row>
    <row r="30" spans="1:5" x14ac:dyDescent="0.25">
      <c r="A30" s="64" t="s">
        <v>350</v>
      </c>
      <c r="B30" s="64" t="s">
        <v>363</v>
      </c>
      <c r="C30" s="65"/>
      <c r="D30" s="65"/>
      <c r="E30" s="66"/>
    </row>
    <row r="31" spans="1:5" x14ac:dyDescent="0.25">
      <c r="A31" s="7" t="s">
        <v>351</v>
      </c>
      <c r="B31" s="7" t="s">
        <v>364</v>
      </c>
      <c r="C31" s="19">
        <v>869358.04</v>
      </c>
      <c r="D31" s="69">
        <v>354504</v>
      </c>
      <c r="E31" s="63">
        <f>(1-(D31/C31))*100</f>
        <v>59.2223245557147</v>
      </c>
    </row>
    <row r="32" spans="1:5" x14ac:dyDescent="0.25">
      <c r="A32" s="7" t="s">
        <v>352</v>
      </c>
      <c r="B32" s="64" t="s">
        <v>365</v>
      </c>
      <c r="C32" s="65">
        <v>104756.66</v>
      </c>
      <c r="D32" s="65">
        <v>49500</v>
      </c>
      <c r="E32" s="66">
        <f>(1-(D32/C32))*100</f>
        <v>52.747634374750021</v>
      </c>
    </row>
    <row r="33" spans="1:5" x14ac:dyDescent="0.25">
      <c r="A33" s="64" t="s">
        <v>353</v>
      </c>
      <c r="B33" s="7" t="s">
        <v>366</v>
      </c>
      <c r="C33" s="19">
        <v>9477.43</v>
      </c>
      <c r="D33" s="69">
        <v>6019.48</v>
      </c>
      <c r="E33" s="63">
        <f>(1-(D33/C33))*100</f>
        <v>36.486157112212915</v>
      </c>
    </row>
    <row r="34" spans="1:5" x14ac:dyDescent="0.25">
      <c r="A34" s="7" t="s">
        <v>354</v>
      </c>
      <c r="B34" s="64" t="s">
        <v>367</v>
      </c>
      <c r="C34" s="65"/>
      <c r="D34" s="65"/>
      <c r="E34" s="66"/>
    </row>
    <row r="35" spans="1:5" x14ac:dyDescent="0.25">
      <c r="A35" s="7" t="s">
        <v>355</v>
      </c>
      <c r="B35" s="7" t="s">
        <v>368</v>
      </c>
      <c r="C35" s="19">
        <v>170609.19</v>
      </c>
      <c r="D35" s="69">
        <v>121046.34</v>
      </c>
      <c r="E35" s="63">
        <f>(1-(D35/C35))*100</f>
        <v>29.050515977480462</v>
      </c>
    </row>
    <row r="36" spans="1:5" x14ac:dyDescent="0.25">
      <c r="A36" s="64" t="s">
        <v>356</v>
      </c>
      <c r="B36" s="64" t="s">
        <v>369</v>
      </c>
      <c r="C36" s="65">
        <v>274133.33</v>
      </c>
      <c r="D36" s="65">
        <v>129995.4</v>
      </c>
      <c r="E36" s="66">
        <f>(1-(D36/C36))*100</f>
        <v>52.579498450626197</v>
      </c>
    </row>
    <row r="37" spans="1:5" x14ac:dyDescent="0.25">
      <c r="A37" s="7" t="s">
        <v>357</v>
      </c>
      <c r="B37" s="7" t="s">
        <v>370</v>
      </c>
      <c r="C37" s="19"/>
      <c r="D37" s="69"/>
      <c r="E37" s="63"/>
    </row>
    <row r="38" spans="1:5" x14ac:dyDescent="0.25">
      <c r="A38" s="7" t="s">
        <v>358</v>
      </c>
      <c r="B38" s="64" t="s">
        <v>371</v>
      </c>
      <c r="C38" s="65"/>
      <c r="D38" s="65"/>
      <c r="E38" s="66"/>
    </row>
    <row r="39" spans="1:5" x14ac:dyDescent="0.25">
      <c r="A39" s="276" t="s">
        <v>15</v>
      </c>
      <c r="B39" s="277"/>
      <c r="C39" s="70">
        <f>SUM(C3:C38)</f>
        <v>60855352.589999989</v>
      </c>
      <c r="D39" s="71">
        <f>SUM(D3:D38)</f>
        <v>30462809.250000004</v>
      </c>
      <c r="E39" s="72">
        <f t="shared" si="0"/>
        <v>49.942268093923126</v>
      </c>
    </row>
  </sheetData>
  <mergeCells count="2">
    <mergeCell ref="A1:E1"/>
    <mergeCell ref="A39:B3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opLeftCell="A44" zoomScale="80" zoomScaleNormal="80" workbookViewId="0">
      <selection activeCell="J28" sqref="J28"/>
    </sheetView>
  </sheetViews>
  <sheetFormatPr defaultRowHeight="15" x14ac:dyDescent="0.25"/>
  <sheetData>
    <row r="1" spans="1:14" ht="18.75" x14ac:dyDescent="0.3">
      <c r="A1" s="278" t="s">
        <v>21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80"/>
      <c r="N1" s="1"/>
    </row>
    <row r="2" spans="1:14" x14ac:dyDescent="0.25">
      <c r="A2" s="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15</v>
      </c>
      <c r="N2" s="1"/>
    </row>
    <row r="3" spans="1:14" x14ac:dyDescent="0.25">
      <c r="A3" s="4" t="s">
        <v>33</v>
      </c>
      <c r="B3" s="4" t="s">
        <v>33</v>
      </c>
      <c r="C3" s="4" t="s">
        <v>33</v>
      </c>
      <c r="D3" s="4" t="s">
        <v>33</v>
      </c>
      <c r="E3" s="4" t="s">
        <v>33</v>
      </c>
      <c r="F3" s="4" t="s">
        <v>33</v>
      </c>
      <c r="G3" s="4"/>
      <c r="H3" s="5"/>
      <c r="I3" s="5"/>
      <c r="J3" s="5"/>
      <c r="K3" s="5"/>
      <c r="L3" s="6"/>
      <c r="M3" s="7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x14ac:dyDescent="0.3">
      <c r="A6" s="278" t="s">
        <v>34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80"/>
      <c r="N6" s="1"/>
    </row>
    <row r="7" spans="1:14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 t="s">
        <v>15</v>
      </c>
      <c r="N7" s="1"/>
    </row>
    <row r="8" spans="1:14" x14ac:dyDescent="0.25">
      <c r="A8" s="4" t="s">
        <v>33</v>
      </c>
      <c r="B8" s="4" t="s">
        <v>33</v>
      </c>
      <c r="C8" s="4" t="s">
        <v>33</v>
      </c>
      <c r="D8" s="4" t="s">
        <v>33</v>
      </c>
      <c r="E8" s="4" t="s">
        <v>33</v>
      </c>
      <c r="F8" s="4" t="s">
        <v>33</v>
      </c>
      <c r="G8" s="4" t="s">
        <v>33</v>
      </c>
      <c r="H8" s="5">
        <v>100</v>
      </c>
      <c r="I8" s="5">
        <v>100</v>
      </c>
      <c r="J8" s="5">
        <v>100</v>
      </c>
      <c r="K8" s="5">
        <v>100</v>
      </c>
      <c r="L8" s="6">
        <v>100</v>
      </c>
      <c r="M8" s="7" t="s">
        <v>33</v>
      </c>
      <c r="N8" s="8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.75" x14ac:dyDescent="0.3">
      <c r="A11" s="278" t="s">
        <v>35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80"/>
      <c r="N11" s="1"/>
    </row>
    <row r="12" spans="1:14" x14ac:dyDescent="0.25">
      <c r="A12" s="2" t="s">
        <v>22</v>
      </c>
      <c r="B12" s="3" t="s">
        <v>23</v>
      </c>
      <c r="C12" s="3" t="s">
        <v>24</v>
      </c>
      <c r="D12" s="3" t="s">
        <v>25</v>
      </c>
      <c r="E12" s="3" t="s">
        <v>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31</v>
      </c>
      <c r="L12" s="3" t="s">
        <v>32</v>
      </c>
      <c r="M12" s="3" t="s">
        <v>15</v>
      </c>
      <c r="N12" s="1"/>
    </row>
    <row r="13" spans="1:14" x14ac:dyDescent="0.25">
      <c r="A13" s="4" t="s">
        <v>33</v>
      </c>
      <c r="B13" s="4" t="s">
        <v>33</v>
      </c>
      <c r="C13" s="4" t="s">
        <v>33</v>
      </c>
      <c r="D13" s="4" t="s">
        <v>33</v>
      </c>
      <c r="E13" s="4" t="s">
        <v>33</v>
      </c>
      <c r="F13" s="4" t="s">
        <v>33</v>
      </c>
      <c r="G13" s="4" t="s">
        <v>33</v>
      </c>
      <c r="H13" s="5">
        <v>90.48</v>
      </c>
      <c r="I13" s="5">
        <v>94.74</v>
      </c>
      <c r="J13" s="5">
        <v>100</v>
      </c>
      <c r="K13" s="5">
        <v>100</v>
      </c>
      <c r="L13" s="6">
        <v>100</v>
      </c>
      <c r="M13" s="7" t="s">
        <v>33</v>
      </c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 x14ac:dyDescent="0.3">
      <c r="A16" s="278" t="s">
        <v>36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80"/>
      <c r="N16" s="1"/>
    </row>
    <row r="17" spans="1:14" x14ac:dyDescent="0.25">
      <c r="A17" s="2" t="s">
        <v>22</v>
      </c>
      <c r="B17" s="3" t="s">
        <v>23</v>
      </c>
      <c r="C17" s="3" t="s">
        <v>24</v>
      </c>
      <c r="D17" s="3" t="s">
        <v>25</v>
      </c>
      <c r="E17" s="3" t="s">
        <v>7</v>
      </c>
      <c r="F17" s="3" t="s">
        <v>26</v>
      </c>
      <c r="G17" s="3" t="s">
        <v>27</v>
      </c>
      <c r="H17" s="3" t="s">
        <v>28</v>
      </c>
      <c r="I17" s="3" t="s">
        <v>29</v>
      </c>
      <c r="J17" s="3" t="s">
        <v>30</v>
      </c>
      <c r="K17" s="3" t="s">
        <v>31</v>
      </c>
      <c r="L17" s="3" t="s">
        <v>32</v>
      </c>
      <c r="M17" s="3" t="s">
        <v>15</v>
      </c>
      <c r="N17" s="1"/>
    </row>
    <row r="18" spans="1:14" x14ac:dyDescent="0.25">
      <c r="A18" s="4" t="s">
        <v>33</v>
      </c>
      <c r="B18" s="4" t="s">
        <v>33</v>
      </c>
      <c r="C18" s="4" t="s">
        <v>33</v>
      </c>
      <c r="D18" s="4" t="s">
        <v>33</v>
      </c>
      <c r="E18" s="4" t="s">
        <v>33</v>
      </c>
      <c r="F18" s="4" t="s">
        <v>33</v>
      </c>
      <c r="G18" s="4" t="s">
        <v>33</v>
      </c>
      <c r="H18" s="5" t="s">
        <v>33</v>
      </c>
      <c r="I18" s="5" t="s">
        <v>33</v>
      </c>
      <c r="J18" s="5" t="s">
        <v>33</v>
      </c>
      <c r="K18" s="5" t="s">
        <v>33</v>
      </c>
      <c r="L18" s="6" t="s">
        <v>33</v>
      </c>
      <c r="M18" s="7" t="s">
        <v>33</v>
      </c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.75" x14ac:dyDescent="0.3">
      <c r="A21" s="278" t="s">
        <v>37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80"/>
      <c r="N21" s="1"/>
    </row>
    <row r="22" spans="1:14" x14ac:dyDescent="0.25">
      <c r="A22" s="2" t="s">
        <v>22</v>
      </c>
      <c r="B22" s="3" t="s">
        <v>23</v>
      </c>
      <c r="C22" s="3" t="s">
        <v>24</v>
      </c>
      <c r="D22" s="3" t="s">
        <v>25</v>
      </c>
      <c r="E22" s="3" t="s">
        <v>7</v>
      </c>
      <c r="F22" s="3" t="s">
        <v>26</v>
      </c>
      <c r="G22" s="3" t="s">
        <v>27</v>
      </c>
      <c r="H22" s="3" t="s">
        <v>28</v>
      </c>
      <c r="I22" s="3" t="s">
        <v>29</v>
      </c>
      <c r="J22" s="3" t="s">
        <v>30</v>
      </c>
      <c r="K22" s="3" t="s">
        <v>31</v>
      </c>
      <c r="L22" s="3" t="s">
        <v>32</v>
      </c>
      <c r="M22" s="3" t="s">
        <v>15</v>
      </c>
      <c r="N22" s="1"/>
    </row>
    <row r="23" spans="1:14" x14ac:dyDescent="0.25">
      <c r="A23" s="4" t="s">
        <v>33</v>
      </c>
      <c r="B23" s="4" t="s">
        <v>33</v>
      </c>
      <c r="C23" s="4" t="s">
        <v>33</v>
      </c>
      <c r="D23" s="4" t="s">
        <v>33</v>
      </c>
      <c r="E23" s="4" t="s">
        <v>33</v>
      </c>
      <c r="F23" s="4" t="s">
        <v>33</v>
      </c>
      <c r="G23" s="4" t="s">
        <v>33</v>
      </c>
      <c r="H23" s="5" t="s">
        <v>33</v>
      </c>
      <c r="I23" s="5" t="s">
        <v>33</v>
      </c>
      <c r="J23" s="5" t="s">
        <v>33</v>
      </c>
      <c r="K23" s="5" t="s">
        <v>33</v>
      </c>
      <c r="L23" s="6" t="s">
        <v>33</v>
      </c>
      <c r="M23" s="7" t="s">
        <v>33</v>
      </c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.75" x14ac:dyDescent="0.3">
      <c r="A26" s="278" t="s">
        <v>38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80"/>
      <c r="N26" s="1"/>
    </row>
    <row r="27" spans="1:14" x14ac:dyDescent="0.25">
      <c r="A27" s="2" t="s">
        <v>22</v>
      </c>
      <c r="B27" s="3" t="s">
        <v>23</v>
      </c>
      <c r="C27" s="3" t="s">
        <v>24</v>
      </c>
      <c r="D27" s="3" t="s">
        <v>25</v>
      </c>
      <c r="E27" s="3" t="s">
        <v>7</v>
      </c>
      <c r="F27" s="3" t="s">
        <v>26</v>
      </c>
      <c r="G27" s="3" t="s">
        <v>27</v>
      </c>
      <c r="H27" s="3" t="s">
        <v>28</v>
      </c>
      <c r="I27" s="3" t="s">
        <v>29</v>
      </c>
      <c r="J27" s="3" t="s">
        <v>30</v>
      </c>
      <c r="K27" s="3" t="s">
        <v>31</v>
      </c>
      <c r="L27" s="3" t="s">
        <v>32</v>
      </c>
      <c r="M27" s="3" t="s">
        <v>15</v>
      </c>
      <c r="N27" s="1"/>
    </row>
    <row r="28" spans="1:14" x14ac:dyDescent="0.25">
      <c r="A28" s="4">
        <v>72.09</v>
      </c>
      <c r="B28" s="4">
        <v>19.98</v>
      </c>
      <c r="C28" s="4">
        <v>140.4</v>
      </c>
      <c r="D28" s="4">
        <v>154.62</v>
      </c>
      <c r="E28" s="4">
        <v>64.72</v>
      </c>
      <c r="F28" s="4">
        <v>209.55</v>
      </c>
      <c r="G28" s="4">
        <v>46.07</v>
      </c>
      <c r="H28" s="5">
        <v>109.14</v>
      </c>
      <c r="I28" s="5">
        <v>38.51</v>
      </c>
      <c r="J28" s="5">
        <v>167.19</v>
      </c>
      <c r="K28" s="5">
        <v>115.9</v>
      </c>
      <c r="L28" s="6">
        <v>81.599999999999994</v>
      </c>
      <c r="M28" s="7" t="s">
        <v>33</v>
      </c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8.75" x14ac:dyDescent="0.3">
      <c r="A31" s="278" t="s">
        <v>39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80"/>
      <c r="N31" s="1"/>
    </row>
    <row r="32" spans="1:14" x14ac:dyDescent="0.25">
      <c r="A32" s="2" t="s">
        <v>22</v>
      </c>
      <c r="B32" s="3" t="s">
        <v>23</v>
      </c>
      <c r="C32" s="3" t="s">
        <v>24</v>
      </c>
      <c r="D32" s="3" t="s">
        <v>25</v>
      </c>
      <c r="E32" s="3" t="s">
        <v>7</v>
      </c>
      <c r="F32" s="3" t="s">
        <v>26</v>
      </c>
      <c r="G32" s="3" t="s">
        <v>27</v>
      </c>
      <c r="H32" s="3" t="s">
        <v>28</v>
      </c>
      <c r="I32" s="3" t="s">
        <v>29</v>
      </c>
      <c r="J32" s="3" t="s">
        <v>30</v>
      </c>
      <c r="K32" s="3" t="s">
        <v>31</v>
      </c>
      <c r="L32" s="3" t="s">
        <v>32</v>
      </c>
      <c r="M32" s="3" t="s">
        <v>15</v>
      </c>
      <c r="N32" s="1"/>
    </row>
    <row r="33" spans="1:14" x14ac:dyDescent="0.25">
      <c r="A33" s="4" t="s">
        <v>33</v>
      </c>
      <c r="B33" s="4" t="s">
        <v>33</v>
      </c>
      <c r="C33" s="4" t="s">
        <v>33</v>
      </c>
      <c r="D33" s="4" t="s">
        <v>33</v>
      </c>
      <c r="E33" s="4" t="s">
        <v>33</v>
      </c>
      <c r="F33" s="4" t="s">
        <v>33</v>
      </c>
      <c r="G33" s="4" t="s">
        <v>33</v>
      </c>
      <c r="H33" s="5" t="s">
        <v>33</v>
      </c>
      <c r="I33" s="5" t="s">
        <v>33</v>
      </c>
      <c r="J33" s="5" t="s">
        <v>33</v>
      </c>
      <c r="K33" s="5" t="s">
        <v>33</v>
      </c>
      <c r="L33" s="6" t="s">
        <v>33</v>
      </c>
      <c r="M33" s="7" t="s">
        <v>33</v>
      </c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8.75" x14ac:dyDescent="0.3">
      <c r="A36" s="278" t="s">
        <v>40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80"/>
      <c r="N36" s="1"/>
    </row>
    <row r="37" spans="1:14" x14ac:dyDescent="0.25">
      <c r="A37" s="2" t="s">
        <v>22</v>
      </c>
      <c r="B37" s="3" t="s">
        <v>23</v>
      </c>
      <c r="C37" s="3" t="s">
        <v>24</v>
      </c>
      <c r="D37" s="3" t="s">
        <v>25</v>
      </c>
      <c r="E37" s="3" t="s">
        <v>7</v>
      </c>
      <c r="F37" s="3" t="s">
        <v>26</v>
      </c>
      <c r="G37" s="3" t="s">
        <v>27</v>
      </c>
      <c r="H37" s="3" t="s">
        <v>28</v>
      </c>
      <c r="I37" s="3" t="s">
        <v>29</v>
      </c>
      <c r="J37" s="3" t="s">
        <v>30</v>
      </c>
      <c r="K37" s="3" t="s">
        <v>31</v>
      </c>
      <c r="L37" s="3" t="s">
        <v>32</v>
      </c>
      <c r="M37" s="3" t="s">
        <v>15</v>
      </c>
      <c r="N37" s="1"/>
    </row>
    <row r="38" spans="1:14" x14ac:dyDescent="0.25">
      <c r="A38" s="4" t="s">
        <v>33</v>
      </c>
      <c r="B38" s="4" t="s">
        <v>33</v>
      </c>
      <c r="C38" s="4" t="s">
        <v>33</v>
      </c>
      <c r="D38" s="4" t="s">
        <v>33</v>
      </c>
      <c r="E38" s="4" t="s">
        <v>33</v>
      </c>
      <c r="F38" s="4" t="s">
        <v>33</v>
      </c>
      <c r="G38" s="4" t="s">
        <v>33</v>
      </c>
      <c r="H38" s="5" t="s">
        <v>33</v>
      </c>
      <c r="I38" s="5" t="s">
        <v>33</v>
      </c>
      <c r="J38" s="5" t="s">
        <v>33</v>
      </c>
      <c r="K38" s="5" t="s">
        <v>33</v>
      </c>
      <c r="L38" s="6" t="s">
        <v>33</v>
      </c>
      <c r="M38" s="7" t="s">
        <v>33</v>
      </c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8.75" x14ac:dyDescent="0.3">
      <c r="A41" s="278" t="s">
        <v>41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80"/>
      <c r="N41" s="1"/>
    </row>
    <row r="42" spans="1:14" x14ac:dyDescent="0.25">
      <c r="A42" s="2" t="s">
        <v>22</v>
      </c>
      <c r="B42" s="3" t="s">
        <v>23</v>
      </c>
      <c r="C42" s="3" t="s">
        <v>24</v>
      </c>
      <c r="D42" s="3" t="s">
        <v>25</v>
      </c>
      <c r="E42" s="3" t="s">
        <v>7</v>
      </c>
      <c r="F42" s="3" t="s">
        <v>26</v>
      </c>
      <c r="G42" s="3" t="s">
        <v>27</v>
      </c>
      <c r="H42" s="3" t="s">
        <v>28</v>
      </c>
      <c r="I42" s="3" t="s">
        <v>29</v>
      </c>
      <c r="J42" s="3" t="s">
        <v>30</v>
      </c>
      <c r="K42" s="3" t="s">
        <v>31</v>
      </c>
      <c r="L42" s="3" t="s">
        <v>32</v>
      </c>
      <c r="M42" s="3" t="s">
        <v>15</v>
      </c>
      <c r="N42" s="1"/>
    </row>
    <row r="43" spans="1:14" x14ac:dyDescent="0.25">
      <c r="A43" s="4" t="s">
        <v>33</v>
      </c>
      <c r="B43" s="4" t="s">
        <v>33</v>
      </c>
      <c r="C43" s="4" t="s">
        <v>33</v>
      </c>
      <c r="D43" s="4" t="s">
        <v>33</v>
      </c>
      <c r="E43" s="4" t="s">
        <v>33</v>
      </c>
      <c r="F43" s="4" t="s">
        <v>33</v>
      </c>
      <c r="G43" s="4" t="s">
        <v>33</v>
      </c>
      <c r="H43" s="5" t="s">
        <v>33</v>
      </c>
      <c r="I43" s="5" t="s">
        <v>33</v>
      </c>
      <c r="J43" s="5" t="s">
        <v>33</v>
      </c>
      <c r="K43" s="5" t="s">
        <v>33</v>
      </c>
      <c r="L43" s="6" t="s">
        <v>33</v>
      </c>
      <c r="M43" s="7" t="s">
        <v>33</v>
      </c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8.75" x14ac:dyDescent="0.3">
      <c r="A46" s="281" t="s">
        <v>42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80"/>
      <c r="N46" s="1"/>
    </row>
    <row r="47" spans="1:14" x14ac:dyDescent="0.25">
      <c r="A47" s="2" t="s">
        <v>22</v>
      </c>
      <c r="B47" s="3" t="s">
        <v>23</v>
      </c>
      <c r="C47" s="3" t="s">
        <v>24</v>
      </c>
      <c r="D47" s="3" t="s">
        <v>25</v>
      </c>
      <c r="E47" s="3" t="s">
        <v>7</v>
      </c>
      <c r="F47" s="3" t="s">
        <v>26</v>
      </c>
      <c r="G47" s="3" t="s">
        <v>27</v>
      </c>
      <c r="H47" s="3" t="s">
        <v>28</v>
      </c>
      <c r="I47" s="3" t="s">
        <v>29</v>
      </c>
      <c r="J47" s="3" t="s">
        <v>30</v>
      </c>
      <c r="K47" s="3" t="s">
        <v>31</v>
      </c>
      <c r="L47" s="3" t="s">
        <v>32</v>
      </c>
      <c r="M47" s="3" t="s">
        <v>15</v>
      </c>
      <c r="N47" s="1"/>
    </row>
    <row r="48" spans="1:14" x14ac:dyDescent="0.25">
      <c r="A48" s="4" t="s">
        <v>33</v>
      </c>
      <c r="B48" s="4" t="s">
        <v>33</v>
      </c>
      <c r="C48" s="4" t="s">
        <v>33</v>
      </c>
      <c r="D48" s="4" t="s">
        <v>33</v>
      </c>
      <c r="E48" s="4" t="s">
        <v>33</v>
      </c>
      <c r="F48" s="4" t="s">
        <v>33</v>
      </c>
      <c r="G48" s="4" t="s">
        <v>33</v>
      </c>
      <c r="H48" s="5" t="s">
        <v>33</v>
      </c>
      <c r="I48" s="5" t="s">
        <v>33</v>
      </c>
      <c r="J48" s="5" t="s">
        <v>33</v>
      </c>
      <c r="K48" s="5" t="s">
        <v>33</v>
      </c>
      <c r="L48" s="6" t="s">
        <v>33</v>
      </c>
      <c r="M48" s="7" t="s">
        <v>33</v>
      </c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8.75" x14ac:dyDescent="0.3">
      <c r="A51" s="278" t="s">
        <v>43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80"/>
      <c r="N51" s="1"/>
    </row>
    <row r="52" spans="1:14" x14ac:dyDescent="0.25">
      <c r="A52" s="2" t="s">
        <v>22</v>
      </c>
      <c r="B52" s="3" t="s">
        <v>23</v>
      </c>
      <c r="C52" s="3" t="s">
        <v>24</v>
      </c>
      <c r="D52" s="3" t="s">
        <v>25</v>
      </c>
      <c r="E52" s="3" t="s">
        <v>7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31</v>
      </c>
      <c r="L52" s="3" t="s">
        <v>32</v>
      </c>
      <c r="M52" s="3" t="s">
        <v>15</v>
      </c>
      <c r="N52" s="1"/>
    </row>
    <row r="53" spans="1:14" x14ac:dyDescent="0.25">
      <c r="A53" s="4" t="s">
        <v>33</v>
      </c>
      <c r="B53" s="4" t="s">
        <v>33</v>
      </c>
      <c r="C53" s="4" t="s">
        <v>33</v>
      </c>
      <c r="D53" s="4" t="s">
        <v>33</v>
      </c>
      <c r="E53" s="4" t="s">
        <v>33</v>
      </c>
      <c r="F53" s="4" t="s">
        <v>33</v>
      </c>
      <c r="G53" s="4" t="s">
        <v>33</v>
      </c>
      <c r="H53" s="5">
        <v>2</v>
      </c>
      <c r="I53" s="5">
        <v>2</v>
      </c>
      <c r="J53" s="5">
        <v>1</v>
      </c>
      <c r="K53" s="5">
        <v>2</v>
      </c>
      <c r="L53" s="6">
        <v>2</v>
      </c>
      <c r="M53" s="7" t="s">
        <v>33</v>
      </c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8.75" x14ac:dyDescent="0.3">
      <c r="A56" s="278" t="s">
        <v>44</v>
      </c>
      <c r="B56" s="279"/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80"/>
      <c r="N56" s="1"/>
    </row>
    <row r="57" spans="1:14" x14ac:dyDescent="0.25">
      <c r="A57" s="2" t="s">
        <v>22</v>
      </c>
      <c r="B57" s="3" t="s">
        <v>23</v>
      </c>
      <c r="C57" s="3" t="s">
        <v>24</v>
      </c>
      <c r="D57" s="3" t="s">
        <v>25</v>
      </c>
      <c r="E57" s="3" t="s">
        <v>7</v>
      </c>
      <c r="F57" s="3" t="s">
        <v>26</v>
      </c>
      <c r="G57" s="3" t="s">
        <v>27</v>
      </c>
      <c r="H57" s="3" t="s">
        <v>28</v>
      </c>
      <c r="I57" s="3" t="s">
        <v>29</v>
      </c>
      <c r="J57" s="3" t="s">
        <v>30</v>
      </c>
      <c r="K57" s="3" t="s">
        <v>31</v>
      </c>
      <c r="L57" s="3" t="s">
        <v>32</v>
      </c>
      <c r="M57" s="3" t="s">
        <v>15</v>
      </c>
      <c r="N57" s="1"/>
    </row>
    <row r="58" spans="1:14" x14ac:dyDescent="0.25">
      <c r="A58" s="4" t="s">
        <v>33</v>
      </c>
      <c r="B58" s="4" t="s">
        <v>33</v>
      </c>
      <c r="C58" s="4" t="s">
        <v>33</v>
      </c>
      <c r="D58" s="4" t="s">
        <v>33</v>
      </c>
      <c r="E58" s="4" t="s">
        <v>33</v>
      </c>
      <c r="F58" s="4" t="s">
        <v>33</v>
      </c>
      <c r="G58" s="4" t="s">
        <v>33</v>
      </c>
      <c r="H58" s="5">
        <v>4</v>
      </c>
      <c r="I58" s="5">
        <v>3</v>
      </c>
      <c r="J58" s="5">
        <v>8</v>
      </c>
      <c r="K58" s="5"/>
      <c r="L58" s="6"/>
      <c r="M58" s="7" t="s">
        <v>33</v>
      </c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8.75" x14ac:dyDescent="0.3">
      <c r="A61" s="278" t="s">
        <v>45</v>
      </c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80"/>
      <c r="N61" s="1"/>
    </row>
    <row r="62" spans="1:14" x14ac:dyDescent="0.25">
      <c r="A62" s="2" t="s">
        <v>22</v>
      </c>
      <c r="B62" s="3" t="s">
        <v>23</v>
      </c>
      <c r="C62" s="3" t="s">
        <v>24</v>
      </c>
      <c r="D62" s="3" t="s">
        <v>25</v>
      </c>
      <c r="E62" s="3" t="s">
        <v>7</v>
      </c>
      <c r="F62" s="3" t="s">
        <v>26</v>
      </c>
      <c r="G62" s="3" t="s">
        <v>27</v>
      </c>
      <c r="H62" s="3" t="s">
        <v>28</v>
      </c>
      <c r="I62" s="3" t="s">
        <v>29</v>
      </c>
      <c r="J62" s="3" t="s">
        <v>30</v>
      </c>
      <c r="K62" s="3" t="s">
        <v>31</v>
      </c>
      <c r="L62" s="3" t="s">
        <v>32</v>
      </c>
      <c r="M62" s="3" t="s">
        <v>15</v>
      </c>
      <c r="N62" s="1"/>
    </row>
    <row r="63" spans="1:14" x14ac:dyDescent="0.25">
      <c r="A63" s="4" t="s">
        <v>33</v>
      </c>
      <c r="B63" s="4" t="s">
        <v>33</v>
      </c>
      <c r="C63" s="4" t="s">
        <v>33</v>
      </c>
      <c r="D63" s="4" t="s">
        <v>33</v>
      </c>
      <c r="E63" s="4" t="s">
        <v>33</v>
      </c>
      <c r="F63" s="4" t="s">
        <v>33</v>
      </c>
      <c r="G63" s="4" t="s">
        <v>33</v>
      </c>
      <c r="H63" s="5" t="s">
        <v>33</v>
      </c>
      <c r="I63" s="5" t="s">
        <v>33</v>
      </c>
      <c r="J63" s="5" t="s">
        <v>33</v>
      </c>
      <c r="K63" s="5" t="s">
        <v>33</v>
      </c>
      <c r="L63" s="6" t="s">
        <v>33</v>
      </c>
      <c r="M63" s="7" t="s">
        <v>33</v>
      </c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8.75" x14ac:dyDescent="0.3">
      <c r="A66" s="278" t="s">
        <v>46</v>
      </c>
      <c r="B66" s="279"/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80"/>
      <c r="N66" s="1"/>
    </row>
    <row r="67" spans="1:14" x14ac:dyDescent="0.25">
      <c r="A67" s="2" t="s">
        <v>22</v>
      </c>
      <c r="B67" s="3" t="s">
        <v>23</v>
      </c>
      <c r="C67" s="3" t="s">
        <v>24</v>
      </c>
      <c r="D67" s="3" t="s">
        <v>25</v>
      </c>
      <c r="E67" s="3" t="s">
        <v>7</v>
      </c>
      <c r="F67" s="3" t="s">
        <v>26</v>
      </c>
      <c r="G67" s="3" t="s">
        <v>27</v>
      </c>
      <c r="H67" s="3" t="s">
        <v>28</v>
      </c>
      <c r="I67" s="3" t="s">
        <v>29</v>
      </c>
      <c r="J67" s="3" t="s">
        <v>30</v>
      </c>
      <c r="K67" s="3" t="s">
        <v>31</v>
      </c>
      <c r="L67" s="3" t="s">
        <v>32</v>
      </c>
      <c r="M67" s="3" t="s">
        <v>15</v>
      </c>
      <c r="N67" s="1"/>
    </row>
    <row r="68" spans="1:14" x14ac:dyDescent="0.25">
      <c r="A68" s="4" t="s">
        <v>33</v>
      </c>
      <c r="B68" s="4" t="s">
        <v>33</v>
      </c>
      <c r="C68" s="4" t="s">
        <v>33</v>
      </c>
      <c r="D68" s="4" t="s">
        <v>33</v>
      </c>
      <c r="E68" s="4" t="s">
        <v>33</v>
      </c>
      <c r="F68" s="4" t="s">
        <v>33</v>
      </c>
      <c r="G68" s="4" t="s">
        <v>33</v>
      </c>
      <c r="H68" s="5" t="s">
        <v>33</v>
      </c>
      <c r="I68" s="5" t="s">
        <v>33</v>
      </c>
      <c r="J68" s="5" t="s">
        <v>33</v>
      </c>
      <c r="K68" s="5" t="s">
        <v>33</v>
      </c>
      <c r="L68" s="6" t="s">
        <v>33</v>
      </c>
      <c r="M68" s="7" t="s">
        <v>33</v>
      </c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8.75" x14ac:dyDescent="0.3">
      <c r="A71" s="278" t="s">
        <v>47</v>
      </c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80"/>
      <c r="N71" s="1"/>
    </row>
    <row r="72" spans="1:14" x14ac:dyDescent="0.25">
      <c r="A72" s="2" t="s">
        <v>22</v>
      </c>
      <c r="B72" s="3" t="s">
        <v>23</v>
      </c>
      <c r="C72" s="3" t="s">
        <v>24</v>
      </c>
      <c r="D72" s="3" t="s">
        <v>25</v>
      </c>
      <c r="E72" s="3" t="s">
        <v>7</v>
      </c>
      <c r="F72" s="3" t="s">
        <v>26</v>
      </c>
      <c r="G72" s="3" t="s">
        <v>27</v>
      </c>
      <c r="H72" s="3" t="s">
        <v>28</v>
      </c>
      <c r="I72" s="3" t="s">
        <v>29</v>
      </c>
      <c r="J72" s="3" t="s">
        <v>30</v>
      </c>
      <c r="K72" s="3" t="s">
        <v>31</v>
      </c>
      <c r="L72" s="3" t="s">
        <v>32</v>
      </c>
      <c r="M72" s="3" t="s">
        <v>15</v>
      </c>
      <c r="N72" s="1"/>
    </row>
    <row r="73" spans="1:14" x14ac:dyDescent="0.25">
      <c r="A73" s="4" t="s">
        <v>33</v>
      </c>
      <c r="B73" s="4" t="s">
        <v>33</v>
      </c>
      <c r="C73" s="4" t="s">
        <v>33</v>
      </c>
      <c r="D73" s="4" t="s">
        <v>33</v>
      </c>
      <c r="E73" s="4" t="s">
        <v>33</v>
      </c>
      <c r="F73" s="4" t="s">
        <v>33</v>
      </c>
      <c r="G73" s="4" t="s">
        <v>33</v>
      </c>
      <c r="H73" s="9">
        <v>0.51300000000000001</v>
      </c>
      <c r="I73" s="9">
        <v>0.48299999999999998</v>
      </c>
      <c r="J73" s="5"/>
      <c r="K73" s="5"/>
      <c r="L73" s="6"/>
      <c r="M73" s="7" t="s">
        <v>33</v>
      </c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8.75" x14ac:dyDescent="0.3">
      <c r="A76" s="278" t="s">
        <v>48</v>
      </c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80"/>
      <c r="N76" s="1"/>
    </row>
    <row r="77" spans="1:14" x14ac:dyDescent="0.25">
      <c r="A77" s="2" t="s">
        <v>22</v>
      </c>
      <c r="B77" s="3" t="s">
        <v>23</v>
      </c>
      <c r="C77" s="3" t="s">
        <v>24</v>
      </c>
      <c r="D77" s="3" t="s">
        <v>25</v>
      </c>
      <c r="E77" s="3" t="s">
        <v>7</v>
      </c>
      <c r="F77" s="3" t="s">
        <v>26</v>
      </c>
      <c r="G77" s="3" t="s">
        <v>27</v>
      </c>
      <c r="H77" s="3" t="s">
        <v>28</v>
      </c>
      <c r="I77" s="3" t="s">
        <v>29</v>
      </c>
      <c r="J77" s="3" t="s">
        <v>30</v>
      </c>
      <c r="K77" s="3" t="s">
        <v>31</v>
      </c>
      <c r="L77" s="3" t="s">
        <v>32</v>
      </c>
      <c r="M77" s="3" t="s">
        <v>15</v>
      </c>
      <c r="N77" s="1"/>
    </row>
    <row r="78" spans="1:14" x14ac:dyDescent="0.25">
      <c r="A78" s="4" t="s">
        <v>33</v>
      </c>
      <c r="B78" s="4" t="s">
        <v>33</v>
      </c>
      <c r="C78" s="4" t="s">
        <v>33</v>
      </c>
      <c r="D78" s="4" t="s">
        <v>33</v>
      </c>
      <c r="E78" s="4" t="s">
        <v>33</v>
      </c>
      <c r="F78" s="4" t="s">
        <v>33</v>
      </c>
      <c r="G78" s="4" t="s">
        <v>33</v>
      </c>
      <c r="H78" s="10">
        <v>0.97</v>
      </c>
      <c r="I78" s="10">
        <v>0.98</v>
      </c>
      <c r="J78" s="5"/>
      <c r="K78" s="5"/>
      <c r="L78" s="6"/>
      <c r="M78" s="7" t="s">
        <v>33</v>
      </c>
      <c r="N78" s="1"/>
    </row>
  </sheetData>
  <mergeCells count="16">
    <mergeCell ref="A26:M26"/>
    <mergeCell ref="A1:M1"/>
    <mergeCell ref="A6:M6"/>
    <mergeCell ref="A11:M11"/>
    <mergeCell ref="A16:M16"/>
    <mergeCell ref="A21:M21"/>
    <mergeCell ref="A61:M61"/>
    <mergeCell ref="A66:M66"/>
    <mergeCell ref="A71:M71"/>
    <mergeCell ref="A76:M76"/>
    <mergeCell ref="A31:M31"/>
    <mergeCell ref="A36:M36"/>
    <mergeCell ref="A41:M41"/>
    <mergeCell ref="A46:M46"/>
    <mergeCell ref="A51:M51"/>
    <mergeCell ref="A56:M5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90" zoomScaleNormal="90" workbookViewId="0">
      <selection activeCell="E30" sqref="E30"/>
    </sheetView>
  </sheetViews>
  <sheetFormatPr defaultRowHeight="15" x14ac:dyDescent="0.25"/>
  <cols>
    <col min="1" max="1" width="59.85546875" bestFit="1" customWidth="1"/>
    <col min="2" max="2" width="12.7109375" bestFit="1" customWidth="1"/>
    <col min="3" max="3" width="10.5703125" bestFit="1" customWidth="1"/>
    <col min="9" max="11" width="12.7109375" bestFit="1" customWidth="1"/>
    <col min="12" max="12" width="11.7109375" bestFit="1" customWidth="1"/>
    <col min="13" max="13" width="10.85546875" bestFit="1" customWidth="1"/>
    <col min="14" max="14" width="13.85546875" bestFit="1" customWidth="1"/>
  </cols>
  <sheetData>
    <row r="1" spans="1:14" ht="18.75" x14ac:dyDescent="0.3">
      <c r="A1" s="282" t="s">
        <v>70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15.75" x14ac:dyDescent="0.25">
      <c r="A2" s="163"/>
      <c r="B2" s="180" t="s">
        <v>3</v>
      </c>
      <c r="C2" s="181" t="s">
        <v>4</v>
      </c>
      <c r="D2" s="181" t="s">
        <v>5</v>
      </c>
      <c r="E2" s="181" t="s">
        <v>6</v>
      </c>
      <c r="F2" s="181" t="s">
        <v>7</v>
      </c>
      <c r="G2" s="181" t="s">
        <v>8</v>
      </c>
      <c r="H2" s="181" t="s">
        <v>9</v>
      </c>
      <c r="I2" s="181" t="s">
        <v>10</v>
      </c>
      <c r="J2" s="181" t="s">
        <v>11</v>
      </c>
      <c r="K2" s="181" t="s">
        <v>12</v>
      </c>
      <c r="L2" s="181" t="s">
        <v>13</v>
      </c>
      <c r="M2" s="181" t="s">
        <v>14</v>
      </c>
      <c r="N2" s="181" t="s">
        <v>15</v>
      </c>
    </row>
    <row r="3" spans="1:14" ht="15.75" x14ac:dyDescent="0.25">
      <c r="A3" s="42" t="s">
        <v>71</v>
      </c>
      <c r="B3" s="43"/>
      <c r="C3" s="43"/>
      <c r="D3" s="43"/>
      <c r="E3" s="43"/>
      <c r="F3" s="43"/>
      <c r="G3" s="17"/>
      <c r="H3" s="17"/>
      <c r="I3" s="44">
        <v>122043.91</v>
      </c>
      <c r="J3" s="44">
        <v>122043.91</v>
      </c>
      <c r="K3" s="44">
        <v>122043.91</v>
      </c>
      <c r="L3" s="17"/>
      <c r="M3" s="17"/>
      <c r="N3" s="17">
        <f>SUM(B3:M3)</f>
        <v>366131.73</v>
      </c>
    </row>
    <row r="4" spans="1:14" ht="15.75" x14ac:dyDescent="0.25">
      <c r="A4" s="45" t="s">
        <v>72</v>
      </c>
      <c r="B4" s="46">
        <v>328328.21999999997</v>
      </c>
      <c r="C4" s="19"/>
      <c r="D4" s="19"/>
      <c r="E4" s="19"/>
      <c r="F4" s="19"/>
      <c r="G4" s="19"/>
      <c r="H4" s="19"/>
      <c r="I4" s="47">
        <v>236564.18</v>
      </c>
      <c r="J4" s="47">
        <v>236564.18</v>
      </c>
      <c r="K4" s="47">
        <v>236564.18</v>
      </c>
      <c r="L4" s="19"/>
      <c r="M4" s="19"/>
      <c r="N4" s="17">
        <f t="shared" ref="N4:N14" si="0">SUM(B4:M4)</f>
        <v>1038020.7599999998</v>
      </c>
    </row>
    <row r="5" spans="1:14" ht="15.75" x14ac:dyDescent="0.25">
      <c r="A5" s="42" t="s">
        <v>73</v>
      </c>
      <c r="B5" s="48">
        <v>34168.18</v>
      </c>
      <c r="C5" s="17"/>
      <c r="D5" s="17"/>
      <c r="E5" s="17"/>
      <c r="F5" s="17"/>
      <c r="G5" s="17"/>
      <c r="H5" s="17"/>
      <c r="I5" s="44">
        <v>37519.82</v>
      </c>
      <c r="J5" s="49">
        <v>30905.07</v>
      </c>
      <c r="K5" s="49">
        <v>30905.07</v>
      </c>
      <c r="L5" s="17"/>
      <c r="M5" s="17"/>
      <c r="N5" s="17">
        <f t="shared" si="0"/>
        <v>133498.14000000001</v>
      </c>
    </row>
    <row r="6" spans="1:14" ht="15.75" x14ac:dyDescent="0.25">
      <c r="A6" s="45" t="s">
        <v>74</v>
      </c>
      <c r="B6" s="46">
        <v>49000</v>
      </c>
      <c r="C6" s="19"/>
      <c r="D6" s="19"/>
      <c r="E6" s="19"/>
      <c r="F6" s="19"/>
      <c r="G6" s="19"/>
      <c r="H6" s="19"/>
      <c r="I6" s="50">
        <v>0</v>
      </c>
      <c r="J6" s="50">
        <v>24150</v>
      </c>
      <c r="K6" s="50">
        <v>24150</v>
      </c>
      <c r="L6" s="19"/>
      <c r="M6" s="19"/>
      <c r="N6" s="17">
        <f t="shared" si="0"/>
        <v>97300</v>
      </c>
    </row>
    <row r="7" spans="1:14" ht="15.75" x14ac:dyDescent="0.25">
      <c r="A7" s="42" t="s">
        <v>75</v>
      </c>
      <c r="B7" s="48">
        <v>123000</v>
      </c>
      <c r="C7" s="17"/>
      <c r="D7" s="17"/>
      <c r="E7" s="17"/>
      <c r="F7" s="17"/>
      <c r="G7" s="17"/>
      <c r="H7" s="17"/>
      <c r="I7" s="44">
        <v>114701.68</v>
      </c>
      <c r="J7" s="49">
        <v>111178.27</v>
      </c>
      <c r="K7" s="49">
        <v>102060.72</v>
      </c>
      <c r="L7" s="17"/>
      <c r="M7" s="17"/>
      <c r="N7" s="17">
        <f t="shared" si="0"/>
        <v>450940.67000000004</v>
      </c>
    </row>
    <row r="8" spans="1:14" ht="15.75" x14ac:dyDescent="0.25">
      <c r="A8" s="45" t="s">
        <v>76</v>
      </c>
      <c r="B8" s="46">
        <v>26000</v>
      </c>
      <c r="C8" s="19"/>
      <c r="D8" s="19"/>
      <c r="E8" s="19"/>
      <c r="F8" s="19"/>
      <c r="G8" s="19"/>
      <c r="H8" s="19"/>
      <c r="I8" s="51">
        <v>26382.400000000001</v>
      </c>
      <c r="J8" s="52">
        <v>24134.62</v>
      </c>
      <c r="K8" s="52">
        <v>24134.62</v>
      </c>
      <c r="L8" s="19"/>
      <c r="M8" s="19"/>
      <c r="N8" s="17">
        <f t="shared" si="0"/>
        <v>100651.64</v>
      </c>
    </row>
    <row r="9" spans="1:14" ht="15.75" x14ac:dyDescent="0.25">
      <c r="A9" s="53" t="s">
        <v>77</v>
      </c>
      <c r="B9" s="48">
        <v>8000</v>
      </c>
      <c r="C9" s="17"/>
      <c r="D9" s="17"/>
      <c r="E9" s="17"/>
      <c r="F9" s="17"/>
      <c r="G9" s="17"/>
      <c r="H9" s="17"/>
      <c r="I9" s="54"/>
      <c r="J9" s="54"/>
      <c r="K9" s="54"/>
      <c r="L9" s="17"/>
      <c r="M9" s="17"/>
      <c r="N9" s="17">
        <f t="shared" si="0"/>
        <v>8000</v>
      </c>
    </row>
    <row r="10" spans="1:14" ht="15.75" x14ac:dyDescent="0.25">
      <c r="A10" s="45" t="s">
        <v>78</v>
      </c>
      <c r="B10" s="46">
        <v>121000</v>
      </c>
      <c r="C10" s="19"/>
      <c r="D10" s="19"/>
      <c r="E10" s="19"/>
      <c r="F10" s="19"/>
      <c r="G10" s="19"/>
      <c r="H10" s="19"/>
      <c r="I10" s="51">
        <v>100000</v>
      </c>
      <c r="J10" s="52">
        <v>138280.5</v>
      </c>
      <c r="K10" s="52">
        <v>138280.5</v>
      </c>
      <c r="L10" s="19"/>
      <c r="M10" s="19"/>
      <c r="N10" s="17">
        <f t="shared" si="0"/>
        <v>497561</v>
      </c>
    </row>
    <row r="11" spans="1:14" ht="15.75" x14ac:dyDescent="0.25">
      <c r="A11" s="53" t="s">
        <v>79</v>
      </c>
      <c r="B11" s="48">
        <v>55000</v>
      </c>
      <c r="C11" s="17"/>
      <c r="D11" s="17"/>
      <c r="E11" s="17"/>
      <c r="F11" s="17"/>
      <c r="G11" s="17"/>
      <c r="H11" s="17"/>
      <c r="I11" s="54"/>
      <c r="J11" s="54"/>
      <c r="K11" s="54"/>
      <c r="L11" s="17"/>
      <c r="M11" s="17"/>
      <c r="N11" s="17">
        <f t="shared" si="0"/>
        <v>55000</v>
      </c>
    </row>
    <row r="12" spans="1:14" ht="15.75" x14ac:dyDescent="0.25">
      <c r="A12" s="45" t="s">
        <v>80</v>
      </c>
      <c r="B12" s="46">
        <v>1800</v>
      </c>
      <c r="C12" s="19"/>
      <c r="D12" s="19"/>
      <c r="E12" s="19"/>
      <c r="F12" s="19"/>
      <c r="G12" s="19"/>
      <c r="H12" s="19"/>
      <c r="I12" s="50">
        <v>1353.75</v>
      </c>
      <c r="J12" s="50">
        <v>1353.75</v>
      </c>
      <c r="K12" s="50">
        <v>1353.75</v>
      </c>
      <c r="L12" s="19"/>
      <c r="M12" s="19"/>
      <c r="N12" s="17">
        <f t="shared" si="0"/>
        <v>5861.25</v>
      </c>
    </row>
    <row r="13" spans="1:14" ht="15.75" x14ac:dyDescent="0.25">
      <c r="A13" s="53" t="s">
        <v>81</v>
      </c>
      <c r="B13" s="48">
        <v>1800</v>
      </c>
      <c r="C13" s="17"/>
      <c r="D13" s="17"/>
      <c r="E13" s="17"/>
      <c r="F13" s="17"/>
      <c r="G13" s="17"/>
      <c r="H13" s="17"/>
      <c r="I13" s="55">
        <v>1800</v>
      </c>
      <c r="J13" s="55">
        <v>1800</v>
      </c>
      <c r="K13" s="55">
        <v>1800</v>
      </c>
      <c r="L13" s="17"/>
      <c r="M13" s="17"/>
      <c r="N13" s="17">
        <f t="shared" si="0"/>
        <v>7200</v>
      </c>
    </row>
    <row r="14" spans="1:14" ht="15.75" x14ac:dyDescent="0.25">
      <c r="A14" s="56" t="s">
        <v>82</v>
      </c>
      <c r="B14" s="46">
        <v>13500</v>
      </c>
      <c r="C14" s="19"/>
      <c r="D14" s="19"/>
      <c r="E14" s="19"/>
      <c r="F14" s="19"/>
      <c r="G14" s="19"/>
      <c r="H14" s="19"/>
      <c r="I14" s="37">
        <v>12150</v>
      </c>
      <c r="J14" s="57"/>
      <c r="K14" s="57"/>
      <c r="L14" s="19"/>
      <c r="M14" s="19"/>
      <c r="N14" s="17">
        <f t="shared" si="0"/>
        <v>25650</v>
      </c>
    </row>
    <row r="15" spans="1:14" ht="15.75" x14ac:dyDescent="0.25">
      <c r="A15" s="42" t="s">
        <v>83</v>
      </c>
      <c r="B15" s="48"/>
      <c r="C15" s="17"/>
      <c r="D15" s="17"/>
      <c r="E15" s="17"/>
      <c r="F15" s="17"/>
      <c r="G15" s="17"/>
      <c r="H15" s="17"/>
      <c r="I15" s="44">
        <v>25612.02</v>
      </c>
      <c r="J15" s="44">
        <v>25612.02</v>
      </c>
      <c r="K15" s="44">
        <v>25612.02</v>
      </c>
      <c r="L15" s="17"/>
      <c r="M15" s="17"/>
      <c r="N15" s="17"/>
    </row>
    <row r="16" spans="1:14" ht="15.75" x14ac:dyDescent="0.25">
      <c r="A16" s="45" t="s">
        <v>84</v>
      </c>
      <c r="B16" s="46"/>
      <c r="C16" s="19"/>
      <c r="D16" s="19"/>
      <c r="E16" s="19"/>
      <c r="F16" s="19"/>
      <c r="G16" s="19"/>
      <c r="H16" s="19"/>
      <c r="I16" s="50">
        <v>22214.38</v>
      </c>
      <c r="J16" s="50">
        <v>22214.38</v>
      </c>
      <c r="K16" s="50">
        <v>22214.38</v>
      </c>
      <c r="L16" s="19"/>
      <c r="M16" s="19"/>
      <c r="N16" s="17"/>
    </row>
    <row r="17" spans="1:14" ht="15.75" x14ac:dyDescent="0.25">
      <c r="A17" s="42" t="s">
        <v>85</v>
      </c>
      <c r="B17" s="48"/>
      <c r="C17" s="17"/>
      <c r="D17" s="17"/>
      <c r="E17" s="17"/>
      <c r="F17" s="17"/>
      <c r="G17" s="17"/>
      <c r="H17" s="17"/>
      <c r="I17" s="44">
        <v>77129.73</v>
      </c>
      <c r="J17" s="49">
        <v>76915.45</v>
      </c>
      <c r="K17" s="49">
        <v>76915.45</v>
      </c>
      <c r="L17" s="17"/>
      <c r="M17" s="17"/>
      <c r="N17" s="17"/>
    </row>
    <row r="18" spans="1:14" ht="15.75" x14ac:dyDescent="0.25">
      <c r="A18" s="58" t="s">
        <v>86</v>
      </c>
      <c r="B18" s="46"/>
      <c r="C18" s="19"/>
      <c r="D18" s="19"/>
      <c r="E18" s="19"/>
      <c r="F18" s="19"/>
      <c r="G18" s="19"/>
      <c r="H18" s="19"/>
      <c r="I18" s="50">
        <v>0</v>
      </c>
      <c r="J18" s="47">
        <v>0</v>
      </c>
      <c r="K18" s="59">
        <v>25850</v>
      </c>
      <c r="L18" s="19"/>
      <c r="M18" s="19"/>
      <c r="N18" s="17"/>
    </row>
    <row r="19" spans="1:14" ht="15.75" x14ac:dyDescent="0.25">
      <c r="A19" s="53"/>
      <c r="B19" s="48"/>
      <c r="C19" s="17"/>
      <c r="D19" s="17"/>
      <c r="E19" s="17"/>
      <c r="F19" s="17"/>
      <c r="G19" s="17"/>
      <c r="H19" s="17"/>
      <c r="I19" s="54"/>
      <c r="J19" s="54"/>
      <c r="K19" s="54"/>
      <c r="L19" s="17"/>
      <c r="M19" s="17"/>
      <c r="N19" s="17"/>
    </row>
    <row r="20" spans="1:14" ht="15.75" x14ac:dyDescent="0.25">
      <c r="A20" s="56"/>
      <c r="B20" s="46"/>
      <c r="C20" s="19"/>
      <c r="D20" s="19"/>
      <c r="E20" s="19"/>
      <c r="F20" s="19"/>
      <c r="G20" s="19"/>
      <c r="H20" s="19"/>
      <c r="I20" s="57"/>
      <c r="J20" s="57"/>
      <c r="K20" s="57"/>
      <c r="L20" s="19"/>
      <c r="M20" s="19"/>
      <c r="N20" s="17"/>
    </row>
    <row r="21" spans="1:14" ht="15.75" x14ac:dyDescent="0.25">
      <c r="A21" s="53"/>
      <c r="B21" s="48"/>
      <c r="C21" s="17"/>
      <c r="D21" s="17"/>
      <c r="E21" s="17"/>
      <c r="F21" s="17"/>
      <c r="G21" s="17"/>
      <c r="H21" s="17"/>
      <c r="I21" s="54"/>
      <c r="J21" s="54"/>
      <c r="K21" s="54"/>
      <c r="L21" s="17"/>
      <c r="M21" s="17"/>
      <c r="N21" s="17"/>
    </row>
    <row r="22" spans="1:14" ht="15.75" x14ac:dyDescent="0.25">
      <c r="A22" s="56"/>
      <c r="B22" s="46"/>
      <c r="C22" s="19"/>
      <c r="D22" s="19"/>
      <c r="E22" s="19"/>
      <c r="F22" s="19"/>
      <c r="G22" s="19"/>
      <c r="H22" s="19"/>
      <c r="I22" s="57"/>
      <c r="J22" s="57"/>
      <c r="K22" s="57"/>
      <c r="L22" s="19"/>
      <c r="M22" s="19"/>
      <c r="N22" s="17"/>
    </row>
    <row r="23" spans="1:14" ht="15.75" x14ac:dyDescent="0.25">
      <c r="A23" s="60" t="s">
        <v>15</v>
      </c>
      <c r="B23" s="61">
        <f>SUM(B3:B22)</f>
        <v>761596.39999999991</v>
      </c>
      <c r="C23" s="61">
        <f t="shared" ref="C23:M23" si="1">SUM(C3:C22)</f>
        <v>0</v>
      </c>
      <c r="D23" s="61">
        <f t="shared" si="1"/>
        <v>0</v>
      </c>
      <c r="E23" s="61">
        <f t="shared" si="1"/>
        <v>0</v>
      </c>
      <c r="F23" s="61">
        <f t="shared" si="1"/>
        <v>0</v>
      </c>
      <c r="G23" s="61">
        <f t="shared" si="1"/>
        <v>0</v>
      </c>
      <c r="H23" s="61">
        <f t="shared" si="1"/>
        <v>0</v>
      </c>
      <c r="I23" s="61">
        <f t="shared" si="1"/>
        <v>777471.87</v>
      </c>
      <c r="J23" s="61">
        <f t="shared" si="1"/>
        <v>815152.14999999991</v>
      </c>
      <c r="K23" s="61">
        <f t="shared" si="1"/>
        <v>831884.6</v>
      </c>
      <c r="L23" s="61">
        <f t="shared" si="1"/>
        <v>0</v>
      </c>
      <c r="M23" s="61">
        <f t="shared" si="1"/>
        <v>0</v>
      </c>
      <c r="N23" s="61"/>
    </row>
    <row r="26" spans="1:14" x14ac:dyDescent="0.25">
      <c r="I26" s="183"/>
      <c r="J26" s="183"/>
    </row>
    <row r="28" spans="1:14" x14ac:dyDescent="0.25">
      <c r="J28" s="183"/>
    </row>
  </sheetData>
  <mergeCells count="1">
    <mergeCell ref="A1:N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4" sqref="B14"/>
    </sheetView>
  </sheetViews>
  <sheetFormatPr defaultRowHeight="15" x14ac:dyDescent="0.25"/>
  <cols>
    <col min="1" max="1" width="11.7109375" bestFit="1" customWidth="1"/>
    <col min="6" max="6" width="11.7109375" bestFit="1" customWidth="1"/>
  </cols>
  <sheetData>
    <row r="1" spans="1:8" ht="18.75" x14ac:dyDescent="0.3">
      <c r="A1" s="289" t="s">
        <v>158</v>
      </c>
      <c r="B1" s="290"/>
      <c r="C1" s="291"/>
      <c r="D1" s="87"/>
      <c r="E1" s="88"/>
      <c r="F1" s="292" t="s">
        <v>159</v>
      </c>
      <c r="G1" s="293"/>
      <c r="H1" s="294"/>
    </row>
    <row r="2" spans="1:8" x14ac:dyDescent="0.25">
      <c r="A2" s="28" t="s">
        <v>3</v>
      </c>
      <c r="B2" s="295"/>
      <c r="C2" s="295"/>
      <c r="D2" s="82"/>
      <c r="E2" s="82"/>
      <c r="F2" s="110" t="s">
        <v>3</v>
      </c>
      <c r="G2" s="296"/>
      <c r="H2" s="296"/>
    </row>
    <row r="3" spans="1:8" x14ac:dyDescent="0.25">
      <c r="A3" s="31" t="s">
        <v>4</v>
      </c>
      <c r="B3" s="297"/>
      <c r="C3" s="297"/>
      <c r="D3" s="1"/>
      <c r="E3" s="74"/>
      <c r="F3" s="31" t="s">
        <v>4</v>
      </c>
      <c r="G3" s="298"/>
      <c r="H3" s="298"/>
    </row>
    <row r="4" spans="1:8" x14ac:dyDescent="0.25">
      <c r="A4" s="28" t="s">
        <v>5</v>
      </c>
      <c r="B4" s="268"/>
      <c r="C4" s="268"/>
      <c r="D4" s="1"/>
      <c r="E4" s="1"/>
      <c r="F4" s="110" t="s">
        <v>5</v>
      </c>
      <c r="G4" s="288"/>
      <c r="H4" s="288"/>
    </row>
    <row r="5" spans="1:8" x14ac:dyDescent="0.25">
      <c r="A5" s="31" t="s">
        <v>25</v>
      </c>
      <c r="B5" s="269">
        <v>1675255.09</v>
      </c>
      <c r="C5" s="269"/>
      <c r="D5" s="1"/>
      <c r="E5" s="1"/>
      <c r="F5" s="31" t="s">
        <v>6</v>
      </c>
      <c r="G5" s="284"/>
      <c r="H5" s="284"/>
    </row>
    <row r="6" spans="1:8" x14ac:dyDescent="0.25">
      <c r="A6" s="28" t="s">
        <v>7</v>
      </c>
      <c r="B6" s="268">
        <v>1090625.6000000001</v>
      </c>
      <c r="C6" s="268"/>
      <c r="D6" s="1"/>
      <c r="E6" s="1"/>
      <c r="F6" s="110" t="s">
        <v>7</v>
      </c>
      <c r="G6" s="288">
        <v>90</v>
      </c>
      <c r="H6" s="288"/>
    </row>
    <row r="7" spans="1:8" x14ac:dyDescent="0.25">
      <c r="A7" s="31" t="s">
        <v>26</v>
      </c>
      <c r="B7" s="269">
        <v>1002352.18</v>
      </c>
      <c r="C7" s="269"/>
      <c r="D7" s="1"/>
      <c r="E7" s="1"/>
      <c r="F7" s="31" t="s">
        <v>26</v>
      </c>
      <c r="G7" s="284">
        <v>89</v>
      </c>
      <c r="H7" s="284"/>
    </row>
    <row r="8" spans="1:8" x14ac:dyDescent="0.25">
      <c r="A8" s="28" t="s">
        <v>327</v>
      </c>
      <c r="B8" s="268">
        <v>957799.57</v>
      </c>
      <c r="C8" s="268"/>
      <c r="D8" s="1"/>
      <c r="E8" s="1"/>
      <c r="F8" s="110" t="s">
        <v>327</v>
      </c>
      <c r="G8" s="288">
        <v>83</v>
      </c>
      <c r="H8" s="288"/>
    </row>
    <row r="9" spans="1:8" x14ac:dyDescent="0.25">
      <c r="A9" s="31" t="s">
        <v>28</v>
      </c>
      <c r="B9" s="269">
        <v>1463957.61</v>
      </c>
      <c r="C9" s="269"/>
      <c r="D9" s="1"/>
      <c r="E9" s="1"/>
      <c r="F9" s="31" t="s">
        <v>28</v>
      </c>
      <c r="G9" s="284">
        <v>84</v>
      </c>
      <c r="H9" s="284"/>
    </row>
    <row r="10" spans="1:8" x14ac:dyDescent="0.25">
      <c r="A10" s="28" t="s">
        <v>29</v>
      </c>
      <c r="B10" s="268">
        <v>1515338.49</v>
      </c>
      <c r="C10" s="268"/>
      <c r="D10" s="1"/>
      <c r="E10" s="1"/>
      <c r="F10" s="110" t="s">
        <v>29</v>
      </c>
      <c r="G10" s="288">
        <v>87</v>
      </c>
      <c r="H10" s="288"/>
    </row>
    <row r="11" spans="1:8" x14ac:dyDescent="0.25">
      <c r="A11" s="31" t="s">
        <v>30</v>
      </c>
      <c r="B11" s="269">
        <v>1486594</v>
      </c>
      <c r="C11" s="269"/>
      <c r="D11" s="1"/>
      <c r="E11" s="1"/>
      <c r="F11" s="31" t="s">
        <v>30</v>
      </c>
      <c r="G11" s="284">
        <v>92.3</v>
      </c>
      <c r="H11" s="284"/>
    </row>
    <row r="12" spans="1:8" x14ac:dyDescent="0.25">
      <c r="A12" s="28" t="s">
        <v>31</v>
      </c>
      <c r="B12" s="268">
        <v>1571253.3</v>
      </c>
      <c r="C12" s="268"/>
      <c r="D12" s="1"/>
      <c r="E12" s="1"/>
      <c r="F12" s="110" t="s">
        <v>31</v>
      </c>
      <c r="G12" s="288">
        <v>89.3</v>
      </c>
      <c r="H12" s="288"/>
    </row>
    <row r="13" spans="1:8" x14ac:dyDescent="0.25">
      <c r="A13" s="31" t="s">
        <v>14</v>
      </c>
      <c r="B13" s="269">
        <v>1739425.18</v>
      </c>
      <c r="C13" s="269"/>
      <c r="D13" s="1"/>
      <c r="E13" s="1"/>
      <c r="F13" s="31" t="s">
        <v>14</v>
      </c>
      <c r="G13" s="284">
        <v>91.6</v>
      </c>
      <c r="H13" s="284"/>
    </row>
    <row r="14" spans="1:8" x14ac:dyDescent="0.25">
      <c r="A14" s="82"/>
      <c r="B14" s="29"/>
      <c r="C14" s="29"/>
      <c r="D14" s="1"/>
      <c r="E14" s="1"/>
      <c r="F14" s="82"/>
      <c r="G14" s="74"/>
      <c r="H14" s="74"/>
    </row>
    <row r="15" spans="1:8" x14ac:dyDescent="0.25">
      <c r="A15" s="82"/>
      <c r="B15" s="74"/>
      <c r="C15" s="74"/>
      <c r="D15" s="1"/>
      <c r="E15" s="1"/>
      <c r="F15" s="2" t="s">
        <v>160</v>
      </c>
      <c r="G15" s="285">
        <f>AVERAGE(G6:H13)</f>
        <v>88.274999999999991</v>
      </c>
      <c r="H15" s="285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286" t="s">
        <v>161</v>
      </c>
      <c r="B17" s="286"/>
      <c r="C17" s="286"/>
      <c r="D17" s="1"/>
      <c r="E17" s="1"/>
      <c r="F17" s="286" t="s">
        <v>162</v>
      </c>
      <c r="G17" s="286"/>
      <c r="H17" s="286"/>
    </row>
    <row r="18" spans="1:8" x14ac:dyDescent="0.25">
      <c r="A18" s="287" t="s">
        <v>163</v>
      </c>
      <c r="B18" s="287"/>
      <c r="C18" s="287"/>
      <c r="D18" s="89"/>
      <c r="E18" s="1"/>
      <c r="F18" s="287" t="s">
        <v>164</v>
      </c>
      <c r="G18" s="287"/>
      <c r="H18" s="287"/>
    </row>
    <row r="19" spans="1:8" x14ac:dyDescent="0.25">
      <c r="A19" s="283" t="s">
        <v>165</v>
      </c>
      <c r="B19" s="283"/>
      <c r="C19" s="283"/>
      <c r="D19" s="1"/>
      <c r="E19" s="1"/>
      <c r="F19" s="283" t="s">
        <v>166</v>
      </c>
      <c r="G19" s="283"/>
      <c r="H19" s="283"/>
    </row>
  </sheetData>
  <mergeCells count="33">
    <mergeCell ref="A1:C1"/>
    <mergeCell ref="F1:H1"/>
    <mergeCell ref="B2:C2"/>
    <mergeCell ref="G2:H2"/>
    <mergeCell ref="B3:C3"/>
    <mergeCell ref="G3:H3"/>
    <mergeCell ref="B4:C4"/>
    <mergeCell ref="G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A19:C19"/>
    <mergeCell ref="F19:H19"/>
    <mergeCell ref="B13:C13"/>
    <mergeCell ref="G13:H13"/>
    <mergeCell ref="G15:H15"/>
    <mergeCell ref="A17:C17"/>
    <mergeCell ref="F17:H17"/>
    <mergeCell ref="A18:C18"/>
    <mergeCell ref="F18:H1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C13" zoomScale="80" zoomScaleNormal="80" workbookViewId="0">
      <selection activeCell="L44" sqref="L44"/>
    </sheetView>
  </sheetViews>
  <sheetFormatPr defaultRowHeight="15" x14ac:dyDescent="0.25"/>
  <cols>
    <col min="4" max="6" width="11.7109375" bestFit="1" customWidth="1"/>
    <col min="7" max="7" width="10.140625" bestFit="1" customWidth="1"/>
    <col min="8" max="8" width="13.28515625" customWidth="1"/>
    <col min="9" max="9" width="13" customWidth="1"/>
    <col min="10" max="10" width="15.85546875" bestFit="1" customWidth="1"/>
    <col min="11" max="12" width="12.42578125" bestFit="1" customWidth="1"/>
  </cols>
  <sheetData>
    <row r="1" spans="1:13" ht="18.75" x14ac:dyDescent="0.3">
      <c r="A1" s="278" t="s">
        <v>49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80"/>
    </row>
    <row r="2" spans="1:13" x14ac:dyDescent="0.25">
      <c r="A2" s="2" t="s">
        <v>22</v>
      </c>
      <c r="B2" s="3" t="s">
        <v>23</v>
      </c>
      <c r="C2" s="3" t="s">
        <v>24</v>
      </c>
      <c r="D2" s="3" t="s">
        <v>25</v>
      </c>
      <c r="E2" s="3" t="s">
        <v>7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15</v>
      </c>
    </row>
    <row r="3" spans="1:13" x14ac:dyDescent="0.25">
      <c r="A3" s="4" t="s">
        <v>33</v>
      </c>
      <c r="B3" s="4" t="s">
        <v>33</v>
      </c>
      <c r="C3" s="4" t="s">
        <v>33</v>
      </c>
      <c r="D3" s="4" t="s">
        <v>33</v>
      </c>
      <c r="E3" s="4" t="s">
        <v>33</v>
      </c>
      <c r="F3" s="4" t="s">
        <v>33</v>
      </c>
      <c r="G3" s="4" t="s">
        <v>33</v>
      </c>
      <c r="H3" s="5"/>
      <c r="I3" s="5"/>
      <c r="J3" s="5"/>
      <c r="K3" s="5"/>
      <c r="L3" s="6"/>
      <c r="M3" s="7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8.75" x14ac:dyDescent="0.3">
      <c r="A6" s="278" t="s">
        <v>50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80"/>
    </row>
    <row r="7" spans="1:13" x14ac:dyDescent="0.25">
      <c r="A7" s="2" t="s">
        <v>22</v>
      </c>
      <c r="B7" s="3" t="s">
        <v>23</v>
      </c>
      <c r="C7" s="3" t="s">
        <v>24</v>
      </c>
      <c r="D7" s="3" t="s">
        <v>25</v>
      </c>
      <c r="E7" s="3" t="s">
        <v>7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 t="s">
        <v>15</v>
      </c>
    </row>
    <row r="8" spans="1:13" x14ac:dyDescent="0.25">
      <c r="A8" s="4" t="s">
        <v>33</v>
      </c>
      <c r="B8" s="4" t="s">
        <v>33</v>
      </c>
      <c r="C8" s="4" t="s">
        <v>33</v>
      </c>
      <c r="D8" s="4" t="s">
        <v>33</v>
      </c>
      <c r="E8" s="4" t="s">
        <v>33</v>
      </c>
      <c r="F8" s="4" t="s">
        <v>33</v>
      </c>
      <c r="G8" s="4" t="s">
        <v>33</v>
      </c>
      <c r="H8" s="34">
        <v>0.87660000000000005</v>
      </c>
      <c r="I8" s="34">
        <v>0.96870000000000001</v>
      </c>
      <c r="J8" s="34">
        <v>0.90600000000000003</v>
      </c>
      <c r="K8" s="5">
        <v>96.62</v>
      </c>
      <c r="L8" s="6">
        <v>93.48</v>
      </c>
      <c r="M8" s="7"/>
    </row>
    <row r="9" spans="1:13" x14ac:dyDescent="0.25">
      <c r="A9" s="73"/>
      <c r="B9" s="73"/>
      <c r="C9" s="73"/>
      <c r="D9" s="73"/>
      <c r="E9" s="73"/>
      <c r="F9" s="73"/>
      <c r="G9" s="73"/>
      <c r="H9" s="85"/>
      <c r="I9" s="85"/>
      <c r="J9" s="85"/>
      <c r="K9" s="74"/>
      <c r="L9" s="75"/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75" x14ac:dyDescent="0.25">
      <c r="A11" s="281" t="s">
        <v>342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x14ac:dyDescent="0.25">
      <c r="A12" s="228" t="s">
        <v>22</v>
      </c>
      <c r="B12" s="3" t="s">
        <v>23</v>
      </c>
      <c r="C12" s="3" t="s">
        <v>24</v>
      </c>
      <c r="D12" s="3" t="s">
        <v>25</v>
      </c>
      <c r="E12" s="3" t="s">
        <v>7</v>
      </c>
      <c r="F12" s="3" t="s">
        <v>26</v>
      </c>
      <c r="G12" s="3" t="s">
        <v>27</v>
      </c>
      <c r="H12" s="3" t="s">
        <v>28</v>
      </c>
      <c r="I12" s="3" t="s">
        <v>29</v>
      </c>
      <c r="J12" s="3" t="s">
        <v>30</v>
      </c>
      <c r="K12" s="3" t="s">
        <v>31</v>
      </c>
      <c r="L12" s="3" t="s">
        <v>32</v>
      </c>
      <c r="M12" s="3" t="s">
        <v>15</v>
      </c>
    </row>
    <row r="13" spans="1:13" x14ac:dyDescent="0.25">
      <c r="A13" s="226" t="s">
        <v>33</v>
      </c>
      <c r="B13" s="226" t="s">
        <v>33</v>
      </c>
      <c r="C13" s="226" t="s">
        <v>33</v>
      </c>
      <c r="D13" s="226" t="s">
        <v>33</v>
      </c>
      <c r="E13" s="226" t="s">
        <v>33</v>
      </c>
      <c r="F13" s="226" t="s">
        <v>33</v>
      </c>
      <c r="G13" s="226">
        <v>12992</v>
      </c>
      <c r="H13" s="225">
        <v>12574</v>
      </c>
      <c r="I13" s="225">
        <v>12932</v>
      </c>
      <c r="J13" s="225">
        <v>13780</v>
      </c>
      <c r="K13" s="225">
        <v>11347</v>
      </c>
      <c r="L13" s="6">
        <v>11381</v>
      </c>
      <c r="M13" s="7"/>
    </row>
    <row r="14" spans="1:13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5"/>
      <c r="M14" s="1"/>
    </row>
    <row r="15" spans="1:13" x14ac:dyDescent="0.25">
      <c r="A15" s="73"/>
      <c r="B15" s="73"/>
      <c r="C15" s="73"/>
      <c r="D15" s="73"/>
      <c r="E15" s="73"/>
      <c r="F15" s="73"/>
      <c r="G15" s="73"/>
      <c r="H15" s="74"/>
      <c r="I15" s="74"/>
      <c r="J15" s="74"/>
      <c r="K15" s="74"/>
      <c r="L15" s="75"/>
      <c r="M15" s="1"/>
    </row>
    <row r="16" spans="1:13" ht="15.75" x14ac:dyDescent="0.25">
      <c r="A16" s="281" t="s">
        <v>343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9"/>
    </row>
    <row r="17" spans="1:13" x14ac:dyDescent="0.25">
      <c r="A17" s="228" t="s">
        <v>22</v>
      </c>
      <c r="B17" s="3" t="s">
        <v>23</v>
      </c>
      <c r="C17" s="3" t="s">
        <v>24</v>
      </c>
      <c r="D17" s="3" t="s">
        <v>25</v>
      </c>
      <c r="E17" s="3" t="s">
        <v>7</v>
      </c>
      <c r="F17" s="3" t="s">
        <v>26</v>
      </c>
      <c r="G17" s="3" t="s">
        <v>27</v>
      </c>
      <c r="H17" s="3" t="s">
        <v>28</v>
      </c>
      <c r="I17" s="3" t="s">
        <v>29</v>
      </c>
      <c r="J17" s="3" t="s">
        <v>30</v>
      </c>
      <c r="K17" s="3" t="s">
        <v>31</v>
      </c>
      <c r="L17" s="3" t="s">
        <v>32</v>
      </c>
      <c r="M17" s="3" t="s">
        <v>15</v>
      </c>
    </row>
    <row r="18" spans="1:13" x14ac:dyDescent="0.25">
      <c r="A18" s="226" t="s">
        <v>33</v>
      </c>
      <c r="B18" s="226" t="s">
        <v>33</v>
      </c>
      <c r="C18" s="226" t="s">
        <v>33</v>
      </c>
      <c r="D18" s="226" t="s">
        <v>33</v>
      </c>
      <c r="E18" s="226" t="s">
        <v>33</v>
      </c>
      <c r="F18" s="226" t="s">
        <v>33</v>
      </c>
      <c r="G18" s="226" t="s">
        <v>33</v>
      </c>
      <c r="H18" s="225" t="s">
        <v>33</v>
      </c>
      <c r="I18" s="225" t="s">
        <v>33</v>
      </c>
      <c r="J18" s="225" t="s">
        <v>33</v>
      </c>
      <c r="K18" s="232">
        <v>7.3999999999999996E-2</v>
      </c>
      <c r="L18" s="233">
        <v>8.2000000000000003E-2</v>
      </c>
      <c r="M18" s="7"/>
    </row>
    <row r="19" spans="1:13" x14ac:dyDescent="0.25">
      <c r="A19" s="73"/>
      <c r="B19" s="73"/>
      <c r="C19" s="73"/>
      <c r="D19" s="73"/>
      <c r="E19" s="73"/>
      <c r="F19" s="73"/>
      <c r="G19" s="73"/>
      <c r="H19" s="74"/>
      <c r="I19" s="74"/>
      <c r="J19" s="74"/>
      <c r="K19" s="234"/>
      <c r="L19" s="235"/>
      <c r="M19" s="1"/>
    </row>
    <row r="20" spans="1:13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234"/>
      <c r="L20" s="235"/>
      <c r="M20" s="1"/>
    </row>
    <row r="21" spans="1:13" ht="15.75" x14ac:dyDescent="0.25">
      <c r="A21" s="281" t="s">
        <v>344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9"/>
    </row>
    <row r="22" spans="1:13" x14ac:dyDescent="0.25">
      <c r="A22" s="228" t="s">
        <v>22</v>
      </c>
      <c r="B22" s="3" t="s">
        <v>23</v>
      </c>
      <c r="C22" s="3" t="s">
        <v>24</v>
      </c>
      <c r="D22" s="3" t="s">
        <v>25</v>
      </c>
      <c r="E22" s="3" t="s">
        <v>7</v>
      </c>
      <c r="F22" s="3" t="s">
        <v>26</v>
      </c>
      <c r="G22" s="3" t="s">
        <v>27</v>
      </c>
      <c r="H22" s="3" t="s">
        <v>28</v>
      </c>
      <c r="I22" s="3" t="s">
        <v>29</v>
      </c>
      <c r="J22" s="3" t="s">
        <v>30</v>
      </c>
      <c r="K22" s="3" t="s">
        <v>31</v>
      </c>
      <c r="L22" s="3" t="s">
        <v>32</v>
      </c>
      <c r="M22" s="3" t="s">
        <v>15</v>
      </c>
    </row>
    <row r="23" spans="1:13" x14ac:dyDescent="0.25">
      <c r="A23" s="226" t="s">
        <v>33</v>
      </c>
      <c r="B23" s="226" t="s">
        <v>33</v>
      </c>
      <c r="C23" s="226" t="s">
        <v>33</v>
      </c>
      <c r="D23" s="226" t="s">
        <v>33</v>
      </c>
      <c r="E23" s="226" t="s">
        <v>33</v>
      </c>
      <c r="F23" s="226" t="s">
        <v>33</v>
      </c>
      <c r="G23" s="226" t="s">
        <v>33</v>
      </c>
      <c r="H23" s="225" t="s">
        <v>33</v>
      </c>
      <c r="I23" s="225" t="s">
        <v>33</v>
      </c>
      <c r="J23" s="225" t="s">
        <v>33</v>
      </c>
      <c r="K23" s="236">
        <v>0.72629999999999995</v>
      </c>
      <c r="L23" s="237">
        <v>0.85019999999999996</v>
      </c>
      <c r="M23" s="7"/>
    </row>
    <row r="24" spans="1:13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4"/>
      <c r="K24" s="234"/>
      <c r="L24" s="235"/>
      <c r="M24" s="1"/>
    </row>
    <row r="25" spans="1:13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234"/>
      <c r="L25" s="235"/>
      <c r="M25" s="1"/>
    </row>
    <row r="26" spans="1:13" ht="15.75" x14ac:dyDescent="0.25">
      <c r="A26" s="281" t="s">
        <v>51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9"/>
    </row>
    <row r="27" spans="1:13" x14ac:dyDescent="0.25">
      <c r="A27" s="2" t="s">
        <v>22</v>
      </c>
      <c r="B27" s="3" t="s">
        <v>23</v>
      </c>
      <c r="C27" s="3" t="s">
        <v>24</v>
      </c>
      <c r="D27" s="3" t="s">
        <v>25</v>
      </c>
      <c r="E27" s="3" t="s">
        <v>7</v>
      </c>
      <c r="F27" s="3" t="s">
        <v>26</v>
      </c>
      <c r="G27" s="3" t="s">
        <v>27</v>
      </c>
      <c r="H27" s="3" t="s">
        <v>28</v>
      </c>
      <c r="I27" s="3" t="s">
        <v>29</v>
      </c>
      <c r="J27" s="3" t="s">
        <v>30</v>
      </c>
      <c r="K27" s="3" t="s">
        <v>31</v>
      </c>
      <c r="L27" s="3" t="s">
        <v>32</v>
      </c>
      <c r="M27" s="3" t="s">
        <v>15</v>
      </c>
    </row>
    <row r="28" spans="1:13" x14ac:dyDescent="0.25">
      <c r="A28" s="4" t="s">
        <v>33</v>
      </c>
      <c r="B28" s="4" t="s">
        <v>33</v>
      </c>
      <c r="C28" s="4" t="s">
        <v>33</v>
      </c>
      <c r="D28" s="4" t="s">
        <v>33</v>
      </c>
      <c r="E28" s="4" t="s">
        <v>33</v>
      </c>
      <c r="F28" s="4" t="s">
        <v>33</v>
      </c>
      <c r="G28" s="4">
        <v>91.56</v>
      </c>
      <c r="H28" s="5"/>
      <c r="I28" s="5">
        <v>75</v>
      </c>
      <c r="J28" s="5">
        <v>72.73</v>
      </c>
      <c r="K28" s="5">
        <v>90.9</v>
      </c>
      <c r="L28" s="238">
        <v>98</v>
      </c>
      <c r="M28" s="7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8.75" x14ac:dyDescent="0.3">
      <c r="A31" s="278" t="s">
        <v>52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80"/>
    </row>
    <row r="32" spans="1:13" x14ac:dyDescent="0.25">
      <c r="A32" s="310" t="s">
        <v>53</v>
      </c>
      <c r="B32" s="311"/>
      <c r="C32" s="312"/>
      <c r="D32" s="310" t="s">
        <v>54</v>
      </c>
      <c r="E32" s="311"/>
      <c r="F32" s="312"/>
      <c r="G32" s="310" t="s">
        <v>55</v>
      </c>
      <c r="H32" s="311"/>
      <c r="I32" s="312"/>
      <c r="J32" s="310" t="s">
        <v>56</v>
      </c>
      <c r="K32" s="311"/>
      <c r="L32" s="312"/>
      <c r="M32" s="3"/>
    </row>
    <row r="33" spans="1:13" x14ac:dyDescent="0.25">
      <c r="A33" s="299"/>
      <c r="B33" s="300"/>
      <c r="C33" s="301"/>
      <c r="D33" s="299"/>
      <c r="E33" s="300"/>
      <c r="F33" s="301"/>
      <c r="G33" s="302">
        <v>1576874</v>
      </c>
      <c r="H33" s="303"/>
      <c r="I33" s="304"/>
      <c r="J33" s="305"/>
      <c r="K33" s="306"/>
      <c r="L33" s="307"/>
      <c r="M33" s="7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8.75" x14ac:dyDescent="0.3">
      <c r="A36" s="278" t="s">
        <v>57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80"/>
    </row>
    <row r="37" spans="1:13" x14ac:dyDescent="0.25">
      <c r="A37" s="2" t="s">
        <v>22</v>
      </c>
      <c r="B37" s="3" t="s">
        <v>23</v>
      </c>
      <c r="C37" s="3" t="s">
        <v>24</v>
      </c>
      <c r="D37" s="3" t="s">
        <v>25</v>
      </c>
      <c r="E37" s="3" t="s">
        <v>7</v>
      </c>
      <c r="F37" s="3" t="s">
        <v>26</v>
      </c>
      <c r="G37" s="3" t="s">
        <v>27</v>
      </c>
      <c r="H37" s="3" t="s">
        <v>28</v>
      </c>
      <c r="I37" s="3" t="s">
        <v>29</v>
      </c>
      <c r="J37" s="3" t="s">
        <v>30</v>
      </c>
      <c r="K37" s="3" t="s">
        <v>31</v>
      </c>
      <c r="L37" s="3" t="s">
        <v>32</v>
      </c>
      <c r="M37" s="3" t="s">
        <v>15</v>
      </c>
    </row>
    <row r="38" spans="1:13" x14ac:dyDescent="0.25">
      <c r="A38" s="4" t="s">
        <v>33</v>
      </c>
      <c r="B38" s="4" t="s">
        <v>33</v>
      </c>
      <c r="C38" s="4" t="s">
        <v>33</v>
      </c>
      <c r="D38" s="4" t="s">
        <v>33</v>
      </c>
      <c r="E38" s="4" t="s">
        <v>33</v>
      </c>
      <c r="F38" s="4" t="s">
        <v>33</v>
      </c>
      <c r="G38" s="4"/>
      <c r="H38" s="164">
        <f>'Custos Operacionais'!I23</f>
        <v>777471.87</v>
      </c>
      <c r="I38" s="164">
        <f>'Custos Operacionais'!J23</f>
        <v>815152.14999999991</v>
      </c>
      <c r="J38" s="164">
        <f>'Custos Operacionais'!K23</f>
        <v>831884.6</v>
      </c>
      <c r="K38" s="261" t="s">
        <v>406</v>
      </c>
      <c r="L38" s="6" t="s">
        <v>33</v>
      </c>
      <c r="M38" s="7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8.75" x14ac:dyDescent="0.3">
      <c r="A41" s="278" t="s">
        <v>58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80"/>
    </row>
    <row r="42" spans="1:13" x14ac:dyDescent="0.25">
      <c r="A42" s="2" t="s">
        <v>22</v>
      </c>
      <c r="B42" s="3" t="s">
        <v>23</v>
      </c>
      <c r="C42" s="3" t="s">
        <v>24</v>
      </c>
      <c r="D42" s="3" t="s">
        <v>25</v>
      </c>
      <c r="E42" s="3" t="s">
        <v>7</v>
      </c>
      <c r="F42" s="3" t="s">
        <v>26</v>
      </c>
      <c r="G42" s="3" t="s">
        <v>27</v>
      </c>
      <c r="H42" s="3" t="s">
        <v>28</v>
      </c>
      <c r="I42" s="3" t="s">
        <v>29</v>
      </c>
      <c r="J42" s="3" t="s">
        <v>30</v>
      </c>
      <c r="K42" s="3" t="s">
        <v>31</v>
      </c>
      <c r="L42" s="3" t="s">
        <v>32</v>
      </c>
      <c r="M42" s="3" t="s">
        <v>15</v>
      </c>
    </row>
    <row r="43" spans="1:13" x14ac:dyDescent="0.25">
      <c r="A43" s="4" t="s">
        <v>33</v>
      </c>
      <c r="B43" s="4" t="s">
        <v>33</v>
      </c>
      <c r="C43" s="4" t="s">
        <v>33</v>
      </c>
      <c r="D43" s="36">
        <v>1675255.09</v>
      </c>
      <c r="E43" s="36">
        <v>1090625.6000000001</v>
      </c>
      <c r="F43" s="36">
        <v>1002352.18</v>
      </c>
      <c r="G43" s="36">
        <v>957799.57</v>
      </c>
      <c r="H43" s="37">
        <v>1463957.61</v>
      </c>
      <c r="I43" s="37">
        <v>1515338.49</v>
      </c>
      <c r="J43" s="191">
        <v>1468594</v>
      </c>
      <c r="K43" s="37">
        <v>1571253.3</v>
      </c>
      <c r="L43" s="262">
        <v>1739425.18</v>
      </c>
      <c r="M43" s="7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8.75" x14ac:dyDescent="0.3">
      <c r="A46" s="278" t="s">
        <v>59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80"/>
    </row>
    <row r="47" spans="1:13" x14ac:dyDescent="0.25">
      <c r="A47" s="2" t="s">
        <v>22</v>
      </c>
      <c r="B47" s="3" t="s">
        <v>23</v>
      </c>
      <c r="C47" s="3" t="s">
        <v>24</v>
      </c>
      <c r="D47" s="3" t="s">
        <v>25</v>
      </c>
      <c r="E47" s="3" t="s">
        <v>7</v>
      </c>
      <c r="F47" s="3" t="s">
        <v>26</v>
      </c>
      <c r="G47" s="3" t="s">
        <v>27</v>
      </c>
      <c r="H47" s="3" t="s">
        <v>28</v>
      </c>
      <c r="I47" s="3" t="s">
        <v>29</v>
      </c>
      <c r="J47" s="3" t="s">
        <v>30</v>
      </c>
      <c r="K47" s="3" t="s">
        <v>31</v>
      </c>
      <c r="L47" s="3" t="s">
        <v>32</v>
      </c>
      <c r="M47" s="3" t="s">
        <v>15</v>
      </c>
    </row>
    <row r="48" spans="1:13" x14ac:dyDescent="0.25">
      <c r="A48" s="38" t="s">
        <v>33</v>
      </c>
      <c r="B48" s="38" t="s">
        <v>33</v>
      </c>
      <c r="C48" s="38" t="s">
        <v>33</v>
      </c>
      <c r="D48" s="38" t="s">
        <v>33</v>
      </c>
      <c r="E48" s="39">
        <v>0.9</v>
      </c>
      <c r="F48" s="39">
        <v>0.89</v>
      </c>
      <c r="G48" s="39">
        <v>0.83</v>
      </c>
      <c r="H48" s="10">
        <v>0.84</v>
      </c>
      <c r="I48" s="10">
        <v>0.87</v>
      </c>
      <c r="J48" s="34">
        <v>0.92300000000000004</v>
      </c>
      <c r="K48" s="34">
        <v>0.89300000000000002</v>
      </c>
      <c r="L48" s="34">
        <v>0.91600000000000004</v>
      </c>
      <c r="M48" s="7"/>
    </row>
  </sheetData>
  <mergeCells count="18">
    <mergeCell ref="A1:M1"/>
    <mergeCell ref="A6:M6"/>
    <mergeCell ref="A26:M26"/>
    <mergeCell ref="A31:M31"/>
    <mergeCell ref="A32:C32"/>
    <mergeCell ref="D32:F32"/>
    <mergeCell ref="G32:I32"/>
    <mergeCell ref="J32:L32"/>
    <mergeCell ref="A11:M11"/>
    <mergeCell ref="A16:M16"/>
    <mergeCell ref="A21:M21"/>
    <mergeCell ref="A46:M46"/>
    <mergeCell ref="A33:C33"/>
    <mergeCell ref="D33:F33"/>
    <mergeCell ref="G33:I33"/>
    <mergeCell ref="J33:L33"/>
    <mergeCell ref="A36:M36"/>
    <mergeCell ref="A41:M4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I26" sqref="I26"/>
    </sheetView>
  </sheetViews>
  <sheetFormatPr defaultRowHeight="15" x14ac:dyDescent="0.25"/>
  <sheetData>
    <row r="1" spans="1:12" ht="18.75" x14ac:dyDescent="0.3">
      <c r="A1" s="282" t="s">
        <v>60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x14ac:dyDescent="0.25">
      <c r="A2" s="310" t="s">
        <v>53</v>
      </c>
      <c r="B2" s="311"/>
      <c r="C2" s="312"/>
      <c r="D2" s="310" t="s">
        <v>54</v>
      </c>
      <c r="E2" s="311"/>
      <c r="F2" s="312"/>
      <c r="G2" s="310" t="s">
        <v>55</v>
      </c>
      <c r="H2" s="311"/>
      <c r="I2" s="312"/>
      <c r="J2" s="310" t="s">
        <v>56</v>
      </c>
      <c r="K2" s="311"/>
      <c r="L2" s="312"/>
    </row>
    <row r="3" spans="1:12" x14ac:dyDescent="0.25">
      <c r="A3" s="299">
        <v>6</v>
      </c>
      <c r="B3" s="300"/>
      <c r="C3" s="301"/>
      <c r="D3" s="299">
        <v>12</v>
      </c>
      <c r="E3" s="300"/>
      <c r="F3" s="301"/>
      <c r="G3" s="313">
        <v>4</v>
      </c>
      <c r="H3" s="314"/>
      <c r="I3" s="315"/>
      <c r="J3" s="305"/>
      <c r="K3" s="306"/>
      <c r="L3" s="30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.75" x14ac:dyDescent="0.3">
      <c r="A6" s="282" t="s">
        <v>61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x14ac:dyDescent="0.25">
      <c r="A7" s="310" t="s">
        <v>53</v>
      </c>
      <c r="B7" s="311"/>
      <c r="C7" s="312"/>
      <c r="D7" s="310" t="s">
        <v>54</v>
      </c>
      <c r="E7" s="311"/>
      <c r="F7" s="312"/>
      <c r="G7" s="310" t="s">
        <v>55</v>
      </c>
      <c r="H7" s="311"/>
      <c r="I7" s="312"/>
      <c r="J7" s="310" t="s">
        <v>56</v>
      </c>
      <c r="K7" s="311"/>
      <c r="L7" s="312"/>
    </row>
    <row r="8" spans="1:12" x14ac:dyDescent="0.25">
      <c r="A8" s="299" t="s">
        <v>33</v>
      </c>
      <c r="B8" s="300"/>
      <c r="C8" s="301"/>
      <c r="D8" s="299"/>
      <c r="E8" s="300"/>
      <c r="F8" s="301"/>
      <c r="G8" s="302"/>
      <c r="H8" s="303"/>
      <c r="I8" s="304"/>
      <c r="J8" s="305"/>
      <c r="K8" s="306"/>
      <c r="L8" s="307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75" x14ac:dyDescent="0.3">
      <c r="A11" s="282" t="s">
        <v>62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12" x14ac:dyDescent="0.25">
      <c r="A12" s="310" t="s">
        <v>53</v>
      </c>
      <c r="B12" s="311"/>
      <c r="C12" s="312"/>
      <c r="D12" s="310" t="s">
        <v>54</v>
      </c>
      <c r="E12" s="311"/>
      <c r="F12" s="312"/>
      <c r="G12" s="310" t="s">
        <v>55</v>
      </c>
      <c r="H12" s="311"/>
      <c r="I12" s="312"/>
      <c r="J12" s="310" t="s">
        <v>56</v>
      </c>
      <c r="K12" s="311"/>
      <c r="L12" s="312"/>
    </row>
    <row r="13" spans="1:12" x14ac:dyDescent="0.25">
      <c r="A13" s="299">
        <v>0</v>
      </c>
      <c r="B13" s="300"/>
      <c r="C13" s="301"/>
      <c r="D13" s="299">
        <v>2</v>
      </c>
      <c r="E13" s="300"/>
      <c r="F13" s="301"/>
      <c r="G13" s="313">
        <v>2</v>
      </c>
      <c r="H13" s="314"/>
      <c r="I13" s="315"/>
      <c r="J13" s="305"/>
      <c r="K13" s="306"/>
      <c r="L13" s="307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75" x14ac:dyDescent="0.3">
      <c r="A16" s="282" t="s">
        <v>63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1:12" x14ac:dyDescent="0.25">
      <c r="A17" s="310" t="s">
        <v>53</v>
      </c>
      <c r="B17" s="311"/>
      <c r="C17" s="312"/>
      <c r="D17" s="310" t="s">
        <v>54</v>
      </c>
      <c r="E17" s="311"/>
      <c r="F17" s="312"/>
      <c r="G17" s="310" t="s">
        <v>55</v>
      </c>
      <c r="H17" s="311"/>
      <c r="I17" s="312"/>
      <c r="J17" s="310" t="s">
        <v>56</v>
      </c>
      <c r="K17" s="311"/>
      <c r="L17" s="312"/>
    </row>
    <row r="18" spans="1:12" x14ac:dyDescent="0.25">
      <c r="A18" s="299" t="s">
        <v>33</v>
      </c>
      <c r="B18" s="300"/>
      <c r="C18" s="301"/>
      <c r="D18" s="299">
        <v>0</v>
      </c>
      <c r="E18" s="300"/>
      <c r="F18" s="301"/>
      <c r="G18" s="313">
        <v>1</v>
      </c>
      <c r="H18" s="314"/>
      <c r="I18" s="315"/>
      <c r="J18" s="305"/>
      <c r="K18" s="306"/>
      <c r="L18" s="307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.75" x14ac:dyDescent="0.3">
      <c r="A21" s="278" t="s">
        <v>64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</row>
    <row r="22" spans="1:12" x14ac:dyDescent="0.25">
      <c r="A22" s="310" t="s">
        <v>53</v>
      </c>
      <c r="B22" s="311"/>
      <c r="C22" s="312"/>
      <c r="D22" s="310" t="s">
        <v>54</v>
      </c>
      <c r="E22" s="311"/>
      <c r="F22" s="312"/>
      <c r="G22" s="310" t="s">
        <v>55</v>
      </c>
      <c r="H22" s="311"/>
      <c r="I22" s="312"/>
      <c r="J22" s="310" t="s">
        <v>56</v>
      </c>
      <c r="K22" s="311"/>
      <c r="L22" s="312"/>
    </row>
    <row r="23" spans="1:12" x14ac:dyDescent="0.25">
      <c r="A23" s="299">
        <v>1</v>
      </c>
      <c r="B23" s="300"/>
      <c r="C23" s="301"/>
      <c r="D23" s="299">
        <v>2</v>
      </c>
      <c r="E23" s="300"/>
      <c r="F23" s="301"/>
      <c r="G23" s="313">
        <v>3</v>
      </c>
      <c r="H23" s="314"/>
      <c r="I23" s="315"/>
      <c r="J23" s="305"/>
      <c r="K23" s="306"/>
      <c r="L23" s="307"/>
    </row>
  </sheetData>
  <mergeCells count="45">
    <mergeCell ref="A3:C3"/>
    <mergeCell ref="D3:F3"/>
    <mergeCell ref="G3:I3"/>
    <mergeCell ref="J3:L3"/>
    <mergeCell ref="A1:L1"/>
    <mergeCell ref="A2:C2"/>
    <mergeCell ref="D2:F2"/>
    <mergeCell ref="G2:I2"/>
    <mergeCell ref="J2:L2"/>
    <mergeCell ref="A8:C8"/>
    <mergeCell ref="D8:F8"/>
    <mergeCell ref="G8:I8"/>
    <mergeCell ref="J8:L8"/>
    <mergeCell ref="A11:L11"/>
    <mergeCell ref="A6:L6"/>
    <mergeCell ref="A7:C7"/>
    <mergeCell ref="D7:F7"/>
    <mergeCell ref="G7:I7"/>
    <mergeCell ref="J7:L7"/>
    <mergeCell ref="A23:C23"/>
    <mergeCell ref="D23:F23"/>
    <mergeCell ref="G23:I23"/>
    <mergeCell ref="J23:L23"/>
    <mergeCell ref="A16:L16"/>
    <mergeCell ref="A17:C17"/>
    <mergeCell ref="D17:F17"/>
    <mergeCell ref="G17:I17"/>
    <mergeCell ref="J17:L17"/>
    <mergeCell ref="A18:C18"/>
    <mergeCell ref="D18:F18"/>
    <mergeCell ref="G18:I18"/>
    <mergeCell ref="J18:L18"/>
    <mergeCell ref="A21:L21"/>
    <mergeCell ref="A22:C22"/>
    <mergeCell ref="D22:F22"/>
    <mergeCell ref="G22:I22"/>
    <mergeCell ref="J22:L22"/>
    <mergeCell ref="G12:I12"/>
    <mergeCell ref="J12:L12"/>
    <mergeCell ref="A13:C13"/>
    <mergeCell ref="D13:F13"/>
    <mergeCell ref="G13:I13"/>
    <mergeCell ref="J13:L13"/>
    <mergeCell ref="A12:C12"/>
    <mergeCell ref="D12:F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3" sqref="J3"/>
    </sheetView>
  </sheetViews>
  <sheetFormatPr defaultRowHeight="15" x14ac:dyDescent="0.25"/>
  <sheetData>
    <row r="1" spans="1:12" ht="18.75" x14ac:dyDescent="0.3">
      <c r="A1" s="282" t="s">
        <v>65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x14ac:dyDescent="0.25">
      <c r="A2" s="2" t="s">
        <v>22</v>
      </c>
      <c r="B2" s="2" t="s">
        <v>23</v>
      </c>
      <c r="C2" s="2" t="s">
        <v>24</v>
      </c>
      <c r="D2" s="2" t="s">
        <v>25</v>
      </c>
      <c r="E2" s="2" t="s">
        <v>7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32</v>
      </c>
    </row>
    <row r="3" spans="1:12" x14ac:dyDescent="0.25">
      <c r="A3" s="38" t="s">
        <v>33</v>
      </c>
      <c r="B3" s="38" t="s">
        <v>33</v>
      </c>
      <c r="C3" s="38" t="s">
        <v>33</v>
      </c>
      <c r="D3" s="38" t="s">
        <v>33</v>
      </c>
      <c r="E3" s="38" t="s">
        <v>33</v>
      </c>
      <c r="F3" s="38" t="s">
        <v>33</v>
      </c>
      <c r="G3" s="38" t="s">
        <v>33</v>
      </c>
      <c r="H3" s="40">
        <v>0.95</v>
      </c>
      <c r="I3" s="40">
        <v>0.98399999999999999</v>
      </c>
      <c r="J3" s="40">
        <v>99.65</v>
      </c>
      <c r="K3" s="40"/>
      <c r="L3" s="4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.75" x14ac:dyDescent="0.3">
      <c r="A6" s="282" t="s">
        <v>66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1:12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7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  <c r="K7" s="2" t="s">
        <v>31</v>
      </c>
      <c r="L7" s="2" t="s">
        <v>32</v>
      </c>
    </row>
    <row r="8" spans="1:12" x14ac:dyDescent="0.25">
      <c r="A8" s="38" t="s">
        <v>33</v>
      </c>
      <c r="B8" s="38" t="s">
        <v>33</v>
      </c>
      <c r="C8" s="38" t="s">
        <v>33</v>
      </c>
      <c r="D8" s="38" t="s">
        <v>33</v>
      </c>
      <c r="E8" s="38" t="s">
        <v>33</v>
      </c>
      <c r="F8" s="38" t="s">
        <v>33</v>
      </c>
      <c r="G8" s="38" t="s">
        <v>33</v>
      </c>
      <c r="H8" s="40">
        <v>90</v>
      </c>
      <c r="I8" s="40">
        <v>97.8</v>
      </c>
      <c r="J8" s="40">
        <v>99.66</v>
      </c>
      <c r="K8" s="40"/>
      <c r="L8" s="4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75" x14ac:dyDescent="0.3">
      <c r="A11" s="282" t="s">
        <v>67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12" x14ac:dyDescent="0.25">
      <c r="A12" s="2" t="s">
        <v>22</v>
      </c>
      <c r="B12" s="2" t="s">
        <v>23</v>
      </c>
      <c r="C12" s="2" t="s">
        <v>24</v>
      </c>
      <c r="D12" s="2" t="s">
        <v>25</v>
      </c>
      <c r="E12" s="2" t="s">
        <v>7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30</v>
      </c>
      <c r="K12" s="2" t="s">
        <v>31</v>
      </c>
      <c r="L12" s="2" t="s">
        <v>32</v>
      </c>
    </row>
    <row r="13" spans="1:12" x14ac:dyDescent="0.25">
      <c r="A13" s="38" t="s">
        <v>33</v>
      </c>
      <c r="B13" s="38" t="s">
        <v>33</v>
      </c>
      <c r="C13" s="38" t="s">
        <v>33</v>
      </c>
      <c r="D13" s="38" t="s">
        <v>33</v>
      </c>
      <c r="E13" s="38" t="s">
        <v>33</v>
      </c>
      <c r="F13" s="38" t="s">
        <v>33</v>
      </c>
      <c r="G13" s="38" t="s">
        <v>33</v>
      </c>
      <c r="H13" s="40">
        <v>93</v>
      </c>
      <c r="I13" s="40">
        <v>98.12</v>
      </c>
      <c r="J13" s="40">
        <v>99.64</v>
      </c>
      <c r="K13" s="40"/>
      <c r="L13" s="4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75" x14ac:dyDescent="0.3">
      <c r="A16" s="282" t="s">
        <v>68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</row>
    <row r="17" spans="1:12" x14ac:dyDescent="0.25">
      <c r="A17" s="2" t="s">
        <v>22</v>
      </c>
      <c r="B17" s="2" t="s">
        <v>23</v>
      </c>
      <c r="C17" s="2" t="s">
        <v>24</v>
      </c>
      <c r="D17" s="2" t="s">
        <v>25</v>
      </c>
      <c r="E17" s="2" t="s">
        <v>7</v>
      </c>
      <c r="F17" s="2" t="s">
        <v>26</v>
      </c>
      <c r="G17" s="2" t="s">
        <v>27</v>
      </c>
      <c r="H17" s="2" t="s">
        <v>28</v>
      </c>
      <c r="I17" s="2" t="s">
        <v>29</v>
      </c>
      <c r="J17" s="2" t="s">
        <v>30</v>
      </c>
      <c r="K17" s="2" t="s">
        <v>31</v>
      </c>
      <c r="L17" s="2" t="s">
        <v>32</v>
      </c>
    </row>
    <row r="18" spans="1:12" x14ac:dyDescent="0.25">
      <c r="A18" s="38" t="s">
        <v>33</v>
      </c>
      <c r="B18" s="38" t="s">
        <v>33</v>
      </c>
      <c r="C18" s="38" t="s">
        <v>33</v>
      </c>
      <c r="D18" s="38" t="s">
        <v>33</v>
      </c>
      <c r="E18" s="38" t="s">
        <v>33</v>
      </c>
      <c r="F18" s="38" t="s">
        <v>33</v>
      </c>
      <c r="G18" s="38" t="s">
        <v>33</v>
      </c>
      <c r="H18" s="40">
        <v>100</v>
      </c>
      <c r="I18" s="40">
        <v>100</v>
      </c>
      <c r="J18" s="40">
        <v>100</v>
      </c>
      <c r="K18" s="40"/>
      <c r="L18" s="4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.75" x14ac:dyDescent="0.3">
      <c r="A21" s="282" t="s">
        <v>69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</row>
    <row r="22" spans="1:12" x14ac:dyDescent="0.25">
      <c r="A22" s="2" t="s">
        <v>22</v>
      </c>
      <c r="B22" s="2" t="s">
        <v>23</v>
      </c>
      <c r="C22" s="2" t="s">
        <v>24</v>
      </c>
      <c r="D22" s="2" t="s">
        <v>25</v>
      </c>
      <c r="E22" s="2" t="s">
        <v>7</v>
      </c>
      <c r="F22" s="2" t="s">
        <v>26</v>
      </c>
      <c r="G22" s="2" t="s">
        <v>27</v>
      </c>
      <c r="H22" s="2" t="s">
        <v>28</v>
      </c>
      <c r="I22" s="2" t="s">
        <v>29</v>
      </c>
      <c r="J22" s="2" t="s">
        <v>30</v>
      </c>
      <c r="K22" s="2" t="s">
        <v>31</v>
      </c>
      <c r="L22" s="2" t="s">
        <v>32</v>
      </c>
    </row>
    <row r="23" spans="1:12" x14ac:dyDescent="0.25">
      <c r="A23" s="38" t="s">
        <v>33</v>
      </c>
      <c r="B23" s="38" t="s">
        <v>33</v>
      </c>
      <c r="C23" s="38" t="s">
        <v>33</v>
      </c>
      <c r="D23" s="38" t="s">
        <v>33</v>
      </c>
      <c r="E23" s="38" t="s">
        <v>33</v>
      </c>
      <c r="F23" s="38" t="s">
        <v>33</v>
      </c>
      <c r="G23" s="38" t="s">
        <v>33</v>
      </c>
      <c r="H23" s="40">
        <v>80</v>
      </c>
      <c r="I23" s="40">
        <v>56.3</v>
      </c>
      <c r="J23" s="40">
        <v>105.8</v>
      </c>
      <c r="K23" s="40"/>
      <c r="L23" s="41"/>
    </row>
  </sheetData>
  <mergeCells count="5">
    <mergeCell ref="A1:L1"/>
    <mergeCell ref="A6:L6"/>
    <mergeCell ref="A11:L11"/>
    <mergeCell ref="A16:L16"/>
    <mergeCell ref="A21:L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Receitas e Despesa</vt:lpstr>
      <vt:lpstr>Dados Contábeis</vt:lpstr>
      <vt:lpstr>Economicidade</vt:lpstr>
      <vt:lpstr>INDICADORES DAF</vt:lpstr>
      <vt:lpstr>Custos Operacionais</vt:lpstr>
      <vt:lpstr>Estoque - Almoxarifado</vt:lpstr>
      <vt:lpstr>INDICADORES DLIH</vt:lpstr>
      <vt:lpstr>INDICADORES GEP</vt:lpstr>
      <vt:lpstr>INDICADORES SGPTI</vt:lpstr>
      <vt:lpstr>INDICADORES DIVGP</vt:lpstr>
      <vt:lpstr>OUVIDORIA</vt:lpstr>
      <vt:lpstr>Assistencial - Dados Geral</vt:lpstr>
      <vt:lpstr>ATENÇÃO PSICOSSOCIAL</vt:lpstr>
      <vt:lpstr>CCIRAS</vt:lpstr>
      <vt:lpstr>REGULAÇÃO</vt:lpstr>
      <vt:lpstr>UTI</vt:lpstr>
      <vt:lpstr>Assistencial - Cirurgias</vt:lpstr>
      <vt:lpstr>Média de Perm. Especialidade</vt:lpstr>
      <vt:lpstr>Acidentes  de Trans. Terrestres</vt:lpstr>
      <vt:lpstr>ATT (MOTO)</vt:lpstr>
      <vt:lpstr>Produção de Exames</vt:lpstr>
      <vt:lpstr>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Antunes Galdino Rodrigues Junior</dc:creator>
  <cp:lastModifiedBy>Sofia Bonfim Alves Palhares</cp:lastModifiedBy>
  <dcterms:created xsi:type="dcterms:W3CDTF">2015-10-19T16:50:57Z</dcterms:created>
  <dcterms:modified xsi:type="dcterms:W3CDTF">2019-03-19T14:20:38Z</dcterms:modified>
</cp:coreProperties>
</file>