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Sonia.nascimento\Downloads\"/>
    </mc:Choice>
  </mc:AlternateContent>
  <xr:revisionPtr revIDLastSave="0" documentId="13_ncr:1_{6329789A-5271-4963-B92D-2350D8489D78}" xr6:coauthVersionLast="47" xr6:coauthVersionMax="47" xr10:uidLastSave="{00000000-0000-0000-0000-000000000000}"/>
  <bookViews>
    <workbookView xWindow="20370" yWindow="-120" windowWidth="21840" windowHeight="13290" tabRatio="708" firstSheet="1" activeTab="1" xr2:uid="{5655A584-D26F-4EA0-906C-39665748129F}"/>
  </bookViews>
  <sheets>
    <sheet name="LISTA" sheetId="11" state="hidden" r:id="rId1"/>
    <sheet name="Síntese" sheetId="6" r:id="rId2"/>
    <sheet name="1 - ALUGUÉIS E ARRENDAMENTO (2)" sheetId="13" r:id="rId3"/>
    <sheet name="2 - CONC PERM AUT CESSAO DIR.US" sheetId="1" r:id="rId4"/>
    <sheet name="3 - SERVIÇOS ADM. E COM. GERAIS" sheetId="7" r:id="rId5"/>
    <sheet name="4 - OUTRAS RESTITUICOES-PRI (2)" sheetId="14" r:id="rId6"/>
    <sheet name="5 - INDENIZ.P DANOS CAUSADOS" sheetId="12" r:id="rId7"/>
    <sheet name="6 - SERVIÇOS DE ATEND. À SAÚDE" sheetId="8" r:id="rId8"/>
    <sheet name="7 - MULTAS E JUROS" sheetId="9" r:id="rId9"/>
    <sheet name="8 - CONCURSO E PROC SELETIVO" sheetId="10"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 i="13" l="1"/>
  <c r="Y9" i="13"/>
  <c r="Y10" i="13"/>
  <c r="Y11" i="13"/>
  <c r="Y12" i="13"/>
  <c r="J5" i="10"/>
  <c r="L13" i="6"/>
  <c r="L14" i="6"/>
  <c r="M41" i="7"/>
  <c r="Y8" i="1"/>
  <c r="Y9" i="1"/>
  <c r="Y10" i="1"/>
  <c r="Y11" i="1"/>
  <c r="Y12" i="1"/>
  <c r="Y7" i="1"/>
  <c r="Y13" i="1" s="1"/>
  <c r="Y7" i="13"/>
  <c r="Y13" i="13" s="1"/>
  <c r="L10" i="6" s="1"/>
  <c r="K9" i="10"/>
  <c r="N65" i="12"/>
  <c r="Z13" i="1"/>
  <c r="N103" i="8"/>
  <c r="AA13" i="13"/>
  <c r="L9" i="10"/>
  <c r="O65" i="12"/>
  <c r="AA13" i="1"/>
  <c r="M65" i="14"/>
  <c r="D64" i="14"/>
  <c r="C64" i="14"/>
  <c r="D63" i="14"/>
  <c r="C63" i="14"/>
  <c r="D62" i="14"/>
  <c r="C62" i="14"/>
  <c r="D61" i="14"/>
  <c r="C61" i="14"/>
  <c r="D60" i="14"/>
  <c r="C60" i="14"/>
  <c r="D59" i="14"/>
  <c r="C59" i="14"/>
  <c r="D58" i="14"/>
  <c r="C58" i="14"/>
  <c r="D57" i="14"/>
  <c r="C57" i="14"/>
  <c r="D56" i="14"/>
  <c r="C56" i="14"/>
  <c r="D55" i="14"/>
  <c r="C55" i="14"/>
  <c r="D54" i="14"/>
  <c r="C54" i="14"/>
  <c r="D53" i="14"/>
  <c r="C53" i="14"/>
  <c r="D52" i="14"/>
  <c r="C52" i="14"/>
  <c r="D51" i="14"/>
  <c r="C51" i="14"/>
  <c r="D50" i="14"/>
  <c r="C50" i="14"/>
  <c r="D49" i="14"/>
  <c r="C49" i="14"/>
  <c r="D48" i="14"/>
  <c r="C48" i="14"/>
  <c r="D47" i="14"/>
  <c r="C47" i="14"/>
  <c r="D46" i="14"/>
  <c r="C46" i="14"/>
  <c r="D45" i="14"/>
  <c r="C45" i="14"/>
  <c r="D44" i="14"/>
  <c r="C44" i="14"/>
  <c r="D43" i="14"/>
  <c r="C43" i="14"/>
  <c r="D42" i="14"/>
  <c r="C42" i="14"/>
  <c r="D41" i="14"/>
  <c r="C41" i="14"/>
  <c r="D40" i="14"/>
  <c r="C40" i="14"/>
  <c r="D39" i="14"/>
  <c r="C39" i="14"/>
  <c r="D38" i="14"/>
  <c r="C38" i="14"/>
  <c r="D37" i="14"/>
  <c r="C37" i="14"/>
  <c r="D36" i="14"/>
  <c r="C36" i="14"/>
  <c r="D35" i="14"/>
  <c r="C35" i="14"/>
  <c r="D34" i="14"/>
  <c r="C34" i="14"/>
  <c r="D33" i="14"/>
  <c r="C33" i="14"/>
  <c r="D32" i="14"/>
  <c r="C32" i="14"/>
  <c r="D31" i="14"/>
  <c r="C31" i="14"/>
  <c r="D30" i="14"/>
  <c r="C30" i="14"/>
  <c r="D29" i="14"/>
  <c r="C29" i="14"/>
  <c r="D28" i="14"/>
  <c r="C28" i="14"/>
  <c r="D27" i="14"/>
  <c r="C27" i="14"/>
  <c r="D26" i="14"/>
  <c r="C26" i="14"/>
  <c r="D25" i="14"/>
  <c r="C25" i="14"/>
  <c r="D24" i="14"/>
  <c r="C24" i="14"/>
  <c r="D23" i="14"/>
  <c r="C23" i="14"/>
  <c r="D22" i="14"/>
  <c r="C22" i="14"/>
  <c r="D21" i="14"/>
  <c r="C21" i="14"/>
  <c r="D20" i="14"/>
  <c r="C20" i="14"/>
  <c r="D19" i="14"/>
  <c r="C19" i="14"/>
  <c r="D18" i="14"/>
  <c r="C18" i="14"/>
  <c r="D17" i="14"/>
  <c r="C17" i="14"/>
  <c r="D16" i="14"/>
  <c r="C16" i="14"/>
  <c r="D15" i="14"/>
  <c r="C15" i="14"/>
  <c r="D14" i="14"/>
  <c r="C14" i="14"/>
  <c r="D13" i="14"/>
  <c r="C13" i="14"/>
  <c r="D12" i="14"/>
  <c r="C12" i="14"/>
  <c r="D11" i="14"/>
  <c r="C11" i="14"/>
  <c r="D10" i="14"/>
  <c r="C10" i="14"/>
  <c r="D9" i="14"/>
  <c r="C9" i="14"/>
  <c r="D8" i="14"/>
  <c r="C8" i="14"/>
  <c r="D7" i="14"/>
  <c r="C7" i="14"/>
  <c r="D6" i="14"/>
  <c r="C6" i="14"/>
  <c r="X13" i="13"/>
  <c r="W13" i="13"/>
  <c r="V13" i="13"/>
  <c r="U13" i="13"/>
  <c r="T13" i="13"/>
  <c r="S13" i="13"/>
  <c r="R13" i="13"/>
  <c r="Q13" i="13"/>
  <c r="P13" i="13"/>
  <c r="O13" i="13"/>
  <c r="N13" i="13"/>
  <c r="M13" i="13"/>
  <c r="L13" i="13"/>
  <c r="D12" i="13"/>
  <c r="C12" i="13"/>
  <c r="D11" i="13"/>
  <c r="C11" i="13"/>
  <c r="D10" i="13"/>
  <c r="C10" i="13"/>
  <c r="D9" i="13"/>
  <c r="C9" i="13"/>
  <c r="D8" i="13"/>
  <c r="C8" i="13"/>
  <c r="D7" i="13"/>
  <c r="C7" i="13"/>
  <c r="J9" i="10"/>
  <c r="J7" i="10"/>
  <c r="J8" i="10"/>
  <c r="C7" i="10"/>
  <c r="C8" i="10"/>
  <c r="B7" i="10"/>
  <c r="B8" i="10"/>
  <c r="L103" i="8"/>
  <c r="L12" i="6" s="1"/>
  <c r="M65" i="12"/>
  <c r="M6" i="7"/>
  <c r="Q29" i="9"/>
  <c r="Q30" i="9"/>
  <c r="Q31" i="9"/>
  <c r="Q32" i="9"/>
  <c r="Q33" i="9"/>
  <c r="Q34" i="9"/>
  <c r="Q35" i="9"/>
  <c r="Q36" i="9"/>
  <c r="Q37" i="9"/>
  <c r="Q38" i="9"/>
  <c r="Q39" i="9"/>
  <c r="Q40" i="9"/>
  <c r="Q41" i="9"/>
  <c r="Q42" i="9"/>
  <c r="Q43" i="9"/>
  <c r="Q44" i="9"/>
  <c r="Q45" i="9"/>
  <c r="Q46" i="9"/>
  <c r="Q47" i="9"/>
  <c r="Q48" i="9"/>
  <c r="Q49" i="9"/>
  <c r="Q50" i="9"/>
  <c r="Q51" i="9"/>
  <c r="Q52" i="9"/>
  <c r="Q53" i="9"/>
  <c r="Q54" i="9"/>
  <c r="Q55" i="9"/>
  <c r="Q56" i="9"/>
  <c r="Q57" i="9"/>
  <c r="Q58" i="9"/>
  <c r="Q59" i="9"/>
  <c r="Q60" i="9"/>
  <c r="Q61" i="9"/>
  <c r="Q62" i="9"/>
  <c r="Q63" i="9"/>
  <c r="Q64" i="9"/>
  <c r="Q65" i="9"/>
  <c r="Q66" i="9"/>
  <c r="Q67" i="9"/>
  <c r="Q68" i="9"/>
  <c r="Q69" i="9"/>
  <c r="Q70" i="9"/>
  <c r="Q71" i="9"/>
  <c r="Q72" i="9"/>
  <c r="Q73" i="9"/>
  <c r="Q74" i="9"/>
  <c r="Q75" i="9"/>
  <c r="Q76" i="9"/>
  <c r="Q77" i="9"/>
  <c r="Q78" i="9"/>
  <c r="Q79" i="9"/>
  <c r="Q80" i="9"/>
  <c r="Q81" i="9"/>
  <c r="Q82" i="9"/>
  <c r="Q83" i="9"/>
  <c r="Q84" i="9"/>
  <c r="Q85" i="9"/>
  <c r="Q86" i="9"/>
  <c r="Q87" i="9"/>
  <c r="Q88" i="9"/>
  <c r="Q89" i="9"/>
  <c r="Q90" i="9"/>
  <c r="Q91" i="9"/>
  <c r="Q92" i="9"/>
  <c r="Q93" i="9"/>
  <c r="Q94" i="9"/>
  <c r="Q95" i="9"/>
  <c r="Q96" i="9"/>
  <c r="Q97" i="9"/>
  <c r="Q98" i="9"/>
  <c r="Q99" i="9"/>
  <c r="Q100" i="9"/>
  <c r="Q101" i="9"/>
  <c r="Q102" i="9"/>
  <c r="Q103" i="9"/>
  <c r="Q104" i="9"/>
  <c r="Q105" i="9"/>
  <c r="Q106" i="9"/>
  <c r="Q107" i="9"/>
  <c r="Q108" i="9"/>
  <c r="Q109" i="9"/>
  <c r="Q110" i="9"/>
  <c r="Q111" i="9"/>
  <c r="Q112" i="9"/>
  <c r="Q113" i="9"/>
  <c r="Q114" i="9"/>
  <c r="Q115" i="9"/>
  <c r="Q116" i="9"/>
  <c r="Q117" i="9"/>
  <c r="Q118" i="9"/>
  <c r="Q119" i="9"/>
  <c r="Q120" i="9"/>
  <c r="Q121" i="9"/>
  <c r="Q122" i="9"/>
  <c r="Q123" i="9"/>
  <c r="Q124" i="9"/>
  <c r="Q125" i="9"/>
  <c r="Q126" i="9"/>
  <c r="Q127" i="9"/>
  <c r="Q128" i="9"/>
  <c r="Q129" i="9"/>
  <c r="Q130" i="9"/>
  <c r="Q131" i="9"/>
  <c r="Q132" i="9"/>
  <c r="Q133" i="9"/>
  <c r="Q134" i="9"/>
  <c r="Q135" i="9"/>
  <c r="Q136" i="9"/>
  <c r="Q137" i="9"/>
  <c r="Q138" i="9"/>
  <c r="Q139" i="9"/>
  <c r="Q140" i="9"/>
  <c r="Q141" i="9"/>
  <c r="Q142" i="9"/>
  <c r="Q143" i="9"/>
  <c r="Q144" i="9"/>
  <c r="Q145" i="9"/>
  <c r="Q146" i="9"/>
  <c r="Q147" i="9"/>
  <c r="Q148" i="9"/>
  <c r="Q149" i="9"/>
  <c r="Q150" i="9"/>
  <c r="Q151" i="9"/>
  <c r="Q152" i="9"/>
  <c r="Q153" i="9"/>
  <c r="Q154" i="9"/>
  <c r="Q155" i="9"/>
  <c r="Q156" i="9"/>
  <c r="Q157" i="9"/>
  <c r="Q158" i="9"/>
  <c r="P8" i="9"/>
  <c r="P9" i="9"/>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P116" i="9"/>
  <c r="P117" i="9"/>
  <c r="P118" i="9"/>
  <c r="P119" i="9"/>
  <c r="P120" i="9"/>
  <c r="P121" i="9"/>
  <c r="P122" i="9"/>
  <c r="P123" i="9"/>
  <c r="P124" i="9"/>
  <c r="P125" i="9"/>
  <c r="P126" i="9"/>
  <c r="P127" i="9"/>
  <c r="P128" i="9"/>
  <c r="P129" i="9"/>
  <c r="P130" i="9"/>
  <c r="P131" i="9"/>
  <c r="P132" i="9"/>
  <c r="P133" i="9"/>
  <c r="P134" i="9"/>
  <c r="P135" i="9"/>
  <c r="P136" i="9"/>
  <c r="P137" i="9"/>
  <c r="P138" i="9"/>
  <c r="P139" i="9"/>
  <c r="P140" i="9"/>
  <c r="P141" i="9"/>
  <c r="P142" i="9"/>
  <c r="P143" i="9"/>
  <c r="P144" i="9"/>
  <c r="P145" i="9"/>
  <c r="P146" i="9"/>
  <c r="P147" i="9"/>
  <c r="P148" i="9"/>
  <c r="P149" i="9"/>
  <c r="P150" i="9"/>
  <c r="P151" i="9"/>
  <c r="P152" i="9"/>
  <c r="P153" i="9"/>
  <c r="P154" i="9"/>
  <c r="P155" i="9"/>
  <c r="P156" i="9"/>
  <c r="P157" i="9"/>
  <c r="P158" i="9"/>
  <c r="P7" i="9"/>
  <c r="M15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D158" i="9"/>
  <c r="C158" i="9"/>
  <c r="D157" i="9"/>
  <c r="C157" i="9"/>
  <c r="D156" i="9"/>
  <c r="C156" i="9"/>
  <c r="D155" i="9"/>
  <c r="C155" i="9"/>
  <c r="D154" i="9"/>
  <c r="C154" i="9"/>
  <c r="D153" i="9"/>
  <c r="C153" i="9"/>
  <c r="D152" i="9"/>
  <c r="C152" i="9"/>
  <c r="D151" i="9"/>
  <c r="C151" i="9"/>
  <c r="D150" i="9"/>
  <c r="C150" i="9"/>
  <c r="D149" i="9"/>
  <c r="C149" i="9"/>
  <c r="D148" i="9"/>
  <c r="C148" i="9"/>
  <c r="D147" i="9"/>
  <c r="C147" i="9"/>
  <c r="D146" i="9"/>
  <c r="C146" i="9"/>
  <c r="D145" i="9"/>
  <c r="C145" i="9"/>
  <c r="D144" i="9"/>
  <c r="C144" i="9"/>
  <c r="D143" i="9"/>
  <c r="C143" i="9"/>
  <c r="D142" i="9"/>
  <c r="C142" i="9"/>
  <c r="D141" i="9"/>
  <c r="C141" i="9"/>
  <c r="D140" i="9"/>
  <c r="C140" i="9"/>
  <c r="D139" i="9"/>
  <c r="C139" i="9"/>
  <c r="D138" i="9"/>
  <c r="C138" i="9"/>
  <c r="D137" i="9"/>
  <c r="C137" i="9"/>
  <c r="D136" i="9"/>
  <c r="C136" i="9"/>
  <c r="D135" i="9"/>
  <c r="C135" i="9"/>
  <c r="D134" i="9"/>
  <c r="C134" i="9"/>
  <c r="D133" i="9"/>
  <c r="C133" i="9"/>
  <c r="D132" i="9"/>
  <c r="C132" i="9"/>
  <c r="D131" i="9"/>
  <c r="C131" i="9"/>
  <c r="D130" i="9"/>
  <c r="C130" i="9"/>
  <c r="D129" i="9"/>
  <c r="C129" i="9"/>
  <c r="D128" i="9"/>
  <c r="C128" i="9"/>
  <c r="D127" i="9"/>
  <c r="C127" i="9"/>
  <c r="D126" i="9"/>
  <c r="C126" i="9"/>
  <c r="D125" i="9"/>
  <c r="C125" i="9"/>
  <c r="D124" i="9"/>
  <c r="C124" i="9"/>
  <c r="D123" i="9"/>
  <c r="C123" i="9"/>
  <c r="D122" i="9"/>
  <c r="C122" i="9"/>
  <c r="D121" i="9"/>
  <c r="C121" i="9"/>
  <c r="D120" i="9"/>
  <c r="C120" i="9"/>
  <c r="D119" i="9"/>
  <c r="C119" i="9"/>
  <c r="D118" i="9"/>
  <c r="C118" i="9"/>
  <c r="D117" i="9"/>
  <c r="C117" i="9"/>
  <c r="D116" i="9"/>
  <c r="C116" i="9"/>
  <c r="D115" i="9"/>
  <c r="C115" i="9"/>
  <c r="D114" i="9"/>
  <c r="C114" i="9"/>
  <c r="D113" i="9"/>
  <c r="C113" i="9"/>
  <c r="D112" i="9"/>
  <c r="C112" i="9"/>
  <c r="D111" i="9"/>
  <c r="C111" i="9"/>
  <c r="D110" i="9"/>
  <c r="C110" i="9"/>
  <c r="D109" i="9"/>
  <c r="C109" i="9"/>
  <c r="D108" i="9"/>
  <c r="C108" i="9"/>
  <c r="D107" i="9"/>
  <c r="C107" i="9"/>
  <c r="D106" i="9"/>
  <c r="C106" i="9"/>
  <c r="D105" i="9"/>
  <c r="C105" i="9"/>
  <c r="D104" i="9"/>
  <c r="C104" i="9"/>
  <c r="D103" i="9"/>
  <c r="C103" i="9"/>
  <c r="D102" i="9"/>
  <c r="C102" i="9"/>
  <c r="D101" i="9"/>
  <c r="C101" i="9"/>
  <c r="D100" i="9"/>
  <c r="C100" i="9"/>
  <c r="D99" i="9"/>
  <c r="C99" i="9"/>
  <c r="D98" i="9"/>
  <c r="C98" i="9"/>
  <c r="D97" i="9"/>
  <c r="C97" i="9"/>
  <c r="D96" i="9"/>
  <c r="C96" i="9"/>
  <c r="D95" i="9"/>
  <c r="C95" i="9"/>
  <c r="D94" i="9"/>
  <c r="C94" i="9"/>
  <c r="D93" i="9"/>
  <c r="C93" i="9"/>
  <c r="D92" i="9"/>
  <c r="C92" i="9"/>
  <c r="D91" i="9"/>
  <c r="C91" i="9"/>
  <c r="D90" i="9"/>
  <c r="C90" i="9"/>
  <c r="D89" i="9"/>
  <c r="C89" i="9"/>
  <c r="D88" i="9"/>
  <c r="C88" i="9"/>
  <c r="D87" i="9"/>
  <c r="C87" i="9"/>
  <c r="D86" i="9"/>
  <c r="C86" i="9"/>
  <c r="D85" i="9"/>
  <c r="C85" i="9"/>
  <c r="D84" i="9"/>
  <c r="C84" i="9"/>
  <c r="D83" i="9"/>
  <c r="C83" i="9"/>
  <c r="D82" i="9"/>
  <c r="C82" i="9"/>
  <c r="D81" i="9"/>
  <c r="C81" i="9"/>
  <c r="D80" i="9"/>
  <c r="C80" i="9"/>
  <c r="D79" i="9"/>
  <c r="C79" i="9"/>
  <c r="D78" i="9"/>
  <c r="C78" i="9"/>
  <c r="D77" i="9"/>
  <c r="C77" i="9"/>
  <c r="D76" i="9"/>
  <c r="C76" i="9"/>
  <c r="D75" i="9"/>
  <c r="C75" i="9"/>
  <c r="D74" i="9"/>
  <c r="C74" i="9"/>
  <c r="D73" i="9"/>
  <c r="C73" i="9"/>
  <c r="D72" i="9"/>
  <c r="C72" i="9"/>
  <c r="D71" i="9"/>
  <c r="C71" i="9"/>
  <c r="D70" i="9"/>
  <c r="C70" i="9"/>
  <c r="D69" i="9"/>
  <c r="C69" i="9"/>
  <c r="D68" i="9"/>
  <c r="C68" i="9"/>
  <c r="D67" i="9"/>
  <c r="C67" i="9"/>
  <c r="D66" i="9"/>
  <c r="C66" i="9"/>
  <c r="D65" i="9"/>
  <c r="C65" i="9"/>
  <c r="D64" i="9"/>
  <c r="C64" i="9"/>
  <c r="D63" i="9"/>
  <c r="C63" i="9"/>
  <c r="D62" i="9"/>
  <c r="C62" i="9"/>
  <c r="D61" i="9"/>
  <c r="C61" i="9"/>
  <c r="D60" i="9"/>
  <c r="C60" i="9"/>
  <c r="D59" i="9"/>
  <c r="C59" i="9"/>
  <c r="D58" i="9"/>
  <c r="C58" i="9"/>
  <c r="D57" i="9"/>
  <c r="C57" i="9"/>
  <c r="D56" i="9"/>
  <c r="C56" i="9"/>
  <c r="D55" i="9"/>
  <c r="C55" i="9"/>
  <c r="D54" i="9"/>
  <c r="C54" i="9"/>
  <c r="D53" i="9"/>
  <c r="C53" i="9"/>
  <c r="D52" i="9"/>
  <c r="C52" i="9"/>
  <c r="D51" i="9"/>
  <c r="C51" i="9"/>
  <c r="D50" i="9"/>
  <c r="C50" i="9"/>
  <c r="D49" i="9"/>
  <c r="C49" i="9"/>
  <c r="D48" i="9"/>
  <c r="C48" i="9"/>
  <c r="D47" i="9"/>
  <c r="C47" i="9"/>
  <c r="D46" i="9"/>
  <c r="C46" i="9"/>
  <c r="D45" i="9"/>
  <c r="C45" i="9"/>
  <c r="D44" i="9"/>
  <c r="C44" i="9"/>
  <c r="D43" i="9"/>
  <c r="C43" i="9"/>
  <c r="D42" i="9"/>
  <c r="C42" i="9"/>
  <c r="D41" i="9"/>
  <c r="C41" i="9"/>
  <c r="D40" i="9"/>
  <c r="C40" i="9"/>
  <c r="D39" i="9"/>
  <c r="C39" i="9"/>
  <c r="D38" i="9"/>
  <c r="C38" i="9"/>
  <c r="D37" i="9"/>
  <c r="C37" i="9"/>
  <c r="D36" i="9"/>
  <c r="C36" i="9"/>
  <c r="D35" i="9"/>
  <c r="C35" i="9"/>
  <c r="D34" i="9"/>
  <c r="C34" i="9"/>
  <c r="D33" i="9"/>
  <c r="C33" i="9"/>
  <c r="D32" i="9"/>
  <c r="C32" i="9"/>
  <c r="D31" i="9"/>
  <c r="C31" i="9"/>
  <c r="D30" i="9"/>
  <c r="C30" i="9"/>
  <c r="D29" i="9"/>
  <c r="C29" i="9"/>
  <c r="D102" i="8"/>
  <c r="C102" i="8"/>
  <c r="D101" i="8"/>
  <c r="C101" i="8"/>
  <c r="D100" i="8"/>
  <c r="C100" i="8"/>
  <c r="D99" i="8"/>
  <c r="C99" i="8"/>
  <c r="D98" i="8"/>
  <c r="C98" i="8"/>
  <c r="D97" i="8"/>
  <c r="C97" i="8"/>
  <c r="D96" i="8"/>
  <c r="C96" i="8"/>
  <c r="D95" i="8"/>
  <c r="C95" i="8"/>
  <c r="D94" i="8"/>
  <c r="C94" i="8"/>
  <c r="D93" i="8"/>
  <c r="C93" i="8"/>
  <c r="D92" i="8"/>
  <c r="C92" i="8"/>
  <c r="D91" i="8"/>
  <c r="C91" i="8"/>
  <c r="D90" i="8"/>
  <c r="C90" i="8"/>
  <c r="D89" i="8"/>
  <c r="C89" i="8"/>
  <c r="D88" i="8"/>
  <c r="C88" i="8"/>
  <c r="D87" i="8"/>
  <c r="C87" i="8"/>
  <c r="D86" i="8"/>
  <c r="C86" i="8"/>
  <c r="D85" i="8"/>
  <c r="C85" i="8"/>
  <c r="D84" i="8"/>
  <c r="C84" i="8"/>
  <c r="D83" i="8"/>
  <c r="C83" i="8"/>
  <c r="D82" i="8"/>
  <c r="C82" i="8"/>
  <c r="D81" i="8"/>
  <c r="C81" i="8"/>
  <c r="D80" i="8"/>
  <c r="C80" i="8"/>
  <c r="D79" i="8"/>
  <c r="C79" i="8"/>
  <c r="D78" i="8"/>
  <c r="C78" i="8"/>
  <c r="D77" i="8"/>
  <c r="C77" i="8"/>
  <c r="D76" i="8"/>
  <c r="C76" i="8"/>
  <c r="D75" i="8"/>
  <c r="C75" i="8"/>
  <c r="D74" i="8"/>
  <c r="C74" i="8"/>
  <c r="D73" i="8"/>
  <c r="C73" i="8"/>
  <c r="D72" i="8"/>
  <c r="C72" i="8"/>
  <c r="D71" i="8"/>
  <c r="C71" i="8"/>
  <c r="D70" i="8"/>
  <c r="C70" i="8"/>
  <c r="D69" i="8"/>
  <c r="C69" i="8"/>
  <c r="D68" i="8"/>
  <c r="C68" i="8"/>
  <c r="D67" i="8"/>
  <c r="C67" i="8"/>
  <c r="D66" i="8"/>
  <c r="C66" i="8"/>
  <c r="D65" i="8"/>
  <c r="C65" i="8"/>
  <c r="D64" i="8"/>
  <c r="C64" i="8"/>
  <c r="D63" i="8"/>
  <c r="C63" i="8"/>
  <c r="D62" i="8"/>
  <c r="C62" i="8"/>
  <c r="D61" i="8"/>
  <c r="C61" i="8"/>
  <c r="D60" i="8"/>
  <c r="C60" i="8"/>
  <c r="D59" i="8"/>
  <c r="C59" i="8"/>
  <c r="D58" i="8"/>
  <c r="C58" i="8"/>
  <c r="D57" i="8"/>
  <c r="C57" i="8"/>
  <c r="D56" i="8"/>
  <c r="C56" i="8"/>
  <c r="D55" i="8"/>
  <c r="C55" i="8"/>
  <c r="D54" i="8"/>
  <c r="C54" i="8"/>
  <c r="D53" i="8"/>
  <c r="C53" i="8"/>
  <c r="D52" i="8"/>
  <c r="C52" i="8"/>
  <c r="D51" i="8"/>
  <c r="C51" i="8"/>
  <c r="D50" i="8"/>
  <c r="C50" i="8"/>
  <c r="D49" i="8"/>
  <c r="C49" i="8"/>
  <c r="D48" i="8"/>
  <c r="C48" i="8"/>
  <c r="D64" i="12"/>
  <c r="C64" i="12"/>
  <c r="D63" i="12"/>
  <c r="C63" i="12"/>
  <c r="D62" i="12"/>
  <c r="C62" i="12"/>
  <c r="D61" i="12"/>
  <c r="C61" i="12"/>
  <c r="D60" i="12"/>
  <c r="C60" i="12"/>
  <c r="D59" i="12"/>
  <c r="C59" i="12"/>
  <c r="D58" i="12"/>
  <c r="C58" i="12"/>
  <c r="D57" i="12"/>
  <c r="C57" i="12"/>
  <c r="D56" i="12"/>
  <c r="C56" i="12"/>
  <c r="D55" i="12"/>
  <c r="C55" i="12"/>
  <c r="D54" i="12"/>
  <c r="C54" i="12"/>
  <c r="D53" i="12"/>
  <c r="C53" i="12"/>
  <c r="D52" i="12"/>
  <c r="C52" i="12"/>
  <c r="D51" i="12"/>
  <c r="C51" i="12"/>
  <c r="D50" i="12"/>
  <c r="C50" i="12"/>
  <c r="D49" i="12"/>
  <c r="C49" i="12"/>
  <c r="D48" i="12"/>
  <c r="C48" i="12"/>
  <c r="D47" i="12"/>
  <c r="C47" i="12"/>
  <c r="D46" i="12"/>
  <c r="C46" i="12"/>
  <c r="D45" i="12"/>
  <c r="C45" i="12"/>
  <c r="D44" i="12"/>
  <c r="C44" i="12"/>
  <c r="D43" i="12"/>
  <c r="C43" i="12"/>
  <c r="D42" i="12"/>
  <c r="C42" i="12"/>
  <c r="D41" i="12"/>
  <c r="C41" i="12"/>
  <c r="D40" i="12"/>
  <c r="C40" i="12"/>
  <c r="D39" i="12"/>
  <c r="C39" i="12"/>
  <c r="D38" i="12"/>
  <c r="C38" i="12"/>
  <c r="D37" i="12"/>
  <c r="C37" i="12"/>
  <c r="D36" i="12"/>
  <c r="C36" i="12"/>
  <c r="D35" i="12"/>
  <c r="C35" i="12"/>
  <c r="D34" i="12"/>
  <c r="C34" i="12"/>
  <c r="D33" i="12"/>
  <c r="C33" i="12"/>
  <c r="D32" i="12"/>
  <c r="C32" i="12"/>
  <c r="D31" i="12"/>
  <c r="C31" i="12"/>
  <c r="D30" i="12"/>
  <c r="C30" i="12"/>
  <c r="D29" i="12"/>
  <c r="C29" i="12"/>
  <c r="D28" i="12"/>
  <c r="C28" i="12"/>
  <c r="D27" i="12"/>
  <c r="C27" i="12"/>
  <c r="D26" i="12"/>
  <c r="C26" i="12"/>
  <c r="D25" i="12"/>
  <c r="C25" i="12"/>
  <c r="D24" i="12"/>
  <c r="C24" i="12"/>
  <c r="D23" i="12"/>
  <c r="C23" i="12"/>
  <c r="D22" i="12"/>
  <c r="C22" i="12"/>
  <c r="D21" i="12"/>
  <c r="C21" i="12"/>
  <c r="D20" i="12"/>
  <c r="C20" i="12"/>
  <c r="D40" i="7"/>
  <c r="C40" i="7"/>
  <c r="D39" i="7"/>
  <c r="C39" i="7"/>
  <c r="D38" i="7"/>
  <c r="C38" i="7"/>
  <c r="D37" i="7"/>
  <c r="C37" i="7"/>
  <c r="D36" i="7"/>
  <c r="C36" i="7"/>
  <c r="D35" i="7"/>
  <c r="C35" i="7"/>
  <c r="D34" i="7"/>
  <c r="C34" i="7"/>
  <c r="D33" i="7"/>
  <c r="C33" i="7"/>
  <c r="D32" i="7"/>
  <c r="C32" i="7"/>
  <c r="D31" i="7"/>
  <c r="C31" i="7"/>
  <c r="D30" i="7"/>
  <c r="C30" i="7"/>
  <c r="O65" i="14" l="1"/>
  <c r="M51" i="7"/>
  <c r="L11" i="6" s="1"/>
  <c r="Y14" i="13" a="1"/>
  <c r="Y14" i="13" s="1"/>
  <c r="S159" i="9"/>
  <c r="O51" i="7"/>
  <c r="D29" i="7"/>
  <c r="C29" i="7"/>
  <c r="D28" i="7"/>
  <c r="C28" i="7"/>
  <c r="D27" i="7"/>
  <c r="C27" i="7"/>
  <c r="D26" i="7"/>
  <c r="C26" i="7"/>
  <c r="D25" i="7"/>
  <c r="C25" i="7"/>
  <c r="D24" i="7"/>
  <c r="C24" i="7"/>
  <c r="D23" i="7"/>
  <c r="C23" i="7"/>
  <c r="D22" i="7"/>
  <c r="C22" i="7"/>
  <c r="D21" i="7"/>
  <c r="C21" i="7"/>
  <c r="D20" i="7"/>
  <c r="C20" i="7"/>
  <c r="D19" i="7"/>
  <c r="C19" i="7"/>
  <c r="C42" i="7"/>
  <c r="D42" i="7"/>
  <c r="C43" i="7"/>
  <c r="D43" i="7"/>
  <c r="C44" i="7"/>
  <c r="D44" i="7"/>
  <c r="Y14" i="1" l="1" a="1"/>
  <c r="Y14" i="1" s="1"/>
  <c r="L15" i="6"/>
  <c r="Q28" i="9" l="1"/>
  <c r="Q21" i="9"/>
  <c r="M21" i="9"/>
  <c r="M22" i="9"/>
  <c r="Q22" i="9" s="1"/>
  <c r="M23" i="9"/>
  <c r="Q23" i="9" s="1"/>
  <c r="M24" i="9"/>
  <c r="Q24" i="9" s="1"/>
  <c r="M25" i="9"/>
  <c r="Q25" i="9" s="1"/>
  <c r="M26" i="9"/>
  <c r="Q26" i="9" s="1"/>
  <c r="M27" i="9"/>
  <c r="Q27" i="9" s="1"/>
  <c r="M28" i="9"/>
  <c r="D21" i="9"/>
  <c r="D22" i="9"/>
  <c r="D23" i="9"/>
  <c r="D24" i="9"/>
  <c r="D25" i="9"/>
  <c r="D26" i="9"/>
  <c r="D27" i="9"/>
  <c r="D28" i="9"/>
  <c r="C21" i="9"/>
  <c r="C22" i="9"/>
  <c r="C23" i="9"/>
  <c r="C24" i="9"/>
  <c r="C25" i="9"/>
  <c r="C26" i="9"/>
  <c r="C27" i="9"/>
  <c r="C28" i="9"/>
  <c r="D31" i="8"/>
  <c r="D32" i="8"/>
  <c r="D33" i="8"/>
  <c r="D34" i="8"/>
  <c r="D35" i="8"/>
  <c r="D36" i="8"/>
  <c r="D37" i="8"/>
  <c r="D38" i="8"/>
  <c r="D39" i="8"/>
  <c r="D40" i="8"/>
  <c r="D41" i="8"/>
  <c r="D42" i="8"/>
  <c r="D43" i="8"/>
  <c r="D44" i="8"/>
  <c r="D45" i="8"/>
  <c r="D46" i="8"/>
  <c r="D47" i="8"/>
  <c r="C30" i="8"/>
  <c r="C31" i="8"/>
  <c r="C32" i="8"/>
  <c r="C33" i="8"/>
  <c r="C34" i="8"/>
  <c r="C35" i="8"/>
  <c r="C36" i="8"/>
  <c r="C37" i="8"/>
  <c r="C38" i="8"/>
  <c r="C39" i="8"/>
  <c r="C40" i="8"/>
  <c r="C41" i="8"/>
  <c r="C42" i="8"/>
  <c r="C43" i="8"/>
  <c r="C44" i="8"/>
  <c r="C45" i="8"/>
  <c r="C46" i="8"/>
  <c r="C47" i="8"/>
  <c r="D8" i="12"/>
  <c r="D9" i="12"/>
  <c r="D10" i="12"/>
  <c r="D11" i="12"/>
  <c r="D12" i="12"/>
  <c r="D13" i="12"/>
  <c r="D14" i="12"/>
  <c r="D15" i="12"/>
  <c r="D16" i="12"/>
  <c r="D17" i="12"/>
  <c r="D18" i="12"/>
  <c r="D19" i="12"/>
  <c r="C8" i="12"/>
  <c r="C9" i="12"/>
  <c r="C10" i="12"/>
  <c r="C11" i="12"/>
  <c r="C12" i="12"/>
  <c r="C13" i="12"/>
  <c r="C14" i="12"/>
  <c r="C15" i="12"/>
  <c r="C16" i="12"/>
  <c r="C17" i="12"/>
  <c r="C18" i="12"/>
  <c r="C19" i="12"/>
  <c r="D45" i="7"/>
  <c r="D46" i="7"/>
  <c r="D47" i="7"/>
  <c r="D48" i="7"/>
  <c r="D49" i="7"/>
  <c r="D50" i="7"/>
  <c r="C45" i="7"/>
  <c r="C46" i="7"/>
  <c r="C47" i="7"/>
  <c r="C48" i="7"/>
  <c r="C49" i="7"/>
  <c r="C50" i="7"/>
  <c r="D11" i="7"/>
  <c r="D12" i="7"/>
  <c r="D13" i="7"/>
  <c r="D14" i="7"/>
  <c r="D15" i="7"/>
  <c r="D16" i="7"/>
  <c r="D17" i="7"/>
  <c r="D18" i="7"/>
  <c r="C11" i="7"/>
  <c r="C12" i="7"/>
  <c r="C13" i="7"/>
  <c r="C14" i="7"/>
  <c r="C15" i="7"/>
  <c r="C16" i="7"/>
  <c r="C17" i="7"/>
  <c r="C18" i="7"/>
  <c r="M13" i="1"/>
  <c r="N13" i="1"/>
  <c r="O13" i="1"/>
  <c r="P13" i="1"/>
  <c r="Q13" i="1"/>
  <c r="R13" i="1"/>
  <c r="S13" i="1"/>
  <c r="T13" i="1"/>
  <c r="U13" i="1"/>
  <c r="V13" i="1"/>
  <c r="W13" i="1"/>
  <c r="X13" i="1"/>
  <c r="D12" i="1"/>
  <c r="C12" i="1"/>
  <c r="L13" i="1"/>
  <c r="D9" i="1"/>
  <c r="C8" i="1"/>
  <c r="C6" i="10"/>
  <c r="C5" i="10"/>
  <c r="D8" i="9"/>
  <c r="D9" i="9"/>
  <c r="D10" i="9"/>
  <c r="D11" i="9"/>
  <c r="D12" i="9"/>
  <c r="D13" i="9"/>
  <c r="D14" i="9"/>
  <c r="D15" i="9"/>
  <c r="D16" i="9"/>
  <c r="D17" i="9"/>
  <c r="D18" i="9"/>
  <c r="D19" i="9"/>
  <c r="D20" i="9"/>
  <c r="D7" i="9"/>
  <c r="D7" i="8"/>
  <c r="D8" i="8"/>
  <c r="D9" i="8"/>
  <c r="D10" i="8"/>
  <c r="D11" i="8"/>
  <c r="D12" i="8"/>
  <c r="D13" i="8"/>
  <c r="D14" i="8"/>
  <c r="D15" i="8"/>
  <c r="D16" i="8"/>
  <c r="D17" i="8"/>
  <c r="D18" i="8"/>
  <c r="D19" i="8"/>
  <c r="D20" i="8"/>
  <c r="D21" i="8"/>
  <c r="D22" i="8"/>
  <c r="D23" i="8"/>
  <c r="D24" i="8"/>
  <c r="D25" i="8"/>
  <c r="D26" i="8"/>
  <c r="D27" i="8"/>
  <c r="D28" i="8"/>
  <c r="D29" i="8"/>
  <c r="D30" i="8"/>
  <c r="D6" i="8"/>
  <c r="D7" i="12"/>
  <c r="D6" i="12"/>
  <c r="D8" i="7"/>
  <c r="D9" i="7"/>
  <c r="D10" i="7"/>
  <c r="D7" i="7"/>
  <c r="D8" i="1"/>
  <c r="D10" i="1"/>
  <c r="D11" i="1"/>
  <c r="D7" i="1"/>
  <c r="B6" i="10"/>
  <c r="B5" i="10"/>
  <c r="C8" i="9"/>
  <c r="C9" i="9"/>
  <c r="C10" i="9"/>
  <c r="C11" i="9"/>
  <c r="C12" i="9"/>
  <c r="C13" i="9"/>
  <c r="C14" i="9"/>
  <c r="C15" i="9"/>
  <c r="C16" i="9"/>
  <c r="C17" i="9"/>
  <c r="C18" i="9"/>
  <c r="C19" i="9"/>
  <c r="C20" i="9"/>
  <c r="C7" i="9"/>
  <c r="C7" i="8"/>
  <c r="C8" i="8"/>
  <c r="C9" i="8"/>
  <c r="C10" i="8"/>
  <c r="C11" i="8"/>
  <c r="C12" i="8"/>
  <c r="C13" i="8"/>
  <c r="C14" i="8"/>
  <c r="C15" i="8"/>
  <c r="C16" i="8"/>
  <c r="C17" i="8"/>
  <c r="C18" i="8"/>
  <c r="C19" i="8"/>
  <c r="C20" i="8"/>
  <c r="C21" i="8"/>
  <c r="C22" i="8"/>
  <c r="C23" i="8"/>
  <c r="C24" i="8"/>
  <c r="C25" i="8"/>
  <c r="C26" i="8"/>
  <c r="C27" i="8"/>
  <c r="C28" i="8"/>
  <c r="C29" i="8"/>
  <c r="C6" i="8"/>
  <c r="C7" i="12"/>
  <c r="C6" i="12"/>
  <c r="C8" i="7"/>
  <c r="C9" i="7"/>
  <c r="C10" i="7"/>
  <c r="C7" i="7"/>
  <c r="C9" i="1"/>
  <c r="C10" i="1"/>
  <c r="C11" i="1"/>
  <c r="C7" i="1"/>
  <c r="M7" i="9"/>
  <c r="Q7" i="9" s="1"/>
  <c r="Q159" i="9" s="1"/>
  <c r="M8" i="9"/>
  <c r="Q8" i="9" s="1"/>
  <c r="M9" i="9"/>
  <c r="Q9" i="9" s="1"/>
  <c r="M10" i="9"/>
  <c r="Q10" i="9" s="1"/>
  <c r="M11" i="9"/>
  <c r="Q11" i="9" s="1"/>
  <c r="M12" i="9"/>
  <c r="Q12" i="9" s="1"/>
  <c r="M13" i="9"/>
  <c r="M14" i="9"/>
  <c r="Q14" i="9" s="1"/>
  <c r="M15" i="9"/>
  <c r="Q15" i="9" s="1"/>
  <c r="M16" i="9"/>
  <c r="M17" i="9"/>
  <c r="M18" i="9"/>
  <c r="M19" i="9"/>
  <c r="M20" i="9"/>
  <c r="Q20" i="9" s="1"/>
  <c r="Q19" i="9" l="1"/>
  <c r="Q18" i="9"/>
  <c r="Q17" i="9"/>
  <c r="Q16" i="9"/>
  <c r="Q13" i="9"/>
  <c r="J6" i="10" l="1"/>
  <c r="R159" i="9" l="1"/>
  <c r="Z13" i="13" l="1"/>
  <c r="N51" i="7"/>
  <c r="N65" i="14"/>
  <c r="M10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tc={7F88B708-BE9D-4D27-A876-E6CB690F1CA2}</author>
    <author>tc={B790B693-3A5D-4907-95EE-7FE308F376A9}</author>
    <author>tc={0E022033-1A0B-44A0-9B9D-B61E118AAB5F}</author>
    <author>tc={0E2CA189-8211-4594-8F45-5AF13AA577A1}</author>
    <author>tc={8EC06107-134E-451A-83ED-C924BF3758B5}</author>
    <author>tc={8F4E9A52-FC46-466D-A841-EB62FE2C4037}</author>
    <author>tc={C109D502-C213-4128-8AE3-CBD322EDD80D}</author>
    <author>tc={A7E3DB13-CA57-4BAC-BDC8-C2C6C488FA3C}</author>
    <author>tc={1786F06E-6247-400D-A157-081C092040AD}</author>
  </authors>
  <commentList>
    <comment ref="Z4" authorId="0" shapeId="0" xr:uid="{7F88B708-BE9D-4D27-A876-E6CB690F1CA2}">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AA4" authorId="1" shapeId="0" xr:uid="{B790B693-3A5D-4907-95EE-7FE308F376A9}">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E6" authorId="2" shapeId="0" xr:uid="{0E022033-1A0B-44A0-9B9D-B61E118AAB5F}">
      <text>
        <t>[Comentário encadeado]
Sua versão do Excel permite que você leia este comentário encadeado, no entanto, as edições serão removidas se o arquivo for aberto em uma versão mais recente do Excel. Saiba mais: https://go.microsoft.com/fwlink/?linkid=870924
Comentário:
    Descrever o nº do contrato/nome da contratante; O contrato indicado deverá ser enviado em anexo.</t>
      </text>
    </comment>
    <comment ref="G6" authorId="3" shapeId="0" xr:uid="{0E2CA189-8211-4594-8F45-5AF13AA577A1}">
      <text>
        <t>[Comentário encadeado]
Sua versão do Excel permite que você leia este comentário encadeado, no entanto, as edições serão removidas se o arquivo for aberto em uma versão mais recente do Excel. Saiba mais: https://go.microsoft.com/fwlink/?linkid=870924
Comentário:
    Ex: Cantina, Restaurante, Lanchonete, Lavanderia... Etc.</t>
      </text>
    </comment>
    <comment ref="H6" authorId="4" shapeId="0" xr:uid="{8EC06107-134E-451A-83ED-C924BF3758B5}">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Início de vigência do atual contrato. Informar no formato mês/ano. 
Ex:  jan/2023
</t>
      </text>
    </comment>
    <comment ref="I6" authorId="5" shapeId="0" xr:uid="{8F4E9A52-FC46-466D-A841-EB62FE2C4037}">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Término de vigência do atual contrato. Informar no formato mês/ano. Ex: jan/2024
Para os casos que não conste tal informação no contrato informar "Indeterminado".
</t>
      </text>
    </comment>
    <comment ref="J6" authorId="6" shapeId="0" xr:uid="{C109D502-C213-4128-8AE3-CBD322EDD80D}">
      <text>
        <t>[Comentário encadeado]
Sua versão do Excel permite que você leia este comentário encadeado, no entanto, as edições serão removidas se o arquivo for aberto em uma versão mais recente do Excel. Saiba mais: https://go.microsoft.com/fwlink/?linkid=870924
Comentário:
    Informar o período de reajuste que consta no Contrato. 
Ex: Anual, Semestral... etc.</t>
      </text>
    </comment>
    <comment ref="K6" authorId="7" shapeId="0" xr:uid="{A7E3DB13-CA57-4BAC-BDC8-C2C6C488FA3C}">
      <text>
        <t>[Comentário encadeado]
Sua versão do Excel permite que você leia este comentário encadeado, no entanto, as edições serão removidas se o arquivo for aberto em uma versão mais recente do Excel. Saiba mais: https://go.microsoft.com/fwlink/?linkid=870924
Comentário:
    Informar o índice de reajuste que consta no contrato. Ex: IPCA, IGPM, INPC... etc.</t>
      </text>
    </comment>
    <comment ref="L6" authorId="8" shapeId="0" xr:uid="{1786F06E-6247-400D-A157-081C092040AD}">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Informar o valor mensal referente somente ao Aluguel ou Concessão de Uso do espaço.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tc={B6492F31-22E1-40E5-A402-7AE49BC75721}</author>
    <author>tc={1D5B20FA-FCFF-4A5B-82E1-9ACC9154E8D8}</author>
    <author>tc={9C5C90F8-2556-415E-B79A-4024A4CAEB8E}</author>
    <author>tc={2FD68DA4-5107-4E54-A167-C071D75F2A57}</author>
    <author>tc={B0468F59-276E-4F1D-8369-5F358CD6E655}</author>
    <author>tc={6DA36943-21EA-41AD-ADC6-01932878E562}</author>
    <author>tc={A6C1ED35-B937-448B-A43E-F094F40D27CF}</author>
    <author>tc={CD30EB02-9F4B-4FA1-B1DC-42D99C31E22D}</author>
    <author>tc={E2A87013-2668-47AF-9A8B-6F8731944958}</author>
  </authors>
  <commentList>
    <comment ref="Z4" authorId="0" shapeId="0" xr:uid="{B6492F31-22E1-40E5-A402-7AE49BC75721}">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AA4" authorId="1" shapeId="0" xr:uid="{1D5B20FA-FCFF-4A5B-82E1-9ACC9154E8D8}">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E6" authorId="2" shapeId="0" xr:uid="{9C5C90F8-2556-415E-B79A-4024A4CAEB8E}">
      <text>
        <t>[Comentário encadeado]
Sua versão do Excel permite que você leia este comentário encadeado, no entanto, as edições serão removidas se o arquivo for aberto em uma versão mais recente do Excel. Saiba mais: https://go.microsoft.com/fwlink/?linkid=870924
Comentário:
    Descrever o nº do contrato/nome da contratante; O contrato indicado deverá ser enviado em anexo.</t>
      </text>
    </comment>
    <comment ref="G6" authorId="3" shapeId="0" xr:uid="{2FD68DA4-5107-4E54-A167-C071D75F2A57}">
      <text>
        <t>[Comentário encadeado]
Sua versão do Excel permite que você leia este comentário encadeado, no entanto, as edições serão removidas se o arquivo for aberto em uma versão mais recente do Excel. Saiba mais: https://go.microsoft.com/fwlink/?linkid=870924
Comentário:
    Ex: Cantina, Restaurante, Lanchonete, Lavanderia... Etc.</t>
      </text>
    </comment>
    <comment ref="H6" authorId="4" shapeId="0" xr:uid="{B0468F59-276E-4F1D-8369-5F358CD6E655}">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Início de vigência do atual contrato. Informar no formato mês/ano. 
Ex:  jan/2023
</t>
      </text>
    </comment>
    <comment ref="I6" authorId="5" shapeId="0" xr:uid="{6DA36943-21EA-41AD-ADC6-01932878E562}">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Término de vigência do atual contrato. Informar no formato mês/ano. Ex: jan/2024
Para os casos que não conste tal informação no contrato informar "Indeterminado".
</t>
      </text>
    </comment>
    <comment ref="J6" authorId="6" shapeId="0" xr:uid="{A6C1ED35-B937-448B-A43E-F094F40D27CF}">
      <text>
        <t>[Comentário encadeado]
Sua versão do Excel permite que você leia este comentário encadeado, no entanto, as edições serão removidas se o arquivo for aberto em uma versão mais recente do Excel. Saiba mais: https://go.microsoft.com/fwlink/?linkid=870924
Comentário:
    Informar o período de reajuste que consta no Contrato. 
Ex: Anual, Semestral... etc.</t>
      </text>
    </comment>
    <comment ref="K6" authorId="7" shapeId="0" xr:uid="{CD30EB02-9F4B-4FA1-B1DC-42D99C31E22D}">
      <text>
        <t>[Comentário encadeado]
Sua versão do Excel permite que você leia este comentário encadeado, no entanto, as edições serão removidas se o arquivo for aberto em uma versão mais recente do Excel. Saiba mais: https://go.microsoft.com/fwlink/?linkid=870924
Comentário:
    Informar o índice de reajuste que consta no contrato. Ex: IPCA, IGPM, INPC... etc.</t>
      </text>
    </comment>
    <comment ref="L6" authorId="8" shapeId="0" xr:uid="{E2A87013-2668-47AF-9A8B-6F8731944958}">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Informar o valor mensal referente somente ao Aluguel ou Concessão de Uso do espaço.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tc={250A73FA-E4C2-4C1D-820C-242A6630E118}</author>
    <author>tc={E365C549-64DB-4CA9-A232-A80C2F8D0861}</author>
    <author>tc={E635D415-5A69-47A1-8F6C-20A4A36AEDFD}</author>
    <author>tc={7EC4B842-30CE-4AD1-BF69-040CCB7A6818}</author>
    <author>tc={8CED5EB8-E0CD-49A9-8FF9-744E85F11E73}</author>
    <author>tc={B439C0C0-7087-4D58-BC4B-0213B9346E48}</author>
    <author>tc={53CDBEFA-AFD9-4B1B-970D-EE74745D8AD4}</author>
    <author>tc={A12508FA-CE6F-4F1A-AE89-9345034D8CF8}</author>
    <author>tc={5D7764F8-D3F9-4AAB-8395-FF7559044480}</author>
  </authors>
  <commentList>
    <comment ref="E4" authorId="0" shapeId="0" xr:uid="{250A73FA-E4C2-4C1D-820C-242A6630E118}">
      <text>
        <t>[Comentário encadeado]
Sua versão do Excel permite que você leia este comentário encadeado, no entanto, as edições serão removidas se o arquivo for aberto em uma versão mais recente do Excel. Saiba mais: https://go.microsoft.com/fwlink/?linkid=870924
Comentário:
    Nº do Instrumento Contratual.</t>
      </text>
    </comment>
    <comment ref="F4" authorId="1" shapeId="0" xr:uid="{E365C549-64DB-4CA9-A232-A80C2F8D0861}">
      <text>
        <t>[Comentário encadeado]
Sua versão do Excel permite que você leia este comentário encadeado, no entanto, as edições serão removidas se o arquivo for aberto em uma versão mais recente do Excel. Saiba mais: https://go.microsoft.com/fwlink/?linkid=870924
Comentário:
    Fim de vigência da contratação. Informar apenas o ano.</t>
      </text>
    </comment>
    <comment ref="G4" authorId="2" shapeId="0" xr:uid="{E635D415-5A69-47A1-8F6C-20A4A36AEDFD}">
      <text>
        <t>[Comentário encadeado]
Sua versão do Excel permite que você leia este comentário encadeado, no entanto, as edições serão removidas se o arquivo for aberto em uma versão mais recente do Excel. Saiba mais: https://go.microsoft.com/fwlink/?linkid=870924
Comentário:
    Nome da Empresa contratante.</t>
      </text>
    </comment>
    <comment ref="M4" authorId="3" shapeId="0" xr:uid="{7EC4B842-30CE-4AD1-BF69-040CCB7A6818}">
      <text>
        <t>[Comentário encadeado]
Sua versão do Excel permite que você leia este comentário encadeado, no entanto, as edições serão removidas se o arquivo for aberto em uma versão mais recente do Excel. Saiba mais: https://go.microsoft.com/fwlink/?linkid=870924
Comentário:
    Valor previsto para o ano de 2023, considerando o que já foi arrecadado, conforme memória de cálculo.</t>
      </text>
    </comment>
    <comment ref="N4" authorId="4" shapeId="0" xr:uid="{8CED5EB8-E0CD-49A9-8FF9-744E85F11E73}">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O4" authorId="5" shapeId="0" xr:uid="{B439C0C0-7087-4D58-BC4B-0213B9346E48}">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H41" authorId="6" shapeId="0" xr:uid="{53CDBEFA-AFD9-4B1B-970D-EE74745D8AD4}">
      <text>
        <t>[Comentário encadeado]
Sua versão do Excel permite que você leia este comentário encadeado, no entanto, as edições serão removidas se o arquivo for aberto em uma versão mais recente do Excel. Saiba mais: https://go.microsoft.com/fwlink/?linkid=870924
Comentário:
    Ex: Funcionários, Usuários... etc</t>
      </text>
    </comment>
    <comment ref="I41" authorId="7" shapeId="0" xr:uid="{A12508FA-CE6F-4F1A-AE89-9345034D8CF8}">
      <text>
        <t xml:space="preserve">[Comentário encadeado]
Sua versão do Excel permite que você leia este comentário encadeado, no entanto, as edições serão removidas se o arquivo for aberto em uma versão mais recente do Excel. Saiba mais: https://go.microsoft.com/fwlink/?linkid=870924
Comentário:
    Considerar a quantidade de refeições fornecidas por mês. </t>
      </text>
    </comment>
    <comment ref="L41" authorId="8" shapeId="0" xr:uid="{5D7764F8-D3F9-4AAB-8395-FF7559044480}">
      <text>
        <t>[Comentário encadeado]
Sua versão do Excel permite que você leia este comentário encadeado, no entanto, as edições serão removidas se o arquivo for aberto em uma versão mais recente do Excel. Saiba mais: https://go.microsoft.com/fwlink/?linkid=870924
Comentário:
    nº de refeições x valor unitário x nº de meses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tc={B130ACBD-D296-48AD-AE2B-DC7AB01E8A3E}</author>
    <author>tc={EDBAB39F-EDAB-4091-BE68-54BEDF81593F}</author>
    <author>tc={ED7E8E32-75C4-4712-8D27-37C529963A39}</author>
    <author>tc={669000A6-8D2A-40C3-AA69-86AB072C470D}</author>
  </authors>
  <commentList>
    <comment ref="E4" authorId="0" shapeId="0" xr:uid="{B130ACBD-D296-48AD-AE2B-DC7AB01E8A3E}">
      <text>
        <t>[Comentário encadeado]
Sua versão do Excel permite que você leia este comentário encadeado, no entanto, as edições serão removidas se o arquivo for aberto em uma versão mais recente do Excel. Saiba mais: https://go.microsoft.com/fwlink/?linkid=870924
Comentário:
    Nº do Instrumento Contratual.</t>
      </text>
    </comment>
    <comment ref="M4" authorId="1" shapeId="0" xr:uid="{EDBAB39F-EDAB-4091-BE68-54BEDF81593F}">
      <text>
        <t>[Comentário encadeado]
Sua versão do Excel permite que você leia este comentário encadeado, no entanto, as edições serão removidas se o arquivo for aberto em uma versão mais recente do Excel. Saiba mais: https://go.microsoft.com/fwlink/?linkid=870924
Comentário:
    Valor previsto para o ano de 2023, considerando o que já foi arrecadado, conforme memória de cálculo.</t>
      </text>
    </comment>
    <comment ref="N4" authorId="2" shapeId="0" xr:uid="{ED7E8E32-75C4-4712-8D27-37C529963A39}">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O4" authorId="3" shapeId="0" xr:uid="{669000A6-8D2A-40C3-AA69-86AB072C470D}">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tc={70C1C269-67D9-4B15-A34C-7D18DB5A7530}</author>
    <author>tc={6FBDD2C0-1163-4A89-8655-AA494930C48B}</author>
    <author>tc={F2B653C9-A7C8-461E-AA76-E7D8B8C94B0A}</author>
    <author>tc={249DCF1B-9205-4A5E-B96A-CC9D7B7C7563}</author>
  </authors>
  <commentList>
    <comment ref="E4" authorId="0" shapeId="0" xr:uid="{70C1C269-67D9-4B15-A34C-7D18DB5A7530}">
      <text>
        <t>[Comentário encadeado]
Sua versão do Excel permite que você leia este comentário encadeado, no entanto, as edições serão removidas se o arquivo for aberto em uma versão mais recente do Excel. Saiba mais: https://go.microsoft.com/fwlink/?linkid=870924
Comentário:
    Nº do Instrumento Contratual.</t>
      </text>
    </comment>
    <comment ref="M4" authorId="1" shapeId="0" xr:uid="{6FBDD2C0-1163-4A89-8655-AA494930C48B}">
      <text>
        <t>[Comentário encadeado]
Sua versão do Excel permite que você leia este comentário encadeado, no entanto, as edições serão removidas se o arquivo for aberto em uma versão mais recente do Excel. Saiba mais: https://go.microsoft.com/fwlink/?linkid=870924
Comentário:
    Valor previsto para o ano de 2023, considerando o que já foi arrecadado, conforme memória de cálculo.</t>
      </text>
    </comment>
    <comment ref="N4" authorId="2" shapeId="0" xr:uid="{F2B653C9-A7C8-461E-AA76-E7D8B8C94B0A}">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O4" authorId="3" shapeId="0" xr:uid="{249DCF1B-9205-4A5E-B96A-CC9D7B7C7563}">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tc={19688110-FB5F-4ABE-9137-8C4CEA2809F4}</author>
    <author>tc={8BA9C3A9-E6E8-4C7F-B28A-6619AAB9265C}</author>
    <author>tc={3F8B811E-D104-41EE-96CE-270D0A9AB083}</author>
    <author>tc={7D05108F-52DD-459F-BE88-843FC8C71152}</author>
    <author>tc={B0036F4C-6721-4320-896C-F7AF11D44F19}</author>
    <author>tc={31160307-98AF-44BD-AB87-A25940B5DDE8}</author>
  </authors>
  <commentList>
    <comment ref="H5" authorId="0" shapeId="0" xr:uid="{19688110-FB5F-4ABE-9137-8C4CEA2809F4}">
      <text>
        <t>[Comentário encadeado]
Sua versão do Excel permite que você leia este comentário encadeado, no entanto, as edições serão removidas se o arquivo for aberto em uma versão mais recente do Excel. Saiba mais: https://go.microsoft.com/fwlink/?linkid=870924
Comentário:
    Início de vigência do atual contrato. Informar no formato mês/ano. Ex: Jan/2023.</t>
      </text>
    </comment>
    <comment ref="I5" authorId="1" shapeId="0" xr:uid="{8BA9C3A9-E6E8-4C7F-B28A-6619AAB9265C}">
      <text>
        <t>[Comentário encadeado]
Sua versão do Excel permite que você leia este comentário encadeado, no entanto, as edições serão removidas se o arquivo for aberto em uma versão mais recente do Excel. Saiba mais: https://go.microsoft.com/fwlink/?linkid=870924
Comentário:
    Término de vigência do atual contrato. Informar no formato mês/ano. Ex: Jan/2024.
Para os casos que não conste tal informação no contrato informar "Indeterminado".</t>
      </text>
    </comment>
    <comment ref="K5" authorId="2" shapeId="0" xr:uid="{3F8B811E-D104-41EE-96CE-270D0A9AB083}">
      <text>
        <t>[Comentário encadeado]
Sua versão do Excel permite que você leia este comentário encadeado, no entanto, as edições serão removidas se o arquivo for aberto em uma versão mais recente do Excel. Saiba mais: https://go.microsoft.com/fwlink/?linkid=870924
Comentário:
    Informar o nº do documento SEI e o número da página no Instrumento que constem os valores ou atributos utilizados na memória de cálculo.</t>
      </text>
    </comment>
    <comment ref="L5" authorId="3" shapeId="0" xr:uid="{7D05108F-52DD-459F-BE88-843FC8C71152}">
      <text>
        <t>[Comentário encadeado]
Sua versão do Excel permite que você leia este comentário encadeado, no entanto, as edições serão removidas se o arquivo for aberto em uma versão mais recente do Excel. Saiba mais: https://go.microsoft.com/fwlink/?linkid=870924
Comentário:
    Valor global previsto para o ano de 2023, considerando o que já foi arrecadado, conforme memória de cálculo.</t>
      </text>
    </comment>
    <comment ref="M5" authorId="4" shapeId="0" xr:uid="{B0036F4C-6721-4320-896C-F7AF11D44F19}">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N5" authorId="5" shapeId="0" xr:uid="{31160307-98AF-44BD-AB87-A25940B5DDE8}">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tc={6C3D06A9-0699-4F60-8F6E-6991130FE6B3}</author>
    <author>tc={DAABE1AE-CEC1-4911-B91B-4F34A5F77A41}</author>
    <author>tc={B5F59B5C-4B84-4E52-BF45-583B5BCC844D}</author>
    <author>tc={9E3B1D43-777A-42BA-950B-15986E540EF2}</author>
  </authors>
  <commentList>
    <comment ref="F4" authorId="0" shapeId="0" xr:uid="{6C3D06A9-0699-4F60-8F6E-6991130FE6B3}">
      <text>
        <t>[Comentário encadeado]
Sua versão do Excel permite que você leia este comentário encadeado, no entanto, as edições serão removidas se o arquivo for aberto em uma versão mais recente do Excel. Saiba mais: https://go.microsoft.com/fwlink/?linkid=870924
Comentário:
    Fim de vigência da contratação. Informar apenas o ano.</t>
      </text>
    </comment>
    <comment ref="Q4" authorId="1" shapeId="0" xr:uid="{DAABE1AE-CEC1-4911-B91B-4F34A5F77A41}">
      <text>
        <t>[Comentário encadeado]
Sua versão do Excel permite que você leia este comentário encadeado, no entanto, as edições serão removidas se o arquivo for aberto em uma versão mais recente do Excel. Saiba mais: https://go.microsoft.com/fwlink/?linkid=870924
Comentário:
    Valor previsto para o ano de 2023, considerando o que já foi arrecadado, conforme memória de cálculo.</t>
      </text>
    </comment>
    <comment ref="R4" authorId="2" shapeId="0" xr:uid="{B5F59B5C-4B84-4E52-BF45-583B5BCC844D}">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S4" authorId="3" shapeId="0" xr:uid="{9E3B1D43-777A-42BA-950B-15986E540EF2}">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tc={1B533633-DC3E-4EA4-AD34-8A7D91744A52}</author>
    <author>tc={3759DBB8-A084-44C7-9B39-D0F7F899B771}</author>
    <author>tc={F0CE98B9-B560-4157-BC3F-B0E21B6E9098}</author>
    <author>tc={37E93855-C677-401E-B9B4-97DBAAC3F52A}</author>
  </authors>
  <commentList>
    <comment ref="K3" authorId="0" shapeId="0" xr:uid="{1B533633-DC3E-4EA4-AD34-8A7D91744A52}">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L3" authorId="1" shapeId="0" xr:uid="{3759DBB8-A084-44C7-9B39-D0F7F899B771}">
      <text>
        <t>[Comentário encadeado]
Sua versão do Excel permite que você leia este comentário encadeado, no entanto, as edições serão removidas se o arquivo for aberto em uma versão mais recente do Excel. Saiba mais: https://go.microsoft.com/fwlink/?linkid=870924
Comentário:
    Para conhecimento.</t>
      </text>
    </comment>
    <comment ref="D4" authorId="2" shapeId="0" xr:uid="{F0CE98B9-B560-4157-BC3F-B0E21B6E9098}">
      <text>
        <t>[Comentário encadeado]
Sua versão do Excel permite que você leia este comentário encadeado, no entanto, as edições serão removidas se o arquivo for aberto em uma versão mais recente do Excel. Saiba mais: https://go.microsoft.com/fwlink/?linkid=870924
Comentário:
    Concurso Público ou Processo Seletivo</t>
      </text>
    </comment>
    <comment ref="J4" authorId="3" shapeId="0" xr:uid="{37E93855-C677-401E-B9B4-97DBAAC3F52A}">
      <text>
        <t>[Comentário encadeado]
Sua versão do Excel permite que você leia este comentário encadeado, no entanto, as edições serão removidas se o arquivo for aberto em uma versão mais recente do Excel. Saiba mais: https://go.microsoft.com/fwlink/?linkid=870924
Comentário:
    Valor previsto global para o ano de 2023, considerando o que já foi arrecadado, conforme memória de cálculo.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<sst xmlns="http://schemas.openxmlformats.org/spreadsheetml/2006/main" count="276" uniqueCount="171">
  <si>
    <t>PLANILHA 1</t>
  </si>
  <si>
    <t>DADOS DO CONTRATO</t>
  </si>
  <si>
    <t>PROJETADO</t>
  </si>
  <si>
    <t>TOTAL</t>
  </si>
  <si>
    <t>ITEM</t>
  </si>
  <si>
    <t>HOSPITAL</t>
  </si>
  <si>
    <t>Nº CONTRATO /EMPRESA</t>
  </si>
  <si>
    <t>DESCRIÇÃO DO BEM</t>
  </si>
  <si>
    <t>INICIO</t>
  </si>
  <si>
    <t>TÉRMINO</t>
  </si>
  <si>
    <t>PERIOD. REAJUSTE</t>
  </si>
  <si>
    <t>ÍNDICE REAJUSTE</t>
  </si>
  <si>
    <t>VALOR MENSAL</t>
  </si>
  <si>
    <t>JAN</t>
  </si>
  <si>
    <t>FEV</t>
  </si>
  <si>
    <t>MAR</t>
  </si>
  <si>
    <t>ABR</t>
  </si>
  <si>
    <t>MAI</t>
  </si>
  <si>
    <t>JUN</t>
  </si>
  <si>
    <t>JUL</t>
  </si>
  <si>
    <t>AGO</t>
  </si>
  <si>
    <t>SET</t>
  </si>
  <si>
    <t>OUT</t>
  </si>
  <si>
    <t>NOV</t>
  </si>
  <si>
    <t>DEZ</t>
  </si>
  <si>
    <t>VALOR MÉDIO MENSAL EM FUNÇÃO DOS BENS LOCADOS</t>
  </si>
  <si>
    <t>IPCA</t>
  </si>
  <si>
    <t>-</t>
  </si>
  <si>
    <t>INPC</t>
  </si>
  <si>
    <t>TOTAL ANO 2023</t>
  </si>
  <si>
    <t>Observações:</t>
  </si>
  <si>
    <t>Valor Autorizado para NR - LOA 2023</t>
  </si>
  <si>
    <t>UG</t>
  </si>
  <si>
    <t>IGP-M</t>
  </si>
  <si>
    <t>ARRECADADO</t>
  </si>
  <si>
    <t>1.3.1.1.01.1.1 - ALUGUÉIS E ARRENDAMENTOS – PRINCIPAL</t>
  </si>
  <si>
    <t>Descrição: Registra as receitas que se originaram da exploração do patrimônio imobiliário do Estado, como, por exemplo, as provenientes de aluguéis e arrendamentos, dentre outras.</t>
  </si>
  <si>
    <t>RA - Código de Recolhimento: 28932 - SFIN ALUGUEIS</t>
  </si>
  <si>
    <t>DOCUMENTO SEI</t>
  </si>
  <si>
    <t>Valor arrecadado (Posição em 05/07/2023)</t>
  </si>
  <si>
    <t>ANO 2023</t>
  </si>
  <si>
    <t>ALUGUÉIS E ARRENDAMENTOS</t>
  </si>
  <si>
    <t>DESCRIÇÃO NR</t>
  </si>
  <si>
    <t>FONTE</t>
  </si>
  <si>
    <t>ARRECADAÇÃO 2023</t>
  </si>
  <si>
    <t>Total Geral</t>
  </si>
  <si>
    <t>GND</t>
  </si>
  <si>
    <t>PROGRAMA</t>
  </si>
  <si>
    <t>Ministerio da Educaçao - MEC</t>
  </si>
  <si>
    <t>Empresa Brasileira de Serviços Hospitalares - Ebserh</t>
  </si>
  <si>
    <t>Diretoria de Orçamento e Finanças - DOF</t>
  </si>
  <si>
    <t>Serviço de Planejamento Orçamentário</t>
  </si>
  <si>
    <t>RECEITA PRÓPRIA</t>
  </si>
  <si>
    <t>PLOA - 2023</t>
  </si>
  <si>
    <t>LOA - 2023</t>
  </si>
  <si>
    <t>1º REESTIMATIVA</t>
  </si>
  <si>
    <t>2º REESTIMATIVA</t>
  </si>
  <si>
    <t>PLANILHA 2</t>
  </si>
  <si>
    <t>SERVIÇOS ADMINISTRATIVOS E COMERCIAIS GERAIS</t>
  </si>
  <si>
    <t>TIPOLOGIA</t>
  </si>
  <si>
    <t>VIGÊNCIA</t>
  </si>
  <si>
    <t>CONTRATANTE</t>
  </si>
  <si>
    <t>OBJETO</t>
  </si>
  <si>
    <t>MEMÓRIA DE CÁLCULO</t>
  </si>
  <si>
    <t>VALOR GLOBAL - 2023</t>
  </si>
  <si>
    <t>1. PRESTAÇÃO DE SERVIÇOS DIVERSOS</t>
  </si>
  <si>
    <t>2. SERVIÇOS DE ALIMENTAÇÃO</t>
  </si>
  <si>
    <t>BENEFICIADO</t>
  </si>
  <si>
    <t>Nº DE REFEIÇÕES /  MÊS</t>
  </si>
  <si>
    <t>VALOR UNITÁRIO DA REFEIÇÃO</t>
  </si>
  <si>
    <t>Nº DE MESES</t>
  </si>
  <si>
    <t>Serviço de Alimentação</t>
  </si>
  <si>
    <t>1.6.1.1.01.0.1 - SERVIÇOS ADMINISTRATIVOS E COMERCIAIS PRESTADOS POR ENTIDADES E ÓRGÃOS PÚBLICOS EM GERAL - PRINCIPAL</t>
  </si>
  <si>
    <t>Descrição: Registra as receitas decorrentes da prestação de serviços administrativos e de serviços comerciais nas diversas áreas de atividade econômica.</t>
  </si>
  <si>
    <t>RA - Código de Recolhimento: 28920 - SFIN SERVICOS ADMINISTRATIVOS</t>
  </si>
  <si>
    <t>PLANILHA 3</t>
  </si>
  <si>
    <t>SERVIÇOS DE ATENDIMENTO À SAÚDE</t>
  </si>
  <si>
    <t>Nº DO CONTRATO</t>
  </si>
  <si>
    <t>INÍCIO</t>
  </si>
  <si>
    <t>MÉMORIA DE CÁLCULO</t>
  </si>
  <si>
    <t>DOCUMENTO SEI/ REFERÊNCIA DAS PÁGINAS</t>
  </si>
  <si>
    <t>1.6.3.1.01.0.1 - SERVIÇOS DE ATENDIMENTO À SAÚDE EM UNIDADES DO GOVERNO FEDERAL - PRINCIPAL</t>
  </si>
  <si>
    <t xml:space="preserve">Descrição: Registra as receitas de serviços de atendimento à saúde, de caráter especializado ou não. Compreende a prestação de serviços relacionados à saúde humana em hospitais, ambulatórios, consultórios, clínicas, centros de
assistência psicossocial, </t>
  </si>
  <si>
    <t>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</si>
  <si>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RA - Código de Recolhimento: 28918 - SFIN-SERVICOS HOSPITALARES</t>
  </si>
  <si>
    <t>PLANILHA 4</t>
  </si>
  <si>
    <t>MULTAS E JUROS PREVISTOS EM CONTRATOS</t>
  </si>
  <si>
    <t>CONTRATO/INSTRUMENTO LICITATÓRIO</t>
  </si>
  <si>
    <t>CONTRATADA</t>
  </si>
  <si>
    <t>MULTA COMPENSATÓRIA</t>
  </si>
  <si>
    <t>MULTA MORATÓRIA</t>
  </si>
  <si>
    <t>TAXA</t>
  </si>
  <si>
    <t>DIAS DE ATRASO</t>
  </si>
  <si>
    <t>TAXA DIÁRIA</t>
  </si>
  <si>
    <t>1.9.1.1.09.0.1 - MULTAS E JUROS PREVISTOS EM CONTRATOS - PRINCIPAL</t>
  </si>
  <si>
    <t>Descrição: Registra receitas de multas e juros de mora destinados à indenização pelo atraso no cumprimento de obrigação e multas de caráter punitivo ou moratório decorrentes de inobservância de obrigações contratuais.</t>
  </si>
  <si>
    <t>RA - Código de Recolhimento: 28948 - SFIN MULTAS E JUROS PREVISTOS EM CONTRATOS</t>
  </si>
  <si>
    <t>PROJEÇÃO ANO 2023</t>
  </si>
  <si>
    <t>TIPO</t>
  </si>
  <si>
    <t>CARGO</t>
  </si>
  <si>
    <t>DOCUMENTO DE FORMALIZAÇÃO/EDITAL</t>
  </si>
  <si>
    <t xml:space="preserve">QUANTIDADE DE VAGAS </t>
  </si>
  <si>
    <t>QUANTIDADE MÉDIA DE INSCRITOS</t>
  </si>
  <si>
    <t>VALOR DA TAXA DE INSCRIÇÃO</t>
  </si>
  <si>
    <t>PROJEÇÃO  - 2023</t>
  </si>
  <si>
    <t>5 - CONCURSOS E PROCESSOS SELETIVOS</t>
  </si>
  <si>
    <t>NR</t>
  </si>
  <si>
    <t>OUTRAS RESTITUICOES-PRINCIPAL</t>
  </si>
  <si>
    <t>HU deverá encaminhar contrato em Formato PDF e informar o número do documento SEI na coluna "DOCUMENTO SEI".</t>
  </si>
  <si>
    <t>Indeterminado</t>
  </si>
  <si>
    <t>PERIODO REAJUSTE</t>
  </si>
  <si>
    <t xml:space="preserve">Anual </t>
  </si>
  <si>
    <t xml:space="preserve">Bianual </t>
  </si>
  <si>
    <t xml:space="preserve">Trianual </t>
  </si>
  <si>
    <t>Quadrienal</t>
  </si>
  <si>
    <t>Sem reajuste</t>
  </si>
  <si>
    <t>Quinquenal</t>
  </si>
  <si>
    <t>Semestral</t>
  </si>
  <si>
    <t>REAJUSTE</t>
  </si>
  <si>
    <t>IPC</t>
  </si>
  <si>
    <t>ICV</t>
  </si>
  <si>
    <t>IVAR</t>
  </si>
  <si>
    <t>IGP-DI</t>
  </si>
  <si>
    <t>¹  Histórico da Arrecadação referem-se às arrecadações executadas exatamente nos códigos das NRs constantes na coluna "D".</t>
  </si>
  <si>
    <t>Observação:</t>
  </si>
  <si>
    <t xml:space="preserve">HU deverá encaminhar contrato em Formato PDF. </t>
  </si>
  <si>
    <t>PLANILHA 5</t>
  </si>
  <si>
    <t>19229901 - OUTRAS RESTITUICOES-PRINCIPAL</t>
  </si>
  <si>
    <t>Descrição: Registra receitas decorrentes de restituições.</t>
  </si>
  <si>
    <t>RA - Código de Recolhimento: 28940 - SFIN OUTRAS RESTITUICOES</t>
  </si>
  <si>
    <t>BASE DE CÁLCULO R$</t>
  </si>
  <si>
    <t>1.6.1.1.02.0.1 - INSCR.EM CONCURSOS E PROC.SELETIVOS-PRINCIPAL</t>
  </si>
  <si>
    <t>3º REESTIMATIVA</t>
  </si>
  <si>
    <t>Valor arrecadado (Posição em 04/09/2023)</t>
  </si>
  <si>
    <t>Descrição: Registra as receitas decorrentes de tarifas deinscrição em concursos e processos seletivos, inclusivevestibulares realizados pelas instituições de ensino.</t>
  </si>
  <si>
    <t>RA - Código de Recolhimento: 28883  - TAXA DE INSCRICAO EM CONCURSO PUBLICO</t>
  </si>
  <si>
    <t>CONC/PERM/AUT/CESSAO DIR.USO IMOV.PUB-PRINC.</t>
  </si>
  <si>
    <t>Descrição: Registra as receitas provenientes da utilização deáreas de domínio da União, as quais, a critério do PoderExecutivo, poderão ser cedidas, gratuitamente ou emcondições especiais, sob qualquer regimes previsto em Lei,quais sejam: concessão, permissão, autorização ou cessãode uso de bem público.</t>
  </si>
  <si>
    <t>INDENIZ.P/DANOS CAUSADOS AO PATR.PUB.-PRINC.</t>
  </si>
  <si>
    <t>19210101 - INDENIZ.P/DANOS CAUSADOS AO PATR.PUB.-PRINC.</t>
  </si>
  <si>
    <t>Descrição: Registra o valor dos recursos recebidos comoindenização por danos causados ao patrimônio público ouindenização por Posse/Ocupação Ilícita de Bens da União.</t>
  </si>
  <si>
    <t>1.3.1.1.02.0.1 - CONC/PERM/AUT/CESSAO DIR.USO IMOV.PUB-PRINC.</t>
  </si>
  <si>
    <t>Histórico de Arrecadação</t>
  </si>
  <si>
    <t>PLANILHA 6</t>
  </si>
  <si>
    <t>PLANILHA 7</t>
  </si>
  <si>
    <t>SÍNTESE PRÉVIA - 3º MOMENTO - RECEITA PRÓPRIA</t>
  </si>
  <si>
    <t>* O hospital deverá preencher apenas as colunas de cor "Laranja".</t>
  </si>
  <si>
    <t>HU-UFGD</t>
  </si>
  <si>
    <t>ALUGUEIS E ARRENDAMENTOS-PRINCIPAL</t>
  </si>
  <si>
    <t>SERV.ADMINISTRAT.E COMERCIAIS GERAIS-PRINC.</t>
  </si>
  <si>
    <t>SERV.ATENDIM.SAUDE UNID.GOV.FED.-PRINC.</t>
  </si>
  <si>
    <t>MULTAS E JUROS PREVISTOS EM CONTRATOS-PRINC.</t>
  </si>
  <si>
    <t xml:space="preserve">CONT 17/2022-PARANGABA &amp; BRIGONI LTDA </t>
  </si>
  <si>
    <t>Contrato 17/2020 + TR (SEI 31334000) 31334000 páginas 1,2</t>
  </si>
  <si>
    <t>lanchonete</t>
  </si>
  <si>
    <t>02/jan/23</t>
  </si>
  <si>
    <t>01/jan/25</t>
  </si>
  <si>
    <t>ANUAL</t>
  </si>
  <si>
    <t>IGP-M/FGV</t>
  </si>
  <si>
    <t>funcionários</t>
  </si>
  <si>
    <t xml:space="preserve"> valor das refeições x média de refeições diárias pagas x 22 dias no mês x 12 meses: 14,44x15x22x12</t>
  </si>
  <si>
    <t>receita decorrente do contrato de cessão de uso do espaço do hospital para axploração do serviço de lanchonete, onde conforme item 3.4 do TR vinculado ao processo licitatório que culminou no contrato 17-2022, que menciona que deve ocorrer o ressarcimento referente aos valores de energia elétrica e água.</t>
  </si>
  <si>
    <t>valor estimado mensal x 12 meses: 776,33x12</t>
  </si>
  <si>
    <t>247/2020</t>
  </si>
  <si>
    <t>Fundo Municipal de Saúde</t>
  </si>
  <si>
    <t>contratualização SUS do HU-UFGD</t>
  </si>
  <si>
    <t>valor mensal da cota municipal + cota estadual x 12 meses + 2º T. aditivo 1 parcela extra da cota estadual + 3º T. aditivo parcela única da portaria 2624/2020: (272.921,17+550.000)x12 + 550.000 + 300.000</t>
  </si>
  <si>
    <t>SEI 31332823  páginas 11, 18 e 22</t>
  </si>
  <si>
    <t>TRD 001/2023</t>
  </si>
  <si>
    <t>Termo de Reconhecimento de Dívida referente ao periodo de 12/2019 a 12/2020 recursos  SUS de cota Estadual</t>
  </si>
  <si>
    <t>parcela única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</si>
</sst>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R$&quot;\ #,##0.00;[Red]\-&quot;R$&quot;\ #,##0.00"/>
    <numFmt numFmtId="44" formatCode="_-&quot;R$&quot;\ * #,##0.00_-;\-&quot;R$&quot;\ * #,##0.00_-;_-&quot;R$&quot;\ * &quot;-&quot;??_-;_-@_-"/>
    <numFmt numFmtId="43" formatCode="_-* #,##0.00_-;\-* #,##0.00_-;_-* &quot;-&quot;??_-;_-@_-"/>
    <numFmt numFmtId="164" formatCode="#,##0_ ;[Red]\-#,##0\ "/>
    <numFmt numFmtId="165" formatCode="_-* #,##0_-;\-* #,##0_-;_-* &quot;-&quot;??_-;_-@_-"/>
    <numFmt numFmtId="166" formatCode="_-* #,##0.000_-;\-* #,##0.000_-;_-* &quot;-&quot;??_-;_-@_-"/>
    <numFmt numFmtId="167" formatCode="0.0%"/>
  </numFmts>
  <fonts count="22"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b/>
      <sz val="12"/>
      <color theme="1"/>
      <name val="Calibri"/>
      <family val="2"/>
      <scheme val="minor"/>
    </font>
    <font>
      <sz val="8"/>
      <color theme="1"/>
      <name val="Calibri"/>
      <family val="2"/>
      <scheme val="minor"/>
    </font>
    <font>
      <b/>
      <sz val="9"/>
      <color theme="0"/>
      <name val="Calibri"/>
      <family val="2"/>
      <scheme val="minor"/>
    </font>
    <font>
      <sz val="9"/>
      <color theme="1"/>
      <name val="Segoe UI"/>
      <family val="2"/>
    </font>
    <font>
      <sz val="12"/>
      <color theme="1"/>
      <name val="Calibri"/>
      <family val="2"/>
      <scheme val="minor"/>
    </font>
    <font>
      <u/>
      <sz val="12"/>
      <color theme="1"/>
      <name val="Calibri"/>
      <family val="2"/>
      <scheme val="minor"/>
    </font>
    <font>
      <b/>
      <sz val="9"/>
      <name val="Calibri"/>
      <family val="2"/>
      <scheme val="minor"/>
    </font>
    <font>
      <b/>
      <sz val="11"/>
      <color theme="0"/>
      <name val="Calibri"/>
      <family val="2"/>
      <scheme val="minor"/>
    </font>
    <font>
      <b/>
      <sz val="11"/>
      <color theme="1"/>
      <name val="Calibri"/>
      <family val="2"/>
      <scheme val="minor"/>
    </font>
    <font>
      <b/>
      <sz val="9"/>
      <color rgb="FFFF0000"/>
      <name val="Calibri"/>
      <family val="2"/>
      <scheme val="minor"/>
    </font>
    <font>
      <b/>
      <sz val="14"/>
      <color theme="0"/>
      <name val="Calibri"/>
      <family val="2"/>
      <scheme val="minor"/>
    </font>
    <font>
      <b/>
      <sz val="8"/>
      <color theme="1"/>
      <name val="Calibri"/>
      <family val="2"/>
      <scheme val="minor"/>
    </font>
    <font>
      <b/>
      <sz val="12"/>
      <color theme="0"/>
      <name val="Calibri"/>
      <family val="2"/>
      <scheme val="minor"/>
    </font>
    <font>
      <sz val="10"/>
      <color theme="1"/>
      <name val="Calibri"/>
      <family val="2"/>
      <scheme val="minor"/>
    </font>
    <font>
      <sz val="9"/>
      <name val="Calibri"/>
      <family val="2"/>
      <scheme val="minor"/>
    </font>
    <font>
      <u/>
      <sz val="11"/>
      <color theme="1"/>
      <name val="Calibri"/>
      <family val="2"/>
      <scheme val="minor"/>
    </font>
    <font>
      <b/>
      <sz val="14"/>
      <color theme="1"/>
      <name val="Calibri"/>
      <family val="2"/>
      <scheme val="minor"/>
    </font>
    <font>
      <b/>
      <sz val="10"/>
      <color theme="1"/>
      <name val="Calibri"/>
      <family val="2"/>
      <scheme val="minor"/>
    </font>
  </fonts>
  <fills count="18">
    <fill>
      <patternFill patternType="none"/>
    </fill>
    <fill>
      <patternFill patternType="gray125"/>
    </fill>
    <fill>
      <patternFill patternType="solid">
        <fgColor theme="6"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tint="0.249977111117893"/>
        <bgColor indexed="64"/>
      </patternFill>
    </fill>
    <fill>
      <patternFill patternType="solid">
        <fgColor theme="2" tint="-9.9978637043366805E-2"/>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3" tint="0.59999389629810485"/>
        <bgColor indexed="64"/>
      </patternFill>
    </fill>
    <fill>
      <patternFill patternType="solid">
        <fgColor rgb="FFACB9CA"/>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2" tint="-0.89999084444715716"/>
        <bgColor indexed="64"/>
      </patternFill>
    </fill>
    <fill>
      <patternFill patternType="solid">
        <fgColor theme="4" tint="0.39997558519241921"/>
        <bgColor indexed="64"/>
      </patternFill>
    </fill>
    <fill>
      <patternFill patternType="solid">
        <fgColor theme="5"/>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hair">
        <color theme="0"/>
      </left>
      <right style="hair">
        <color theme="0"/>
      </right>
      <top style="hair">
        <color theme="0"/>
      </top>
      <bottom/>
      <diagonal/>
    </border>
    <border>
      <left style="thin">
        <color indexed="64"/>
      </left>
      <right style="thin">
        <color indexed="64"/>
      </right>
      <top/>
      <bottom/>
      <diagonal/>
    </border>
    <border>
      <left style="thin">
        <color indexed="64"/>
      </left>
      <right/>
      <top/>
      <bottom/>
      <diagonal/>
    </border>
    <border>
      <left style="hair">
        <color theme="0"/>
      </left>
      <right style="hair">
        <color theme="0"/>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hair">
        <color theme="0"/>
      </left>
      <right style="hair">
        <color theme="0"/>
      </right>
      <top/>
      <bottom style="hair">
        <color theme="0"/>
      </bottom>
      <diagonal/>
    </border>
    <border>
      <left/>
      <right style="hair">
        <color theme="0"/>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theme="0"/>
      </right>
      <top style="hair">
        <color theme="0"/>
      </top>
      <bottom/>
      <diagonal/>
    </border>
    <border>
      <left/>
      <right style="medium">
        <color indexed="64"/>
      </right>
      <top/>
      <bottom/>
      <diagonal/>
    </border>
    <border>
      <left/>
      <right style="thin">
        <color indexed="64"/>
      </right>
      <top/>
      <bottom/>
      <diagonal/>
    </border>
    <border>
      <left style="thin">
        <color theme="2" tint="-0.249977111117893"/>
      </left>
      <right/>
      <top style="thin">
        <color indexed="64"/>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indexed="64"/>
      </left>
      <right style="thin">
        <color theme="2" tint="-0.249977111117893"/>
      </right>
      <top style="thin">
        <color theme="2" tint="-0.249977111117893"/>
      </top>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right/>
      <top style="thin">
        <color theme="2" tint="-0.249977111117893"/>
      </top>
      <bottom style="thin">
        <color theme="2" tint="-0.249977111117893"/>
      </bottom>
      <diagonal/>
    </border>
    <border>
      <left/>
      <right/>
      <top style="thin">
        <color indexed="64"/>
      </top>
      <bottom style="thin">
        <color indexed="64"/>
      </bottom>
      <diagonal/>
    </border>
    <border>
      <left/>
      <right style="thin">
        <color indexed="64"/>
      </right>
      <top style="hair">
        <color indexed="64"/>
      </top>
      <bottom/>
      <diagonal/>
    </border>
    <border>
      <left/>
      <right style="thin">
        <color indexed="64"/>
      </right>
      <top style="thin">
        <color indexed="64"/>
      </top>
      <bottom/>
      <diagonal/>
    </border>
    <border>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diagonal/>
    </border>
    <border>
      <left/>
      <right style="medium">
        <color indexed="64"/>
      </right>
      <top style="thin">
        <color indexed="64"/>
      </top>
      <bottom style="thin">
        <color indexed="64"/>
      </bottom>
      <diagonal/>
    </border>
    <border>
      <left style="thin">
        <color theme="2" tint="-0.249977111117893"/>
      </left>
      <right/>
      <top/>
      <bottom style="thin">
        <color theme="2" tint="-0.249977111117893"/>
      </bottom>
      <diagonal/>
    </border>
  </borders>
  <cellStyleXfs count="9">
    <xf numFmtId="0" fontId="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cellStyleXfs>
  <cellXfs count="305">
    <xf numFmtId="0" fontId="0" fillId="0" borderId="0" xfId="0"/>
    <xf numFmtId="0" fontId="3" fillId="0" borderId="3" xfId="0" applyFont="1" applyBorder="1" applyAlignment="1" applyProtection="1">
      <alignment vertical="center" wrapText="1"/>
      <protection locked="0"/>
    </xf>
    <xf numFmtId="0" fontId="3" fillId="0" borderId="3" xfId="0" applyFont="1" applyBorder="1" applyAlignment="1" applyProtection="1">
      <alignment horizontal="justify" vertical="center" wrapText="1"/>
      <protection locked="0"/>
    </xf>
    <xf numFmtId="0" fontId="3" fillId="0" borderId="3" xfId="0" applyFont="1" applyBorder="1" applyAlignment="1" applyProtection="1">
      <alignment horizontal="center" vertical="center"/>
      <protection locked="0"/>
    </xf>
    <xf numFmtId="164" fontId="3" fillId="0" borderId="3" xfId="0" applyNumberFormat="1" applyFont="1" applyBorder="1" applyAlignment="1" applyProtection="1">
      <alignment horizontal="right" vertical="center"/>
      <protection locked="0"/>
    </xf>
    <xf numFmtId="0" fontId="3" fillId="0" borderId="2" xfId="0" applyFont="1" applyBorder="1" applyAlignment="1" applyProtection="1">
      <alignment vertical="center" wrapText="1"/>
      <protection locked="0"/>
    </xf>
    <xf numFmtId="0" fontId="3" fillId="0" borderId="2" xfId="0" applyFont="1" applyBorder="1" applyAlignment="1" applyProtection="1">
      <alignment horizontal="justify" vertical="center" wrapText="1"/>
      <protection locked="0"/>
    </xf>
    <xf numFmtId="164" fontId="3" fillId="0" borderId="2" xfId="0" applyNumberFormat="1" applyFont="1" applyBorder="1" applyAlignment="1" applyProtection="1">
      <alignment horizontal="right" vertical="center"/>
      <protection locked="0"/>
    </xf>
    <xf numFmtId="0" fontId="3" fillId="0" borderId="2" xfId="0" applyFont="1" applyBorder="1" applyAlignment="1" applyProtection="1">
      <alignment vertical="center"/>
      <protection locked="0"/>
    </xf>
    <xf numFmtId="0" fontId="3" fillId="0" borderId="2" xfId="0" applyFont="1" applyBorder="1" applyAlignment="1" applyProtection="1">
      <alignment horizontal="justify" vertical="center"/>
      <protection locked="0"/>
    </xf>
    <xf numFmtId="0" fontId="15" fillId="0" borderId="0" xfId="0" applyFont="1"/>
    <xf numFmtId="0" fontId="15" fillId="0" borderId="0" xfId="0" applyFont="1" applyAlignment="1">
      <alignment horizontal="center"/>
    </xf>
    <xf numFmtId="0" fontId="18" fillId="0" borderId="3" xfId="0" applyFont="1" applyBorder="1" applyAlignment="1" applyProtection="1">
      <alignment horizontal="center" vertical="center" wrapText="1"/>
      <protection locked="0"/>
    </xf>
    <xf numFmtId="165" fontId="3" fillId="0" borderId="3" xfId="2" applyNumberFormat="1" applyFont="1" applyFill="1" applyBorder="1" applyAlignment="1" applyProtection="1">
      <alignment horizontal="center" vertical="center"/>
      <protection locked="0"/>
    </xf>
    <xf numFmtId="0" fontId="18" fillId="0" borderId="2" xfId="0" applyFont="1" applyBorder="1" applyAlignment="1" applyProtection="1">
      <alignment horizontal="left" vertical="center" wrapText="1"/>
      <protection locked="0"/>
    </xf>
    <xf numFmtId="49" fontId="18" fillId="0" borderId="2" xfId="0" applyNumberFormat="1" applyFont="1" applyBorder="1" applyAlignment="1" applyProtection="1">
      <alignment horizontal="center" vertical="center" wrapText="1"/>
      <protection locked="0"/>
    </xf>
    <xf numFmtId="165" fontId="3" fillId="0" borderId="2" xfId="1" applyNumberFormat="1" applyFont="1" applyFill="1" applyBorder="1" applyAlignment="1" applyProtection="1">
      <alignment horizontal="center" vertical="center"/>
      <protection locked="0"/>
    </xf>
    <xf numFmtId="165" fontId="3" fillId="0" borderId="3" xfId="1" applyNumberFormat="1" applyFont="1" applyFill="1" applyBorder="1" applyAlignment="1" applyProtection="1">
      <alignment vertical="center"/>
      <protection locked="0"/>
    </xf>
    <xf numFmtId="2" fontId="3" fillId="0" borderId="3" xfId="0" applyNumberFormat="1" applyFont="1" applyBorder="1" applyAlignment="1" applyProtection="1">
      <alignment vertical="center"/>
      <protection locked="0"/>
    </xf>
    <xf numFmtId="0" fontId="3" fillId="0" borderId="3" xfId="0" applyFont="1" applyBorder="1" applyAlignment="1" applyProtection="1">
      <alignment vertical="center"/>
      <protection locked="0"/>
    </xf>
    <xf numFmtId="0" fontId="18" fillId="0" borderId="2" xfId="0" applyFont="1" applyBorder="1" applyAlignment="1" applyProtection="1">
      <alignment vertical="center" wrapText="1"/>
      <protection locked="0"/>
    </xf>
    <xf numFmtId="165" fontId="3" fillId="0" borderId="2" xfId="1" applyNumberFormat="1" applyFont="1" applyFill="1" applyBorder="1" applyAlignment="1" applyProtection="1">
      <alignment vertical="center"/>
      <protection locked="0"/>
    </xf>
    <xf numFmtId="2" fontId="3" fillId="0" borderId="2" xfId="0" applyNumberFormat="1" applyFont="1" applyBorder="1" applyAlignment="1" applyProtection="1">
      <alignment vertical="center"/>
      <protection locked="0"/>
    </xf>
    <xf numFmtId="0" fontId="18" fillId="0" borderId="3" xfId="0" applyFont="1" applyBorder="1" applyAlignment="1" applyProtection="1">
      <alignment vertical="center"/>
      <protection locked="0"/>
    </xf>
    <xf numFmtId="165" fontId="3" fillId="0" borderId="3" xfId="1" applyNumberFormat="1" applyFont="1" applyFill="1" applyBorder="1" applyAlignment="1" applyProtection="1">
      <alignment horizontal="center" vertical="center"/>
      <protection locked="0"/>
    </xf>
    <xf numFmtId="0" fontId="18" fillId="0" borderId="2" xfId="0" applyFont="1" applyBorder="1" applyAlignment="1" applyProtection="1">
      <alignment vertical="center"/>
      <protection locked="0"/>
    </xf>
    <xf numFmtId="0" fontId="18" fillId="0" borderId="25" xfId="0" applyFont="1" applyBorder="1" applyAlignment="1" applyProtection="1">
      <alignment horizontal="left" vertical="center" wrapText="1"/>
      <protection locked="0"/>
    </xf>
    <xf numFmtId="0" fontId="18" fillId="0" borderId="26"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18" fillId="0" borderId="4" xfId="0" applyFont="1" applyBorder="1" applyAlignment="1" applyProtection="1">
      <alignment vertical="center"/>
      <protection locked="0"/>
    </xf>
    <xf numFmtId="165" fontId="3" fillId="0" borderId="4" xfId="1" applyNumberFormat="1" applyFont="1" applyFill="1" applyBorder="1" applyAlignment="1" applyProtection="1">
      <alignment horizontal="center" vertical="center"/>
      <protection locked="0"/>
    </xf>
    <xf numFmtId="0" fontId="5" fillId="0" borderId="0" xfId="0" applyFont="1" applyAlignment="1" applyProtection="1">
      <alignment horizontal="center"/>
      <protection locked="0"/>
    </xf>
    <xf numFmtId="17" fontId="3" fillId="0" borderId="2" xfId="0" applyNumberFormat="1" applyFont="1" applyBorder="1" applyAlignment="1" applyProtection="1">
      <alignment vertical="center"/>
      <protection locked="0"/>
    </xf>
    <xf numFmtId="17" fontId="3" fillId="0" borderId="3" xfId="0" applyNumberFormat="1" applyFont="1" applyBorder="1" applyAlignment="1" applyProtection="1">
      <alignment horizontal="center" vertical="center"/>
      <protection locked="0"/>
    </xf>
    <xf numFmtId="17" fontId="3" fillId="0" borderId="2" xfId="0" applyNumberFormat="1" applyFont="1" applyBorder="1" applyAlignment="1" applyProtection="1">
      <alignment horizontal="center" vertical="center"/>
      <protection locked="0"/>
    </xf>
    <xf numFmtId="0" fontId="18" fillId="0" borderId="3"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17" fontId="3" fillId="0" borderId="3" xfId="0" applyNumberFormat="1" applyFont="1" applyBorder="1" applyAlignment="1" applyProtection="1">
      <alignment vertical="center" wrapText="1"/>
      <protection locked="0"/>
    </xf>
    <xf numFmtId="17" fontId="3" fillId="0" borderId="3" xfId="0" applyNumberFormat="1" applyFont="1" applyBorder="1" applyAlignment="1" applyProtection="1">
      <alignment horizontal="justify" vertical="center" wrapText="1"/>
      <protection locked="0"/>
    </xf>
    <xf numFmtId="0" fontId="3" fillId="0" borderId="3" xfId="0" applyFont="1" applyBorder="1" applyAlignment="1" applyProtection="1">
      <alignment horizontal="justify" vertical="center"/>
      <protection locked="0"/>
    </xf>
    <xf numFmtId="3" fontId="18" fillId="0" borderId="2" xfId="0" applyNumberFormat="1" applyFont="1" applyBorder="1" applyAlignment="1" applyProtection="1">
      <alignment horizontal="right" vertical="center" wrapText="1"/>
      <protection locked="0"/>
    </xf>
    <xf numFmtId="167" fontId="18" fillId="0" borderId="2" xfId="8" applyNumberFormat="1" applyFont="1" applyBorder="1" applyAlignment="1" applyProtection="1">
      <alignment horizontal="center" vertical="center" wrapText="1"/>
      <protection locked="0"/>
    </xf>
    <xf numFmtId="3" fontId="18" fillId="0" borderId="2" xfId="0" applyNumberFormat="1" applyFont="1" applyBorder="1" applyAlignment="1" applyProtection="1">
      <alignment horizontal="center" vertical="center" wrapText="1"/>
      <protection locked="0"/>
    </xf>
    <xf numFmtId="165" fontId="2" fillId="4" borderId="1" xfId="1" applyNumberFormat="1" applyFont="1" applyFill="1" applyBorder="1" applyAlignment="1" applyProtection="1">
      <alignment horizontal="center" vertical="center" wrapText="1"/>
    </xf>
    <xf numFmtId="165" fontId="2" fillId="3" borderId="1" xfId="1" applyNumberFormat="1" applyFont="1" applyFill="1" applyBorder="1" applyProtection="1"/>
    <xf numFmtId="165" fontId="21" fillId="4" borderId="49" xfId="1" applyNumberFormat="1" applyFont="1" applyFill="1" applyBorder="1" applyAlignment="1" applyProtection="1">
      <alignment horizontal="right" vertical="center" wrapText="1"/>
    </xf>
    <xf numFmtId="43" fontId="3" fillId="0" borderId="0" xfId="1" applyFont="1" applyFill="1" applyBorder="1" applyAlignment="1" applyProtection="1">
      <alignment horizontal="right"/>
    </xf>
    <xf numFmtId="43" fontId="3" fillId="0" borderId="0" xfId="1" applyFont="1" applyFill="1" applyBorder="1" applyProtection="1"/>
    <xf numFmtId="9" fontId="15" fillId="0" borderId="0" xfId="8" applyFont="1" applyAlignment="1" applyProtection="1">
      <alignment horizontal="right"/>
    </xf>
    <xf numFmtId="165" fontId="15" fillId="0" borderId="0" xfId="8" applyNumberFormat="1" applyFont="1" applyAlignment="1" applyProtection="1">
      <alignment horizontal="right"/>
    </xf>
    <xf numFmtId="9" fontId="4" fillId="0" borderId="31" xfId="8" applyFont="1" applyBorder="1" applyAlignment="1" applyProtection="1">
      <alignment horizontal="right" vertical="top"/>
    </xf>
    <xf numFmtId="0" fontId="17" fillId="9" borderId="44" xfId="0" applyFont="1" applyFill="1" applyBorder="1" applyAlignment="1" applyProtection="1">
      <alignment horizontal="left" vertical="center" wrapText="1" indent="1"/>
      <protection locked="0"/>
    </xf>
    <xf numFmtId="3" fontId="17" fillId="9" borderId="44" xfId="0" applyNumberFormat="1" applyFont="1" applyFill="1" applyBorder="1" applyAlignment="1" applyProtection="1">
      <alignment horizontal="center" vertical="top" wrapText="1"/>
      <protection locked="0"/>
    </xf>
    <xf numFmtId="3" fontId="17" fillId="9" borderId="45" xfId="0" applyNumberFormat="1" applyFont="1" applyFill="1" applyBorder="1" applyAlignment="1" applyProtection="1">
      <alignment horizontal="center" vertical="top" wrapText="1"/>
      <protection locked="0"/>
    </xf>
    <xf numFmtId="4" fontId="17" fillId="9" borderId="45" xfId="0" applyNumberFormat="1" applyFont="1" applyFill="1" applyBorder="1" applyAlignment="1" applyProtection="1">
      <alignment horizontal="right" vertical="center"/>
      <protection locked="0"/>
    </xf>
    <xf numFmtId="3" fontId="17" fillId="9" borderId="46" xfId="1" applyNumberFormat="1" applyFont="1" applyFill="1" applyBorder="1" applyAlignment="1" applyProtection="1">
      <alignment horizontal="right" vertical="center"/>
      <protection locked="0"/>
    </xf>
    <xf numFmtId="43" fontId="3" fillId="0" borderId="0" xfId="1" applyFont="1" applyFill="1" applyProtection="1"/>
    <xf numFmtId="165" fontId="3" fillId="0" borderId="3" xfId="1" applyNumberFormat="1" applyFont="1" applyFill="1" applyBorder="1" applyAlignment="1" applyProtection="1">
      <alignment horizontal="center" vertical="center" wrapText="1"/>
      <protection locked="0"/>
    </xf>
    <xf numFmtId="165" fontId="3" fillId="0" borderId="2" xfId="1" applyNumberFormat="1" applyFont="1" applyFill="1" applyBorder="1" applyAlignment="1" applyProtection="1">
      <alignment horizontal="center" vertical="center" wrapText="1"/>
      <protection locked="0"/>
    </xf>
    <xf numFmtId="43" fontId="2" fillId="17" borderId="1" xfId="1" applyFont="1" applyFill="1" applyBorder="1" applyAlignment="1" applyProtection="1">
      <alignment horizontal="center" vertical="center" wrapText="1"/>
    </xf>
    <xf numFmtId="0" fontId="3" fillId="0" borderId="22" xfId="0" applyFont="1" applyBorder="1" applyAlignment="1" applyProtection="1">
      <alignment vertical="center" wrapText="1"/>
      <protection locked="0"/>
    </xf>
    <xf numFmtId="0" fontId="3" fillId="0" borderId="23" xfId="0" applyFont="1" applyBorder="1" applyAlignment="1" applyProtection="1">
      <alignment vertical="center" wrapText="1"/>
      <protection locked="0"/>
    </xf>
    <xf numFmtId="0" fontId="3" fillId="0" borderId="24" xfId="0" applyFont="1" applyBorder="1" applyAlignment="1" applyProtection="1">
      <alignment vertical="center" wrapText="1"/>
      <protection locked="0"/>
    </xf>
    <xf numFmtId="0" fontId="3" fillId="0" borderId="25" xfId="0" applyFont="1"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9" fontId="2" fillId="17" borderId="1" xfId="8" applyFont="1" applyFill="1" applyBorder="1" applyAlignment="1" applyProtection="1">
      <alignment horizontal="center" vertical="center"/>
    </xf>
    <xf numFmtId="43" fontId="21" fillId="17" borderId="43" xfId="1" applyFont="1" applyFill="1" applyBorder="1" applyAlignment="1" applyProtection="1">
      <alignment horizontal="center" vertical="center" wrapText="1"/>
    </xf>
    <xf numFmtId="164" fontId="3" fillId="0" borderId="2" xfId="0" applyNumberFormat="1" applyFont="1" applyBorder="1" applyAlignment="1">
      <alignment horizontal="right" vertical="center"/>
    </xf>
    <xf numFmtId="0" fontId="3" fillId="0" borderId="0" xfId="0" applyFont="1"/>
    <xf numFmtId="0" fontId="2" fillId="0" borderId="0" xfId="0" applyFont="1"/>
    <xf numFmtId="0" fontId="4" fillId="0" borderId="0" xfId="0" applyFont="1"/>
    <xf numFmtId="0" fontId="0" fillId="0" borderId="0" xfId="0" applyAlignment="1">
      <alignment vertical="center"/>
    </xf>
    <xf numFmtId="0" fontId="2" fillId="2" borderId="1" xfId="0" applyFont="1" applyFill="1" applyBorder="1" applyAlignment="1">
      <alignment horizontal="center" vertical="center" wrapText="1"/>
    </xf>
    <xf numFmtId="0" fontId="2" fillId="17" borderId="1" xfId="0"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9" xfId="0" applyFont="1" applyBorder="1" applyAlignment="1">
      <alignment horizontal="center" vertical="center"/>
    </xf>
    <xf numFmtId="165" fontId="2" fillId="4" borderId="1" xfId="0" applyNumberFormat="1" applyFont="1" applyFill="1" applyBorder="1" applyAlignment="1">
      <alignment vertical="center" wrapText="1"/>
    </xf>
    <xf numFmtId="0" fontId="7" fillId="0" borderId="0" xfId="0" applyFont="1" applyAlignment="1">
      <alignment vertical="center"/>
    </xf>
    <xf numFmtId="43" fontId="3" fillId="0" borderId="0" xfId="1" applyFont="1" applyFill="1" applyAlignment="1" applyProtection="1">
      <alignment horizontal="right"/>
    </xf>
    <xf numFmtId="0" fontId="8" fillId="0" borderId="0" xfId="0" applyFont="1"/>
    <xf numFmtId="0" fontId="9" fillId="0" borderId="0" xfId="0" applyFont="1" applyAlignment="1">
      <alignment vertical="center"/>
    </xf>
    <xf numFmtId="0" fontId="5" fillId="0" borderId="0" xfId="0" applyFont="1"/>
    <xf numFmtId="0" fontId="17" fillId="0" borderId="0" xfId="0" applyFont="1" applyAlignment="1">
      <alignment wrapText="1"/>
    </xf>
    <xf numFmtId="165" fontId="2" fillId="3" borderId="1" xfId="0" applyNumberFormat="1" applyFont="1" applyFill="1" applyBorder="1" applyAlignment="1">
      <alignment horizontal="center" vertical="center"/>
    </xf>
    <xf numFmtId="0" fontId="18" fillId="0" borderId="14" xfId="0" applyFont="1" applyBorder="1" applyAlignment="1">
      <alignment horizontal="center" vertical="center"/>
    </xf>
    <xf numFmtId="1" fontId="18" fillId="0" borderId="3" xfId="0" applyNumberFormat="1" applyFont="1" applyBorder="1" applyAlignment="1">
      <alignment horizontal="center" vertical="center"/>
    </xf>
    <xf numFmtId="0" fontId="18" fillId="0" borderId="3" xfId="0" applyFont="1" applyBorder="1" applyAlignment="1">
      <alignment horizontal="center" vertical="center" wrapText="1"/>
    </xf>
    <xf numFmtId="0" fontId="18" fillId="0" borderId="9" xfId="0" applyFont="1" applyBorder="1" applyAlignment="1">
      <alignment horizontal="center" vertical="center"/>
    </xf>
    <xf numFmtId="165" fontId="2" fillId="4" borderId="1" xfId="0" applyNumberFormat="1" applyFont="1" applyFill="1" applyBorder="1" applyAlignment="1">
      <alignment horizontal="center" vertical="center"/>
    </xf>
    <xf numFmtId="0" fontId="7" fillId="0" borderId="0" xfId="0" applyFont="1"/>
    <xf numFmtId="166" fontId="5" fillId="0" borderId="0" xfId="0" applyNumberFormat="1" applyFont="1"/>
    <xf numFmtId="165" fontId="5" fillId="0" borderId="0" xfId="0" applyNumberFormat="1" applyFont="1"/>
    <xf numFmtId="0" fontId="19" fillId="0" borderId="0" xfId="0" applyFont="1"/>
    <xf numFmtId="0" fontId="18" fillId="0" borderId="7" xfId="0" applyFont="1" applyBorder="1" applyAlignment="1">
      <alignment horizontal="center" vertical="center"/>
    </xf>
    <xf numFmtId="0" fontId="18" fillId="0" borderId="63" xfId="0" applyFont="1" applyBorder="1" applyAlignment="1">
      <alignment horizontal="center" vertical="center"/>
    </xf>
    <xf numFmtId="164" fontId="4" fillId="0" borderId="0" xfId="0" applyNumberFormat="1" applyFont="1" applyAlignment="1">
      <alignment horizontal="left" vertical="center" wrapText="1"/>
    </xf>
    <xf numFmtId="165" fontId="0" fillId="0" borderId="0" xfId="0" applyNumberFormat="1" applyAlignment="1">
      <alignment vertical="center"/>
    </xf>
    <xf numFmtId="164" fontId="8" fillId="0" borderId="0" xfId="0" applyNumberFormat="1" applyFont="1" applyAlignment="1">
      <alignment horizontal="left" vertical="center"/>
    </xf>
    <xf numFmtId="0" fontId="6" fillId="7" borderId="1" xfId="0" applyFont="1" applyFill="1" applyBorder="1" applyAlignment="1">
      <alignment horizontal="center" vertical="center" wrapText="1"/>
    </xf>
    <xf numFmtId="0" fontId="3" fillId="0" borderId="2" xfId="0" applyFont="1" applyBorder="1" applyAlignment="1">
      <alignment horizontal="center" vertical="center"/>
    </xf>
    <xf numFmtId="0" fontId="3" fillId="6" borderId="15" xfId="0" applyFont="1" applyFill="1" applyBorder="1" applyAlignment="1">
      <alignment vertical="center" wrapText="1"/>
    </xf>
    <xf numFmtId="0" fontId="3" fillId="6" borderId="8" xfId="0" applyFont="1" applyFill="1" applyBorder="1" applyAlignment="1">
      <alignment vertical="center" wrapText="1"/>
    </xf>
    <xf numFmtId="0" fontId="3" fillId="6" borderId="12" xfId="0" applyFont="1" applyFill="1" applyBorder="1" applyAlignment="1">
      <alignment vertical="center" wrapText="1"/>
    </xf>
    <xf numFmtId="0" fontId="3" fillId="6" borderId="10" xfId="0"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12" fillId="0" borderId="0" xfId="0" applyFont="1" applyAlignment="1">
      <alignment vertical="center"/>
    </xf>
    <xf numFmtId="0" fontId="15" fillId="0" borderId="0" xfId="0" applyFont="1" applyAlignment="1">
      <alignment wrapText="1"/>
    </xf>
    <xf numFmtId="0" fontId="15" fillId="0" borderId="0" xfId="0" applyFont="1" applyAlignment="1">
      <alignment horizontal="center" vertical="center"/>
    </xf>
    <xf numFmtId="0" fontId="15" fillId="0" borderId="0" xfId="0" applyFont="1" applyAlignment="1">
      <alignment horizontal="left" wrapText="1"/>
    </xf>
    <xf numFmtId="165" fontId="15" fillId="0" borderId="0" xfId="0" applyNumberFormat="1" applyFont="1"/>
    <xf numFmtId="0" fontId="15" fillId="0" borderId="0" xfId="0" applyFont="1" applyAlignment="1">
      <alignment horizontal="right"/>
    </xf>
    <xf numFmtId="164" fontId="4" fillId="0" borderId="31" xfId="0" applyNumberFormat="1" applyFont="1" applyBorder="1" applyAlignment="1">
      <alignment horizontal="left" vertical="top"/>
    </xf>
    <xf numFmtId="164" fontId="4" fillId="0" borderId="31" xfId="0" applyNumberFormat="1" applyFont="1" applyBorder="1" applyAlignment="1">
      <alignment vertical="top"/>
    </xf>
    <xf numFmtId="0" fontId="15" fillId="0" borderId="31" xfId="0" applyFont="1" applyBorder="1" applyAlignment="1">
      <alignment horizontal="right"/>
    </xf>
    <xf numFmtId="0" fontId="5" fillId="0" borderId="0" xfId="0" applyFont="1" applyAlignment="1">
      <alignment horizontal="center"/>
    </xf>
    <xf numFmtId="0" fontId="17" fillId="0" borderId="0" xfId="0" applyFont="1" applyAlignment="1">
      <alignment horizontal="center" wrapText="1"/>
    </xf>
    <xf numFmtId="165" fontId="2" fillId="17" borderId="1" xfId="0" applyNumberFormat="1" applyFont="1" applyFill="1" applyBorder="1" applyAlignment="1">
      <alignment horizontal="center" vertical="center"/>
    </xf>
    <xf numFmtId="0" fontId="17" fillId="0" borderId="0" xfId="0" applyFont="1" applyAlignment="1">
      <alignment horizontal="center"/>
    </xf>
    <xf numFmtId="0" fontId="18" fillId="0" borderId="2" xfId="0" applyFont="1" applyBorder="1" applyAlignment="1">
      <alignment horizontal="left" vertical="center" wrapText="1"/>
    </xf>
    <xf numFmtId="1" fontId="18"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3" fontId="18" fillId="0" borderId="2" xfId="0" applyNumberFormat="1" applyFont="1" applyBorder="1" applyAlignment="1">
      <alignment horizontal="right" vertical="center" wrapText="1"/>
    </xf>
    <xf numFmtId="3" fontId="18" fillId="6" borderId="27" xfId="0" applyNumberFormat="1" applyFont="1" applyFill="1" applyBorder="1" applyAlignment="1">
      <alignment vertical="center" wrapText="1"/>
    </xf>
    <xf numFmtId="3" fontId="18" fillId="6" borderId="57" xfId="0" applyNumberFormat="1" applyFont="1" applyFill="1" applyBorder="1" applyAlignment="1">
      <alignment vertical="center" wrapText="1"/>
    </xf>
    <xf numFmtId="3" fontId="18" fillId="6" borderId="12" xfId="0" applyNumberFormat="1" applyFont="1" applyFill="1" applyBorder="1" applyAlignment="1">
      <alignment vertical="center" wrapText="1"/>
    </xf>
    <xf numFmtId="3" fontId="18" fillId="6" borderId="49" xfId="0" applyNumberFormat="1" applyFont="1" applyFill="1" applyBorder="1" applyAlignment="1">
      <alignment vertical="center" wrapText="1"/>
    </xf>
    <xf numFmtId="0" fontId="5" fillId="0" borderId="0" xfId="0" applyFont="1" applyAlignment="1">
      <alignment wrapText="1"/>
    </xf>
    <xf numFmtId="0" fontId="5" fillId="0" borderId="0" xfId="0" applyFont="1" applyAlignment="1">
      <alignment horizontal="left" wrapText="1"/>
    </xf>
    <xf numFmtId="9" fontId="5" fillId="0" borderId="0" xfId="8" applyFont="1" applyAlignment="1" applyProtection="1">
      <alignment horizontal="right"/>
    </xf>
    <xf numFmtId="0" fontId="5" fillId="0" borderId="0" xfId="0" applyFont="1" applyAlignment="1">
      <alignment horizontal="right"/>
    </xf>
    <xf numFmtId="0" fontId="5" fillId="0" borderId="0" xfId="0" applyFont="1" applyAlignment="1">
      <alignment horizontal="center" vertical="center"/>
    </xf>
    <xf numFmtId="165" fontId="5" fillId="0" borderId="0" xfId="0" applyNumberFormat="1" applyFont="1" applyAlignment="1">
      <alignment horizontal="right"/>
    </xf>
    <xf numFmtId="0" fontId="3" fillId="0" borderId="31" xfId="0" applyFont="1" applyBorder="1"/>
    <xf numFmtId="0" fontId="21" fillId="2" borderId="42" xfId="0" applyFont="1" applyFill="1" applyBorder="1" applyAlignment="1">
      <alignment horizontal="center" vertical="center" wrapText="1"/>
    </xf>
    <xf numFmtId="0" fontId="21" fillId="17" borderId="42" xfId="0" applyFont="1" applyFill="1" applyBorder="1" applyAlignment="1">
      <alignment horizontal="center" vertical="center" wrapText="1"/>
    </xf>
    <xf numFmtId="0" fontId="21" fillId="17" borderId="1" xfId="0" applyFont="1" applyFill="1" applyBorder="1" applyAlignment="1">
      <alignment horizontal="center" vertical="center" wrapText="1"/>
    </xf>
    <xf numFmtId="1" fontId="17" fillId="9" borderId="44" xfId="0" applyNumberFormat="1" applyFont="1" applyFill="1" applyBorder="1" applyAlignment="1">
      <alignment horizontal="left" vertical="center" wrapText="1" indent="1"/>
    </xf>
    <xf numFmtId="0" fontId="17" fillId="9" borderId="44" xfId="0" applyFont="1" applyFill="1" applyBorder="1" applyAlignment="1">
      <alignment horizontal="center" vertical="center" wrapText="1"/>
    </xf>
    <xf numFmtId="3" fontId="3" fillId="0" borderId="0" xfId="0" applyNumberFormat="1" applyFont="1"/>
    <xf numFmtId="4" fontId="3" fillId="0" borderId="0" xfId="0" applyNumberFormat="1" applyFont="1"/>
    <xf numFmtId="0" fontId="2" fillId="0" borderId="0" xfId="0" applyFont="1" applyAlignment="1">
      <alignment horizont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applyAlignment="1">
      <alignment horizontal="right"/>
    </xf>
    <xf numFmtId="8" fontId="5" fillId="0" borderId="0" xfId="0" applyNumberFormat="1" applyFont="1"/>
    <xf numFmtId="0" fontId="10" fillId="17" borderId="1"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3" xfId="0" applyFont="1" applyBorder="1" applyAlignment="1">
      <alignment vertical="center" wrapText="1"/>
    </xf>
    <xf numFmtId="164" fontId="3" fillId="6" borderId="6" xfId="0" applyNumberFormat="1" applyFont="1" applyFill="1" applyBorder="1" applyAlignment="1">
      <alignment vertical="center"/>
    </xf>
    <xf numFmtId="164" fontId="3" fillId="6" borderId="8" xfId="0" applyNumberFormat="1" applyFont="1" applyFill="1" applyBorder="1" applyAlignment="1">
      <alignment vertical="center"/>
    </xf>
    <xf numFmtId="0" fontId="3" fillId="0" borderId="9" xfId="0" applyFont="1" applyBorder="1" applyAlignment="1">
      <alignment horizontal="center" vertical="center" wrapText="1"/>
    </xf>
    <xf numFmtId="0" fontId="3" fillId="0" borderId="2" xfId="0" applyFont="1" applyBorder="1" applyAlignment="1">
      <alignment vertical="center" wrapText="1"/>
    </xf>
    <xf numFmtId="164" fontId="3" fillId="6" borderId="5" xfId="0" applyNumberFormat="1" applyFont="1" applyFill="1" applyBorder="1" applyAlignment="1">
      <alignment vertical="center"/>
    </xf>
    <xf numFmtId="164" fontId="3" fillId="6" borderId="10" xfId="0" applyNumberFormat="1" applyFont="1" applyFill="1" applyBorder="1" applyAlignment="1">
      <alignment vertical="center"/>
    </xf>
    <xf numFmtId="164" fontId="2" fillId="3" borderId="1" xfId="0" applyNumberFormat="1" applyFont="1" applyFill="1" applyBorder="1" applyAlignment="1">
      <alignment vertical="center" wrapText="1"/>
    </xf>
    <xf numFmtId="164" fontId="3" fillId="4" borderId="1" xfId="0" applyNumberFormat="1" applyFont="1" applyFill="1" applyBorder="1" applyAlignment="1">
      <alignment horizontal="right" vertical="center"/>
    </xf>
    <xf numFmtId="49" fontId="3" fillId="0" borderId="0" xfId="0" applyNumberFormat="1" applyFont="1"/>
    <xf numFmtId="49" fontId="3" fillId="0" borderId="0" xfId="0" applyNumberFormat="1" applyFont="1" applyAlignment="1">
      <alignment horizontal="center"/>
    </xf>
    <xf numFmtId="0" fontId="3" fillId="0" borderId="0" xfId="0" applyFont="1" applyAlignment="1">
      <alignment horizontal="left"/>
    </xf>
    <xf numFmtId="0" fontId="2" fillId="3" borderId="1" xfId="0" applyFont="1" applyFill="1" applyBorder="1" applyAlignment="1">
      <alignment horizontal="left" vertical="center"/>
    </xf>
    <xf numFmtId="0" fontId="17" fillId="0" borderId="0" xfId="0" applyFont="1"/>
    <xf numFmtId="165" fontId="2" fillId="8" borderId="1" xfId="0" applyNumberFormat="1"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43" fontId="15" fillId="0" borderId="0" xfId="7" applyNumberFormat="1" applyFont="1" applyAlignment="1">
      <alignment horizontal="left" vertical="center" readingOrder="1"/>
    </xf>
    <xf numFmtId="0" fontId="0" fillId="0" borderId="0" xfId="0" applyAlignment="1">
      <alignment horizontal="center"/>
    </xf>
    <xf numFmtId="0" fontId="16" fillId="13" borderId="0" xfId="0" applyFont="1" applyFill="1" applyAlignment="1">
      <alignment horizontal="center"/>
    </xf>
    <xf numFmtId="0" fontId="12" fillId="10" borderId="0" xfId="0" applyFont="1" applyFill="1" applyAlignment="1">
      <alignment horizontal="center" vertical="center" wrapText="1"/>
    </xf>
    <xf numFmtId="0" fontId="12" fillId="11" borderId="0" xfId="0" applyFont="1" applyFill="1" applyAlignment="1">
      <alignment horizontal="center" vertical="center" wrapText="1"/>
    </xf>
    <xf numFmtId="0" fontId="12" fillId="17" borderId="0" xfId="0" applyFont="1" applyFill="1" applyAlignment="1">
      <alignment horizontal="center" vertical="center" wrapText="1"/>
    </xf>
    <xf numFmtId="0" fontId="12" fillId="14" borderId="0" xfId="0" applyFont="1" applyFill="1" applyAlignment="1">
      <alignment horizontal="center"/>
    </xf>
    <xf numFmtId="0" fontId="0" fillId="0" borderId="0" xfId="0" quotePrefix="1" applyAlignment="1">
      <alignment horizontal="left"/>
    </xf>
    <xf numFmtId="1" fontId="12" fillId="0" borderId="52" xfId="0" quotePrefix="1" applyNumberFormat="1" applyFont="1" applyBorder="1" applyAlignment="1">
      <alignment horizontal="center"/>
    </xf>
    <xf numFmtId="0" fontId="12" fillId="0" borderId="50" xfId="0" quotePrefix="1" applyFont="1" applyBorder="1"/>
    <xf numFmtId="49" fontId="0" fillId="0" borderId="51" xfId="0" quotePrefix="1" applyNumberFormat="1" applyBorder="1" applyAlignment="1">
      <alignment horizontal="center"/>
    </xf>
    <xf numFmtId="49" fontId="0" fillId="0" borderId="51" xfId="0" quotePrefix="1" applyNumberFormat="1" applyBorder="1" applyAlignment="1">
      <alignment horizontal="left" wrapText="1"/>
    </xf>
    <xf numFmtId="0" fontId="0" fillId="0" borderId="50" xfId="0" quotePrefix="1" applyBorder="1" applyAlignment="1">
      <alignment horizontal="center"/>
    </xf>
    <xf numFmtId="165" fontId="0" fillId="9" borderId="51" xfId="0" applyNumberFormat="1" applyFill="1" applyBorder="1"/>
    <xf numFmtId="165" fontId="0" fillId="8" borderId="51" xfId="0" applyNumberFormat="1" applyFill="1" applyBorder="1"/>
    <xf numFmtId="0" fontId="12" fillId="0" borderId="51" xfId="0" quotePrefix="1" applyFont="1" applyBorder="1"/>
    <xf numFmtId="0" fontId="0" fillId="0" borderId="65" xfId="0" quotePrefix="1" applyBorder="1" applyAlignment="1">
      <alignment horizontal="center"/>
    </xf>
    <xf numFmtId="1" fontId="0" fillId="0" borderId="51" xfId="0" quotePrefix="1" applyNumberFormat="1" applyBorder="1" applyAlignment="1">
      <alignment horizontal="left" wrapText="1"/>
    </xf>
    <xf numFmtId="0" fontId="0" fillId="0" borderId="55" xfId="0" quotePrefix="1" applyBorder="1" applyAlignment="1">
      <alignment horizontal="center"/>
    </xf>
    <xf numFmtId="1" fontId="0" fillId="0" borderId="51" xfId="0" quotePrefix="1" applyNumberFormat="1" applyBorder="1" applyAlignment="1">
      <alignment horizontal="center"/>
    </xf>
    <xf numFmtId="49" fontId="0" fillId="0" borderId="53" xfId="0" quotePrefix="1" applyNumberFormat="1" applyBorder="1" applyAlignment="1">
      <alignment horizontal="center"/>
    </xf>
    <xf numFmtId="1" fontId="0" fillId="0" borderId="53" xfId="0" quotePrefix="1" applyNumberFormat="1" applyBorder="1" applyAlignment="1">
      <alignment horizontal="center"/>
    </xf>
    <xf numFmtId="1" fontId="0" fillId="0" borderId="53" xfId="0" quotePrefix="1" applyNumberFormat="1" applyBorder="1" applyAlignment="1">
      <alignment horizontal="left" wrapText="1"/>
    </xf>
    <xf numFmtId="0" fontId="0" fillId="0" borderId="54" xfId="0" quotePrefix="1" applyBorder="1" applyAlignment="1">
      <alignment horizontal="center"/>
    </xf>
    <xf numFmtId="0" fontId="0" fillId="8" borderId="0" xfId="0" applyFill="1" applyAlignment="1">
      <alignment horizontal="center"/>
    </xf>
    <xf numFmtId="0" fontId="12" fillId="8" borderId="0" xfId="0" applyFont="1" applyFill="1"/>
    <xf numFmtId="43" fontId="12" fillId="8" borderId="0" xfId="1" applyFont="1" applyFill="1" applyProtection="1"/>
    <xf numFmtId="43" fontId="12" fillId="8" borderId="0" xfId="1" quotePrefix="1" applyFont="1" applyFill="1" applyAlignment="1" applyProtection="1">
      <alignment horizontal="center"/>
    </xf>
    <xf numFmtId="165" fontId="11" fillId="7" borderId="0" xfId="0" applyNumberFormat="1" applyFont="1" applyFill="1"/>
    <xf numFmtId="165" fontId="12" fillId="16" borderId="0" xfId="0" applyNumberFormat="1" applyFont="1" applyFill="1"/>
    <xf numFmtId="0" fontId="14" fillId="12" borderId="0" xfId="0" applyFont="1" applyFill="1" applyAlignment="1">
      <alignment horizontal="center"/>
    </xf>
    <xf numFmtId="0" fontId="14" fillId="7" borderId="0" xfId="0" applyFont="1" applyFill="1" applyAlignment="1">
      <alignment horizontal="center"/>
    </xf>
    <xf numFmtId="0" fontId="2" fillId="3" borderId="43" xfId="0" applyFont="1" applyFill="1" applyBorder="1" applyAlignment="1">
      <alignment horizontal="center" vertical="center" wrapText="1"/>
    </xf>
    <xf numFmtId="0" fontId="2" fillId="3" borderId="56"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2" fillId="3" borderId="1" xfId="0" applyFont="1" applyFill="1" applyBorder="1" applyAlignment="1">
      <alignment horizontal="center"/>
    </xf>
    <xf numFmtId="0" fontId="2" fillId="2" borderId="1" xfId="0" applyFont="1" applyFill="1" applyBorder="1" applyAlignment="1">
      <alignment horizontal="center"/>
    </xf>
    <xf numFmtId="2" fontId="6" fillId="5"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43" fontId="6" fillId="5" borderId="43" xfId="1" applyFont="1" applyFill="1" applyBorder="1" applyAlignment="1" applyProtection="1">
      <alignment horizontal="center" vertical="center"/>
    </xf>
    <xf numFmtId="43" fontId="6" fillId="5" borderId="56" xfId="1" applyFont="1" applyFill="1" applyBorder="1" applyAlignment="1" applyProtection="1">
      <alignment horizontal="center" vertical="center"/>
    </xf>
    <xf numFmtId="43" fontId="6" fillId="5" borderId="64" xfId="1" applyFont="1" applyFill="1" applyBorder="1" applyAlignment="1" applyProtection="1">
      <alignment horizontal="center" vertical="center"/>
    </xf>
    <xf numFmtId="43" fontId="6" fillId="5" borderId="42" xfId="1" applyFont="1" applyFill="1" applyBorder="1" applyAlignment="1" applyProtection="1">
      <alignment horizontal="center" vertical="center"/>
    </xf>
    <xf numFmtId="43" fontId="13" fillId="2" borderId="1" xfId="1" applyFont="1" applyFill="1" applyBorder="1" applyAlignment="1" applyProtection="1">
      <alignment horizontal="center" vertical="center" wrapText="1"/>
    </xf>
    <xf numFmtId="0" fontId="2" fillId="3" borderId="1" xfId="0" applyFont="1" applyFill="1" applyBorder="1" applyAlignment="1">
      <alignment horizontal="center" vertical="center"/>
    </xf>
    <xf numFmtId="0" fontId="3" fillId="0" borderId="60" xfId="0" applyFont="1" applyBorder="1" applyAlignment="1">
      <alignment horizontal="left" vertical="center" wrapText="1"/>
    </xf>
    <xf numFmtId="0" fontId="3" fillId="0" borderId="61" xfId="0" applyFont="1" applyBorder="1" applyAlignment="1">
      <alignment horizontal="left" vertical="center" wrapText="1"/>
    </xf>
    <xf numFmtId="0" fontId="3" fillId="0" borderId="62" xfId="0" applyFont="1" applyBorder="1" applyAlignment="1">
      <alignment horizontal="left" vertical="center" wrapText="1"/>
    </xf>
    <xf numFmtId="0" fontId="6" fillId="15" borderId="1" xfId="0" applyFont="1" applyFill="1" applyBorder="1" applyAlignment="1">
      <alignment horizontal="center" vertical="center" wrapText="1"/>
    </xf>
    <xf numFmtId="0" fontId="2" fillId="3" borderId="1" xfId="0" applyFont="1" applyFill="1" applyBorder="1" applyAlignment="1">
      <alignment horizontal="left" vertical="center"/>
    </xf>
    <xf numFmtId="0" fontId="3" fillId="0" borderId="3" xfId="0" applyFont="1" applyBorder="1" applyAlignment="1" applyProtection="1">
      <alignment vertical="center" wrapText="1"/>
      <protection locked="0"/>
    </xf>
    <xf numFmtId="0" fontId="3" fillId="6" borderId="15"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0" borderId="2" xfId="0" applyFont="1" applyBorder="1" applyAlignment="1" applyProtection="1">
      <alignment vertical="center" wrapText="1"/>
      <protection locked="0"/>
    </xf>
    <xf numFmtId="0" fontId="3" fillId="0" borderId="22" xfId="0" applyFont="1" applyBorder="1" applyAlignment="1" applyProtection="1">
      <alignment vertical="center" wrapText="1"/>
      <protection locked="0"/>
    </xf>
    <xf numFmtId="0" fontId="3" fillId="0" borderId="23" xfId="0" applyFont="1" applyBorder="1" applyAlignment="1" applyProtection="1">
      <alignment vertical="center" wrapText="1"/>
      <protection locked="0"/>
    </xf>
    <xf numFmtId="0" fontId="3" fillId="0" borderId="24" xfId="0" applyFont="1" applyBorder="1" applyAlignment="1" applyProtection="1">
      <alignment vertical="center" wrapText="1"/>
      <protection locked="0"/>
    </xf>
    <xf numFmtId="0" fontId="3" fillId="0" borderId="28" xfId="0" applyFont="1" applyBorder="1" applyAlignment="1" applyProtection="1">
      <alignment vertical="center" wrapText="1"/>
      <protection locked="0"/>
    </xf>
    <xf numFmtId="0" fontId="3" fillId="0" borderId="29" xfId="0" applyFont="1" applyBorder="1" applyAlignment="1" applyProtection="1">
      <alignment vertical="center" wrapText="1"/>
      <protection locked="0"/>
    </xf>
    <xf numFmtId="0" fontId="3" fillId="0" borderId="30" xfId="0" applyFont="1" applyBorder="1" applyAlignment="1" applyProtection="1">
      <alignment vertical="center" wrapText="1"/>
      <protection locked="0"/>
    </xf>
    <xf numFmtId="0" fontId="2" fillId="3" borderId="43" xfId="0" applyFont="1" applyFill="1" applyBorder="1" applyAlignment="1">
      <alignment horizontal="left" vertical="center"/>
    </xf>
    <xf numFmtId="0" fontId="2" fillId="3" borderId="56" xfId="0" applyFont="1" applyFill="1" applyBorder="1" applyAlignment="1">
      <alignment horizontal="left" vertical="center"/>
    </xf>
    <xf numFmtId="0" fontId="2" fillId="3" borderId="42" xfId="0" applyFont="1" applyFill="1" applyBorder="1" applyAlignment="1">
      <alignment horizontal="left" vertical="center"/>
    </xf>
    <xf numFmtId="0" fontId="2" fillId="3" borderId="43" xfId="0" applyFont="1" applyFill="1" applyBorder="1" applyAlignment="1">
      <alignment horizontal="center" vertical="center"/>
    </xf>
    <xf numFmtId="0" fontId="2" fillId="3" borderId="56" xfId="0" applyFont="1" applyFill="1" applyBorder="1" applyAlignment="1">
      <alignment horizontal="center" vertical="center"/>
    </xf>
    <xf numFmtId="0" fontId="2" fillId="3" borderId="42" xfId="0" applyFont="1" applyFill="1" applyBorder="1" applyAlignment="1">
      <alignment horizontal="center" vertical="center"/>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164" fontId="8" fillId="0" borderId="0" xfId="0" applyNumberFormat="1" applyFont="1" applyAlignment="1">
      <alignment horizontal="left" vertical="top" wrapText="1"/>
    </xf>
    <xf numFmtId="0" fontId="2" fillId="2" borderId="1"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1"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18" fillId="0" borderId="25" xfId="0" applyFont="1" applyBorder="1" applyAlignment="1" applyProtection="1">
      <alignment horizontal="left" vertical="center" wrapText="1"/>
      <protection locked="0"/>
    </xf>
    <xf numFmtId="0" fontId="18" fillId="0" borderId="26"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60" xfId="0" applyFont="1" applyBorder="1" applyAlignment="1" applyProtection="1">
      <alignment horizontal="left" vertical="center" wrapText="1"/>
      <protection locked="0"/>
    </xf>
    <xf numFmtId="0" fontId="18" fillId="0" borderId="61" xfId="0" applyFont="1" applyBorder="1" applyAlignment="1" applyProtection="1">
      <alignment horizontal="left" vertical="center" wrapText="1"/>
      <protection locked="0"/>
    </xf>
    <xf numFmtId="0" fontId="18" fillId="0" borderId="62" xfId="0" applyFont="1" applyBorder="1" applyAlignment="1" applyProtection="1">
      <alignment horizontal="left" vertical="center" wrapText="1"/>
      <protection locked="0"/>
    </xf>
    <xf numFmtId="0" fontId="18" fillId="0" borderId="21"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12"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3" fillId="6" borderId="13"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17" xfId="0" applyFont="1" applyFill="1" applyBorder="1" applyAlignment="1">
      <alignment horizontal="center" vertical="center" wrapText="1"/>
    </xf>
    <xf numFmtId="0" fontId="2" fillId="17" borderId="58" xfId="0" applyFont="1" applyFill="1" applyBorder="1" applyAlignment="1">
      <alignment horizontal="center" vertical="center" wrapText="1"/>
    </xf>
    <xf numFmtId="0" fontId="2" fillId="17" borderId="39" xfId="0" applyFont="1" applyFill="1" applyBorder="1" applyAlignment="1">
      <alignment horizontal="center" vertical="center" wrapText="1"/>
    </xf>
    <xf numFmtId="0" fontId="2" fillId="17" borderId="31" xfId="0" applyFont="1" applyFill="1" applyBorder="1" applyAlignment="1">
      <alignment horizontal="center" vertical="center" wrapText="1"/>
    </xf>
    <xf numFmtId="0" fontId="2" fillId="17" borderId="59" xfId="0" applyFont="1" applyFill="1" applyBorder="1" applyAlignment="1">
      <alignment horizontal="center" vertical="center" wrapText="1"/>
    </xf>
    <xf numFmtId="0" fontId="10" fillId="17" borderId="32" xfId="0" applyFont="1" applyFill="1" applyBorder="1" applyAlignment="1">
      <alignment horizontal="center" vertical="center" wrapText="1"/>
    </xf>
    <xf numFmtId="0" fontId="10" fillId="17" borderId="38" xfId="0" applyFont="1" applyFill="1" applyBorder="1" applyAlignment="1">
      <alignment horizontal="center" vertical="center" wrapText="1"/>
    </xf>
    <xf numFmtId="164" fontId="4" fillId="0" borderId="0" xfId="0" applyNumberFormat="1" applyFont="1" applyAlignment="1">
      <alignment horizontal="left" vertical="center" wrapText="1"/>
    </xf>
    <xf numFmtId="164" fontId="20" fillId="2"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18" fillId="0" borderId="28" xfId="0" applyFont="1" applyBorder="1" applyAlignment="1" applyProtection="1">
      <alignment horizontal="left" vertical="center" wrapText="1"/>
      <protection locked="0"/>
    </xf>
    <xf numFmtId="0" fontId="18" fillId="0" borderId="29" xfId="0" applyFont="1" applyBorder="1" applyAlignment="1" applyProtection="1">
      <alignment horizontal="left" vertical="center" wrapText="1"/>
      <protection locked="0"/>
    </xf>
    <xf numFmtId="0" fontId="18" fillId="0" borderId="30"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6" fillId="15" borderId="34" xfId="0" applyFont="1" applyFill="1" applyBorder="1" applyAlignment="1">
      <alignment horizontal="center" vertical="center" wrapText="1"/>
    </xf>
    <xf numFmtId="0" fontId="6" fillId="15" borderId="37" xfId="0" applyFont="1" applyFill="1" applyBorder="1" applyAlignment="1">
      <alignment horizontal="center" vertical="center" wrapText="1"/>
    </xf>
    <xf numFmtId="0" fontId="6" fillId="15" borderId="40" xfId="0" applyFont="1" applyFill="1" applyBorder="1" applyAlignment="1">
      <alignment horizontal="center" vertical="center" wrapText="1"/>
    </xf>
    <xf numFmtId="164" fontId="4" fillId="0" borderId="0" xfId="0" applyNumberFormat="1" applyFont="1" applyAlignment="1">
      <alignment horizontal="left" vertical="top" wrapText="1"/>
    </xf>
    <xf numFmtId="164" fontId="4" fillId="0" borderId="0" xfId="0" applyNumberFormat="1" applyFont="1" applyAlignment="1">
      <alignment horizontal="left" vertical="top"/>
    </xf>
    <xf numFmtId="164" fontId="8" fillId="0" borderId="31" xfId="0" applyNumberFormat="1" applyFont="1" applyBorder="1" applyAlignment="1">
      <alignment horizontal="left" vertical="top" wrapText="1"/>
    </xf>
    <xf numFmtId="164" fontId="8" fillId="0" borderId="31" xfId="0" applyNumberFormat="1" applyFont="1" applyBorder="1" applyAlignment="1">
      <alignment horizontal="left" vertical="top"/>
    </xf>
    <xf numFmtId="0" fontId="2" fillId="2" borderId="32"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5" xfId="0" applyFont="1" applyFill="1" applyBorder="1" applyAlignment="1">
      <alignment horizontal="center" vertical="center" wrapText="1"/>
    </xf>
    <xf numFmtId="0" fontId="2" fillId="17" borderId="38" xfId="0" applyFont="1" applyFill="1" applyBorder="1" applyAlignment="1">
      <alignment horizontal="center" vertical="center" wrapText="1"/>
    </xf>
    <xf numFmtId="0" fontId="2" fillId="17" borderId="36" xfId="0" applyFont="1" applyFill="1" applyBorder="1" applyAlignment="1">
      <alignment horizontal="center" vertical="center" wrapText="1"/>
    </xf>
    <xf numFmtId="0" fontId="2" fillId="17" borderId="0" xfId="0" applyFont="1" applyFill="1" applyAlignment="1">
      <alignment horizontal="center" vertical="center" wrapText="1"/>
    </xf>
    <xf numFmtId="0" fontId="21" fillId="3" borderId="0" xfId="0" applyFont="1" applyFill="1" applyAlignment="1">
      <alignment horizontal="center" vertical="center" wrapText="1"/>
    </xf>
    <xf numFmtId="0" fontId="21" fillId="3" borderId="48" xfId="0" applyFont="1" applyFill="1" applyBorder="1" applyAlignment="1">
      <alignment horizontal="center" vertical="center" wrapText="1"/>
    </xf>
    <xf numFmtId="164" fontId="4" fillId="2" borderId="0" xfId="0" applyNumberFormat="1" applyFont="1" applyFill="1" applyAlignment="1">
      <alignment horizontal="center" vertical="top" wrapText="1"/>
    </xf>
    <xf numFmtId="0" fontId="11" fillId="15" borderId="37" xfId="0" applyFont="1" applyFill="1" applyBorder="1" applyAlignment="1">
      <alignment horizontal="center" vertical="center" wrapText="1"/>
    </xf>
    <xf numFmtId="0" fontId="5" fillId="3" borderId="47" xfId="0" applyFont="1" applyFill="1" applyBorder="1" applyAlignment="1">
      <alignment horizontal="center"/>
    </xf>
    <xf numFmtId="0" fontId="5" fillId="3" borderId="41" xfId="0" applyFont="1" applyFill="1" applyBorder="1" applyAlignment="1">
      <alignment horizontal="center"/>
    </xf>
  </cellXfs>
  <cellStyles count="9">
    <cellStyle name="Comma 2" xfId="3" xr:uid="{14192CF7-EF51-4C1C-BF5B-83AF847876EA}"/>
    <cellStyle name="Currency 2" xfId="4" xr:uid="{5653FEA8-AF2F-4D14-9675-4C90AE77ED95}"/>
    <cellStyle name="Normal" xfId="0" builtinId="0"/>
    <cellStyle name="Normal 12 2 6 2 3" xfId="7" xr:uid="{B78EE318-DD20-49AA-97E3-DC4C912E6F58}"/>
    <cellStyle name="Porcentagem" xfId="8" builtinId="5"/>
    <cellStyle name="Vírgula" xfId="1" builtinId="3"/>
    <cellStyle name="Vírgula 2" xfId="2" xr:uid="{2F1F9DF6-B65D-4A81-8AC0-F99C800EEA59}"/>
    <cellStyle name="Vírgula 2 2" xfId="6" xr:uid="{F8DE2839-5B12-4D38-81D0-25B431972A94}"/>
    <cellStyle name="Vírgula 3" xfId="5" xr:uid="{1993EE6F-7A25-4750-A96B-33379CEE10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Paola Oliveira Santos" id="{BEB60B8E-2E44-4E6E-9609-28DF26D4958C}" userId="S::santos.paola@ebserh.gov.br::18f72277-3a90-41f0-8d47-cf7b5a6f8a3c" providerId="AD"/>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Z4" dT="2023-07-05T13:50:37.24" personId="{BEB60B8E-2E44-4E6E-9609-28DF26D4958C}" id="{7F88B708-BE9D-4D27-A876-E6CB690F1CA2}">
    <text>Para conhecimento.</text>
  </threadedComment>
  <threadedComment ref="AA4" dT="2023-07-05T13:51:22.99" personId="{BEB60B8E-2E44-4E6E-9609-28DF26D4958C}" id="{B790B693-3A5D-4907-95EE-7FE308F376A9}">
    <text>Para conhecimento.</text>
  </threadedComment>
  <threadedComment ref="E6" dT="2023-07-04T14:03:30.01" personId="{BEB60B8E-2E44-4E6E-9609-28DF26D4958C}" id="{0E022033-1A0B-44A0-9B9D-B61E118AAB5F}">
    <text>Descrever o nº do contrato/nome da contratante; O contrato indicado deverá ser enviado em anexo.</text>
  </threadedComment>
  <threadedComment ref="G6" dT="2023-07-04T14:04:17.22" personId="{BEB60B8E-2E44-4E6E-9609-28DF26D4958C}" id="{0E2CA189-8211-4594-8F45-5AF13AA577A1}">
    <text>Ex: Cantina, Restaurante, Lanchonete, Lavanderia... Etc.</text>
  </threadedComment>
  <threadedComment ref="H6" dT="2023-07-04T14:04:37.42" personId="{BEB60B8E-2E44-4E6E-9609-28DF26D4958C}" id="{8EC06107-134E-451A-83ED-C924BF3758B5}">
    <text xml:space="preserve">Início de vigência do atual contrato. Informar no formato mês/ano. 
Ex:  jan/2023
</text>
  </threadedComment>
  <threadedComment ref="I6" dT="2023-07-04T14:05:24.92" personId="{BEB60B8E-2E44-4E6E-9609-28DF26D4958C}" id="{8F4E9A52-FC46-466D-A841-EB62FE2C4037}">
    <text xml:space="preserve">Término de vigência do atual contrato. Informar no formato mês/ano. Ex: jan/2024
Para os casos que não conste tal informação no contrato informar "Indeterminado".
</text>
  </threadedComment>
  <threadedComment ref="J6" dT="2023-07-04T14:06:53.85" personId="{BEB60B8E-2E44-4E6E-9609-28DF26D4958C}" id="{C109D502-C213-4128-8AE3-CBD322EDD80D}">
    <text>Informar o período de reajuste que consta no Contrato. 
Ex: Anual, Semestral... etc.</text>
  </threadedComment>
  <threadedComment ref="K6" dT="2023-07-04T14:09:08.32" personId="{BEB60B8E-2E44-4E6E-9609-28DF26D4958C}" id="{A7E3DB13-CA57-4BAC-BDC8-C2C6C488FA3C}">
    <text>Informar o índice de reajuste que consta no contrato. Ex: IPCA, IGPM, INPC... etc.</text>
  </threadedComment>
  <threadedComment ref="L6" dT="2023-07-04T14:18:08.68" personId="{BEB60B8E-2E44-4E6E-9609-28DF26D4958C}" id="{1786F06E-6247-400D-A157-081C092040AD}">
    <text xml:space="preserve">Informar o valor mensal referente somente ao Aluguel ou Concessão de Uso do espaço. </text>
  </threadedComment>
</ThreadedComments>
</file>

<file path=xl/threadedComments/threadedComment2.xml><?xml version="1.0" encoding="utf-8"?>
<ThreadedComments xmlns="http://schemas.microsoft.com/office/spreadsheetml/2018/threadedcomments" xmlns:x="http://schemas.openxmlformats.org/spreadsheetml/2006/main">
  <threadedComment ref="Z4" dT="2023-07-05T13:50:37.24" personId="{BEB60B8E-2E44-4E6E-9609-28DF26D4958C}" id="{B6492F31-22E1-40E5-A402-7AE49BC75721}">
    <text>Para conhecimento.</text>
  </threadedComment>
  <threadedComment ref="AA4" dT="2023-07-05T13:51:22.99" personId="{BEB60B8E-2E44-4E6E-9609-28DF26D4958C}" id="{1D5B20FA-FCFF-4A5B-82E1-9ACC9154E8D8}">
    <text>Para conhecimento.</text>
  </threadedComment>
  <threadedComment ref="E6" dT="2023-07-04T14:03:30.01" personId="{BEB60B8E-2E44-4E6E-9609-28DF26D4958C}" id="{9C5C90F8-2556-415E-B79A-4024A4CAEB8E}">
    <text>Descrever o nº do contrato/nome da contratante; O contrato indicado deverá ser enviado em anexo.</text>
  </threadedComment>
  <threadedComment ref="G6" dT="2023-07-04T14:04:17.22" personId="{BEB60B8E-2E44-4E6E-9609-28DF26D4958C}" id="{2FD68DA4-5107-4E54-A167-C071D75F2A57}">
    <text>Ex: Cantina, Restaurante, Lanchonete, Lavanderia... Etc.</text>
  </threadedComment>
  <threadedComment ref="H6" dT="2023-07-04T14:04:37.42" personId="{BEB60B8E-2E44-4E6E-9609-28DF26D4958C}" id="{B0468F59-276E-4F1D-8369-5F358CD6E655}">
    <text xml:space="preserve">Início de vigência do atual contrato. Informar no formato mês/ano. 
Ex:  jan/2023
</text>
  </threadedComment>
  <threadedComment ref="I6" dT="2023-07-04T14:05:24.92" personId="{BEB60B8E-2E44-4E6E-9609-28DF26D4958C}" id="{6DA36943-21EA-41AD-ADC6-01932878E562}">
    <text xml:space="preserve">Término de vigência do atual contrato. Informar no formato mês/ano. Ex: jan/2024
Para os casos que não conste tal informação no contrato informar "Indeterminado".
</text>
  </threadedComment>
  <threadedComment ref="J6" dT="2023-07-04T14:06:53.85" personId="{BEB60B8E-2E44-4E6E-9609-28DF26D4958C}" id="{A6C1ED35-B937-448B-A43E-F094F40D27CF}">
    <text>Informar o período de reajuste que consta no Contrato. 
Ex: Anual, Semestral... etc.</text>
  </threadedComment>
  <threadedComment ref="K6" dT="2023-07-04T14:09:08.32" personId="{BEB60B8E-2E44-4E6E-9609-28DF26D4958C}" id="{CD30EB02-9F4B-4FA1-B1DC-42D99C31E22D}">
    <text>Informar o índice de reajuste que consta no contrato. Ex: IPCA, IGPM, INPC... etc.</text>
  </threadedComment>
  <threadedComment ref="L6" dT="2023-07-04T14:18:08.68" personId="{BEB60B8E-2E44-4E6E-9609-28DF26D4958C}" id="{E2A87013-2668-47AF-9A8B-6F8731944958}">
    <text xml:space="preserve">Informar o valor mensal referente somente ao Aluguel ou Concessão de Uso do espaço. </text>
  </threadedComment>
</ThreadedComments>
</file>

<file path=xl/threadedComments/threadedComment3.xml><?xml version="1.0" encoding="utf-8"?>
<ThreadedComments xmlns="http://schemas.microsoft.com/office/spreadsheetml/2018/threadedcomments" xmlns:x="http://schemas.openxmlformats.org/spreadsheetml/2006/main">
  <threadedComment ref="E4" dT="2023-07-04T17:57:46.21" personId="{BEB60B8E-2E44-4E6E-9609-28DF26D4958C}" id="{250A73FA-E4C2-4C1D-820C-242A6630E118}">
    <text>Nº do Instrumento Contratual.</text>
  </threadedComment>
  <threadedComment ref="F4" dT="2023-07-04T17:59:38.19" personId="{BEB60B8E-2E44-4E6E-9609-28DF26D4958C}" id="{E365C549-64DB-4CA9-A232-A80C2F8D0861}">
    <text>Fim de vigência da contratação. Informar apenas o ano.</text>
  </threadedComment>
  <threadedComment ref="G4" dT="2023-07-04T18:00:18.90" personId="{BEB60B8E-2E44-4E6E-9609-28DF26D4958C}" id="{E635D415-5A69-47A1-8F6C-20A4A36AEDFD}">
    <text>Nome da Empresa contratante.</text>
  </threadedComment>
  <threadedComment ref="M4" dT="2023-07-04T19:22:44.53" personId="{BEB60B8E-2E44-4E6E-9609-28DF26D4958C}" id="{7EC4B842-30CE-4AD1-BF69-040CCB7A6818}">
    <text>Valor previsto para o ano de 2023, considerando o que já foi arrecadado, conforme memória de cálculo.</text>
  </threadedComment>
  <threadedComment ref="N4" dT="2023-07-04T18:13:26.87" personId="{BEB60B8E-2E44-4E6E-9609-28DF26D4958C}" id="{8CED5EB8-E0CD-49A9-8FF9-744E85F11E73}">
    <text>Para conhecimento.</text>
  </threadedComment>
  <threadedComment ref="O4" dT="2023-07-04T18:57:40.42" personId="{BEB60B8E-2E44-4E6E-9609-28DF26D4958C}" id="{B439C0C0-7087-4D58-BC4B-0213B9346E48}">
    <text>Para conhecimento.</text>
  </threadedComment>
  <threadedComment ref="H41" dT="2023-07-04T19:13:06.96" personId="{BEB60B8E-2E44-4E6E-9609-28DF26D4958C}" id="{53CDBEFA-AFD9-4B1B-970D-EE74745D8AD4}">
    <text>Ex: Funcionários, Usuários... etc</text>
  </threadedComment>
  <threadedComment ref="I41" dT="2023-07-04T19:26:17.64" personId="{BEB60B8E-2E44-4E6E-9609-28DF26D4958C}" id="{A12508FA-CE6F-4F1A-AE89-9345034D8CF8}">
    <text xml:space="preserve">Considerar a quantidade de refeições fornecidas por mês. </text>
  </threadedComment>
  <threadedComment ref="L41" dT="2023-07-06T19:00:59.94" personId="{BEB60B8E-2E44-4E6E-9609-28DF26D4958C}" id="{5D7764F8-D3F9-4AAB-8395-FF7559044480}">
    <text>nº de refeições x valor unitário x nº de meses</text>
  </threadedComment>
</ThreadedComments>
</file>

<file path=xl/threadedComments/threadedComment4.xml><?xml version="1.0" encoding="utf-8"?>
<ThreadedComments xmlns="http://schemas.microsoft.com/office/spreadsheetml/2018/threadedcomments" xmlns:x="http://schemas.openxmlformats.org/spreadsheetml/2006/main">
  <threadedComment ref="E4" dT="2023-07-04T17:57:46.21" personId="{BEB60B8E-2E44-4E6E-9609-28DF26D4958C}" id="{B130ACBD-D296-48AD-AE2B-DC7AB01E8A3E}">
    <text>Nº do Instrumento Contratual.</text>
  </threadedComment>
  <threadedComment ref="M4" dT="2023-07-04T19:22:44.53" personId="{BEB60B8E-2E44-4E6E-9609-28DF26D4958C}" id="{EDBAB39F-EDAB-4091-BE68-54BEDF81593F}">
    <text>Valor previsto para o ano de 2023, considerando o que já foi arrecadado, conforme memória de cálculo.</text>
  </threadedComment>
  <threadedComment ref="N4" dT="2023-07-04T18:13:26.87" personId="{BEB60B8E-2E44-4E6E-9609-28DF26D4958C}" id="{ED7E8E32-75C4-4712-8D27-37C529963A39}">
    <text>Para conhecimento.</text>
  </threadedComment>
  <threadedComment ref="O4" dT="2023-07-04T18:57:40.42" personId="{BEB60B8E-2E44-4E6E-9609-28DF26D4958C}" id="{669000A6-8D2A-40C3-AA69-86AB072C470D}">
    <text>Para conhecimento.</text>
  </threadedComment>
</ThreadedComments>
</file>

<file path=xl/threadedComments/threadedComment5.xml><?xml version="1.0" encoding="utf-8"?>
<ThreadedComments xmlns="http://schemas.microsoft.com/office/spreadsheetml/2018/threadedcomments" xmlns:x="http://schemas.openxmlformats.org/spreadsheetml/2006/main">
  <threadedComment ref="E4" dT="2023-07-04T17:57:46.21" personId="{BEB60B8E-2E44-4E6E-9609-28DF26D4958C}" id="{70C1C269-67D9-4B15-A34C-7D18DB5A7530}">
    <text>Nº do Instrumento Contratual.</text>
  </threadedComment>
  <threadedComment ref="M4" dT="2023-07-04T19:22:44.53" personId="{BEB60B8E-2E44-4E6E-9609-28DF26D4958C}" id="{6FBDD2C0-1163-4A89-8655-AA494930C48B}">
    <text>Valor previsto para o ano de 2023, considerando o que já foi arrecadado, conforme memória de cálculo.</text>
  </threadedComment>
  <threadedComment ref="N4" dT="2023-07-04T18:13:26.87" personId="{BEB60B8E-2E44-4E6E-9609-28DF26D4958C}" id="{F2B653C9-A7C8-461E-AA76-E7D8B8C94B0A}">
    <text>Para conhecimento.</text>
  </threadedComment>
  <threadedComment ref="O4" dT="2023-07-04T18:57:40.42" personId="{BEB60B8E-2E44-4E6E-9609-28DF26D4958C}" id="{249DCF1B-9205-4A5E-B96A-CC9D7B7C7563}">
    <text>Para conhecimento.</text>
  </threadedComment>
</ThreadedComments>
</file>

<file path=xl/threadedComments/threadedComment6.xml><?xml version="1.0" encoding="utf-8"?>
<ThreadedComments xmlns="http://schemas.microsoft.com/office/spreadsheetml/2018/threadedcomments" xmlns:x="http://schemas.openxmlformats.org/spreadsheetml/2006/main">
  <threadedComment ref="H5" dT="2023-07-06T13:38:13.34" personId="{BEB60B8E-2E44-4E6E-9609-28DF26D4958C}" id="{19688110-FB5F-4ABE-9137-8C4CEA2809F4}">
    <text>Início de vigência do atual contrato. Informar no formato mês/ano. Ex: Jan/2023.</text>
  </threadedComment>
  <threadedComment ref="I5" dT="2023-07-06T13:38:24.71" personId="{BEB60B8E-2E44-4E6E-9609-28DF26D4958C}" id="{8BA9C3A9-E6E8-4C7F-B28A-6619AAB9265C}">
    <text>Término de vigência do atual contrato. Informar no formato mês/ano. Ex: Jan/2024.
Para os casos que não conste tal informação no contrato informar "Indeterminado".</text>
  </threadedComment>
  <threadedComment ref="K5" dT="2023-07-05T18:51:11.99" personId="{BEB60B8E-2E44-4E6E-9609-28DF26D4958C}" id="{3F8B811E-D104-41EE-96CE-270D0A9AB083}">
    <text>Informar o nº do documento SEI e o número da página no Instrumento que constem os valores ou atributos utilizados na memória de cálculo.</text>
  </threadedComment>
  <threadedComment ref="L5" dT="2023-07-05T18:56:06.57" personId="{BEB60B8E-2E44-4E6E-9609-28DF26D4958C}" id="{7D05108F-52DD-459F-BE88-843FC8C71152}">
    <text>Valor global previsto para o ano de 2023, considerando o que já foi arrecadado, conforme memória de cálculo.</text>
  </threadedComment>
  <threadedComment ref="M5" dT="2023-07-05T19:05:37.67" personId="{BEB60B8E-2E44-4E6E-9609-28DF26D4958C}" id="{B0036F4C-6721-4320-896C-F7AF11D44F19}">
    <text>Para conhecimento.</text>
  </threadedComment>
  <threadedComment ref="N5" dT="2023-07-05T19:05:50.20" personId="{BEB60B8E-2E44-4E6E-9609-28DF26D4958C}" id="{31160307-98AF-44BD-AB87-A25940B5DDE8}">
    <text>Para conhecimento.</text>
  </threadedComment>
</ThreadedComments>
</file>

<file path=xl/threadedComments/threadedComment7.xml><?xml version="1.0" encoding="utf-8"?>
<ThreadedComments xmlns="http://schemas.microsoft.com/office/spreadsheetml/2018/threadedcomments" xmlns:x="http://schemas.openxmlformats.org/spreadsheetml/2006/main">
  <threadedComment ref="F4" dT="2023-07-06T13:43:09.76" personId="{BEB60B8E-2E44-4E6E-9609-28DF26D4958C}" id="{6C3D06A9-0699-4F60-8F6E-6991130FE6B3}">
    <text>Fim de vigência da contratação. Informar apenas o ano.</text>
  </threadedComment>
  <threadedComment ref="Q4" dT="2023-07-05T17:03:38.34" personId="{BEB60B8E-2E44-4E6E-9609-28DF26D4958C}" id="{DAABE1AE-CEC1-4911-B91B-4F34A5F77A41}">
    <text>Valor previsto para o ano de 2023, considerando o que já foi arrecadado, conforme memória de cálculo.</text>
  </threadedComment>
  <threadedComment ref="R4" dT="2023-07-05T17:12:47.75" personId="{BEB60B8E-2E44-4E6E-9609-28DF26D4958C}" id="{B5F59B5C-4B84-4E52-BF45-583B5BCC844D}">
    <text>Para conhecimento.</text>
  </threadedComment>
  <threadedComment ref="S4" dT="2023-07-05T17:12:55.54" personId="{BEB60B8E-2E44-4E6E-9609-28DF26D4958C}" id="{9E3B1D43-777A-42BA-950B-15986E540EF2}">
    <text>Para conhecimento.</text>
  </threadedComment>
</ThreadedComments>
</file>

<file path=xl/threadedComments/threadedComment8.xml><?xml version="1.0" encoding="utf-8"?>
<ThreadedComments xmlns="http://schemas.microsoft.com/office/spreadsheetml/2018/threadedcomments" xmlns:x="http://schemas.openxmlformats.org/spreadsheetml/2006/main">
  <threadedComment ref="K3" dT="2023-07-05T16:34:39.59" personId="{00000000-0000-0000-0000-000000000000}" id="{1B533633-DC3E-4EA4-AD34-8A7D91744A52}">
    <text>Para conhecimento.</text>
  </threadedComment>
  <threadedComment ref="L3" dT="2023-07-05T16:34:48.43" personId="{00000000-0000-0000-0000-000000000000}" id="{3759DBB8-A084-44C7-9B39-D0F7F899B771}">
    <text>Para conhecimento.</text>
  </threadedComment>
  <threadedComment ref="D4" dT="2023-07-05T14:29:59.86" personId="{00000000-0000-0000-0000-000000000000}" id="{F0CE98B9-B560-4157-BC3F-B0E21B6E9098}">
    <text>Concurso Público ou Processo Seletivo</text>
  </threadedComment>
  <threadedComment ref="J4" dT="2023-07-05T16:31:57.41" personId="{00000000-0000-0000-0000-000000000000}" id="{37E93855-C677-401E-B9B4-97DBAAC3F52A}">
    <text>Valor previsto global para o ano de 2023, considerando o que já foi arrecadado, conforme memória de cálculo.</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microsoft.com/office/2017/10/relationships/threadedComment" Target="../threadedComments/threadedComment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microsoft.com/office/2017/10/relationships/threadedComment" Target="../threadedComments/threadedComment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microsoft.com/office/2017/10/relationships/threadedComment" Target="../threadedComments/threadedComment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E52E8-ECF3-429B-BEFF-A928E0E3E4DD}">
  <dimension ref="A1:A46"/>
  <sheetViews>
    <sheetView topLeftCell="A19" workbookViewId="0">
      <selection activeCell="A31" sqref="A31"/>
    </sheetView>
  </sheetViews>
  <sheetFormatPr defaultRowHeight="15" x14ac:dyDescent="0.25"/>
  <cols>
    <col min="1" max="1" width="18.140625" bestFit="1" customWidth="1"/>
  </cols>
  <sheetData>
    <row r="1" spans="1:1" x14ac:dyDescent="0.25">
      <c r="A1" t="s">
        <v>110</v>
      </c>
    </row>
    <row r="2" spans="1:1" x14ac:dyDescent="0.25">
      <c r="A2" t="s">
        <v>117</v>
      </c>
    </row>
    <row r="3" spans="1:1" x14ac:dyDescent="0.25">
      <c r="A3" t="s">
        <v>111</v>
      </c>
    </row>
    <row r="4" spans="1:1" x14ac:dyDescent="0.25">
      <c r="A4" t="s">
        <v>112</v>
      </c>
    </row>
    <row r="5" spans="1:1" x14ac:dyDescent="0.25">
      <c r="A5" t="s">
        <v>113</v>
      </c>
    </row>
    <row r="6" spans="1:1" x14ac:dyDescent="0.25">
      <c r="A6" t="s">
        <v>114</v>
      </c>
    </row>
    <row r="7" spans="1:1" x14ac:dyDescent="0.25">
      <c r="A7" t="s">
        <v>116</v>
      </c>
    </row>
    <row r="8" spans="1:1" x14ac:dyDescent="0.25">
      <c r="A8" t="s">
        <v>115</v>
      </c>
    </row>
    <row r="9" spans="1:1" x14ac:dyDescent="0.25">
      <c r="A9" t="s">
        <v>109</v>
      </c>
    </row>
    <row r="12" spans="1:1" x14ac:dyDescent="0.25">
      <c r="A12" t="s">
        <v>118</v>
      </c>
    </row>
    <row r="13" spans="1:1" x14ac:dyDescent="0.25">
      <c r="A13" t="s">
        <v>122</v>
      </c>
    </row>
    <row r="14" spans="1:1" x14ac:dyDescent="0.25">
      <c r="A14" t="s">
        <v>33</v>
      </c>
    </row>
    <row r="15" spans="1:1" x14ac:dyDescent="0.25">
      <c r="A15" t="s">
        <v>119</v>
      </c>
    </row>
    <row r="16" spans="1:1" x14ac:dyDescent="0.25">
      <c r="A16" t="s">
        <v>26</v>
      </c>
    </row>
    <row r="17" spans="1:1" x14ac:dyDescent="0.25">
      <c r="A17" t="s">
        <v>28</v>
      </c>
    </row>
    <row r="18" spans="1:1" x14ac:dyDescent="0.25">
      <c r="A18" t="s">
        <v>120</v>
      </c>
    </row>
    <row r="19" spans="1:1" x14ac:dyDescent="0.25">
      <c r="A19" t="s">
        <v>121</v>
      </c>
    </row>
    <row r="20" spans="1:1" x14ac:dyDescent="0.25">
      <c r="A20" t="s">
        <v>27</v>
      </c>
    </row>
    <row r="22" spans="1:1" x14ac:dyDescent="0.25">
      <c r="A22" t="s">
        <v>60</v>
      </c>
    </row>
    <row r="23" spans="1:1" x14ac:dyDescent="0.25">
      <c r="A23">
        <v>2023</v>
      </c>
    </row>
    <row r="24" spans="1:1" x14ac:dyDescent="0.25">
      <c r="A24">
        <v>2024</v>
      </c>
    </row>
    <row r="25" spans="1:1" x14ac:dyDescent="0.25">
      <c r="A25">
        <v>2025</v>
      </c>
    </row>
    <row r="26" spans="1:1" x14ac:dyDescent="0.25">
      <c r="A26">
        <v>2026</v>
      </c>
    </row>
    <row r="27" spans="1:1" x14ac:dyDescent="0.25">
      <c r="A27">
        <v>2027</v>
      </c>
    </row>
    <row r="28" spans="1:1" x14ac:dyDescent="0.25">
      <c r="A28">
        <v>2028</v>
      </c>
    </row>
    <row r="29" spans="1:1" x14ac:dyDescent="0.25">
      <c r="A29">
        <v>2029</v>
      </c>
    </row>
    <row r="30" spans="1:1" x14ac:dyDescent="0.25">
      <c r="A30">
        <v>2030</v>
      </c>
    </row>
    <row r="31" spans="1:1" x14ac:dyDescent="0.25">
      <c r="A31" t="s">
        <v>109</v>
      </c>
    </row>
    <row r="34" spans="1:1" x14ac:dyDescent="0.25">
      <c r="A34" t="s">
        <v>70</v>
      </c>
    </row>
    <row r="35" spans="1:1" x14ac:dyDescent="0.25">
      <c r="A35">
        <v>1</v>
      </c>
    </row>
    <row r="36" spans="1:1" x14ac:dyDescent="0.25">
      <c r="A36">
        <v>2</v>
      </c>
    </row>
    <row r="37" spans="1:1" x14ac:dyDescent="0.25">
      <c r="A37">
        <v>3</v>
      </c>
    </row>
    <row r="38" spans="1:1" x14ac:dyDescent="0.25">
      <c r="A38">
        <v>4</v>
      </c>
    </row>
    <row r="39" spans="1:1" x14ac:dyDescent="0.25">
      <c r="A39">
        <v>5</v>
      </c>
    </row>
    <row r="40" spans="1:1" x14ac:dyDescent="0.25">
      <c r="A40">
        <v>6</v>
      </c>
    </row>
    <row r="41" spans="1:1" x14ac:dyDescent="0.25">
      <c r="A41">
        <v>7</v>
      </c>
    </row>
    <row r="42" spans="1:1" x14ac:dyDescent="0.25">
      <c r="A42">
        <v>8</v>
      </c>
    </row>
    <row r="43" spans="1:1" x14ac:dyDescent="0.25">
      <c r="A43">
        <v>9</v>
      </c>
    </row>
    <row r="44" spans="1:1" x14ac:dyDescent="0.25">
      <c r="A44">
        <v>10</v>
      </c>
    </row>
    <row r="45" spans="1:1" x14ac:dyDescent="0.25">
      <c r="A45">
        <v>11</v>
      </c>
    </row>
    <row r="46" spans="1:1" x14ac:dyDescent="0.25">
      <c r="A46">
        <v>12</v>
      </c>
    </row>
  </sheetData>
  <dataValidations count="1">
    <dataValidation type="list" allowBlank="1" showInputMessage="1" showErrorMessage="1" sqref="A2:A9" xr:uid="{1027860E-06AF-44A2-8364-5190D53515A1}">
      <formula1>A2:A9</formula1>
    </dataValidation>
  </dataValidation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C8E40-D7E7-4620-B075-E2BDA54369EE}">
  <sheetPr>
    <pageSetUpPr fitToPage="1"/>
  </sheetPr>
  <dimension ref="B1:L27"/>
  <sheetViews>
    <sheetView showGridLines="0" zoomScaleNormal="100" zoomScaleSheetLayoutView="100" workbookViewId="0">
      <selection activeCell="J5" sqref="J5"/>
    </sheetView>
  </sheetViews>
  <sheetFormatPr defaultColWidth="9.140625" defaultRowHeight="12" x14ac:dyDescent="0.2"/>
  <cols>
    <col min="1" max="1" width="2.28515625" style="69" customWidth="1"/>
    <col min="2" max="2" width="10.5703125" style="69" customWidth="1"/>
    <col min="3" max="3" width="25.7109375" style="69" customWidth="1"/>
    <col min="4" max="5" width="36.5703125" style="69" customWidth="1"/>
    <col min="6" max="6" width="25.7109375" style="69" customWidth="1"/>
    <col min="7" max="7" width="14.7109375" style="69" customWidth="1"/>
    <col min="8" max="8" width="19.85546875" style="69" customWidth="1"/>
    <col min="9" max="9" width="17.85546875" style="69" customWidth="1"/>
    <col min="10" max="10" width="18.42578125" style="56" customWidth="1"/>
    <col min="11" max="11" width="18.140625" style="69" customWidth="1"/>
    <col min="12" max="12" width="16.7109375" style="69" customWidth="1"/>
    <col min="13" max="16384" width="9.140625" style="69"/>
  </cols>
  <sheetData>
    <row r="1" spans="2:12" x14ac:dyDescent="0.2">
      <c r="D1" s="70"/>
      <c r="E1" s="70"/>
      <c r="F1" s="70"/>
      <c r="G1" s="70"/>
      <c r="H1" s="70"/>
      <c r="I1" s="70"/>
      <c r="J1" s="47"/>
    </row>
    <row r="2" spans="2:12" ht="15.75" customHeight="1" x14ac:dyDescent="0.2">
      <c r="B2" s="287" t="s">
        <v>105</v>
      </c>
      <c r="C2" s="287"/>
      <c r="D2" s="287"/>
      <c r="E2" s="287"/>
      <c r="F2" s="287"/>
      <c r="G2" s="287"/>
      <c r="H2" s="287"/>
      <c r="I2" s="287"/>
      <c r="J2" s="287"/>
      <c r="K2" s="134"/>
    </row>
    <row r="3" spans="2:12" ht="15.75" customHeight="1" x14ac:dyDescent="0.2">
      <c r="B3" s="301" t="s">
        <v>97</v>
      </c>
      <c r="C3" s="301"/>
      <c r="D3" s="301"/>
      <c r="E3" s="301"/>
      <c r="F3" s="301"/>
      <c r="G3" s="301"/>
      <c r="H3" s="301"/>
      <c r="I3" s="301"/>
      <c r="J3" s="301"/>
      <c r="K3" s="302" t="s">
        <v>133</v>
      </c>
      <c r="L3" s="302" t="s">
        <v>31</v>
      </c>
    </row>
    <row r="4" spans="2:12" ht="28.5" customHeight="1" x14ac:dyDescent="0.2">
      <c r="B4" s="135" t="s">
        <v>32</v>
      </c>
      <c r="C4" s="135" t="s">
        <v>5</v>
      </c>
      <c r="D4" s="136" t="s">
        <v>98</v>
      </c>
      <c r="E4" s="136" t="s">
        <v>99</v>
      </c>
      <c r="F4" s="136" t="s">
        <v>100</v>
      </c>
      <c r="G4" s="136" t="s">
        <v>101</v>
      </c>
      <c r="H4" s="137" t="s">
        <v>102</v>
      </c>
      <c r="I4" s="137" t="s">
        <v>103</v>
      </c>
      <c r="J4" s="67" t="s">
        <v>104</v>
      </c>
      <c r="K4" s="302"/>
      <c r="L4" s="302"/>
    </row>
    <row r="5" spans="2:12" ht="12.75" customHeight="1" x14ac:dyDescent="0.2">
      <c r="B5" s="138">
        <f>Síntese!$B$11</f>
        <v>155016</v>
      </c>
      <c r="C5" s="139" t="str">
        <f>Síntese!$C$10</f>
        <v>HU-UFGD</v>
      </c>
      <c r="D5" s="51"/>
      <c r="E5" s="51"/>
      <c r="F5" s="51"/>
      <c r="G5" s="52"/>
      <c r="H5" s="53"/>
      <c r="I5" s="54"/>
      <c r="J5" s="55">
        <f t="shared" ref="J5:J8" si="0">H5*I5</f>
        <v>0</v>
      </c>
      <c r="K5" s="303"/>
      <c r="L5" s="303"/>
    </row>
    <row r="6" spans="2:12" ht="12.75" customHeight="1" x14ac:dyDescent="0.2">
      <c r="B6" s="138">
        <f>Síntese!$B$11</f>
        <v>155016</v>
      </c>
      <c r="C6" s="139" t="str">
        <f>Síntese!$C$10</f>
        <v>HU-UFGD</v>
      </c>
      <c r="D6" s="51"/>
      <c r="E6" s="51"/>
      <c r="F6" s="51"/>
      <c r="G6" s="52"/>
      <c r="H6" s="53"/>
      <c r="I6" s="54"/>
      <c r="J6" s="55">
        <f t="shared" si="0"/>
        <v>0</v>
      </c>
      <c r="K6" s="304"/>
      <c r="L6" s="304"/>
    </row>
    <row r="7" spans="2:12" ht="12.75" customHeight="1" x14ac:dyDescent="0.2">
      <c r="B7" s="138">
        <f>Síntese!$B$11</f>
        <v>155016</v>
      </c>
      <c r="C7" s="139" t="str">
        <f>Síntese!$C$10</f>
        <v>HU-UFGD</v>
      </c>
      <c r="D7" s="51"/>
      <c r="E7" s="51"/>
      <c r="F7" s="51"/>
      <c r="G7" s="52"/>
      <c r="H7" s="53"/>
      <c r="I7" s="54"/>
      <c r="J7" s="55">
        <f t="shared" si="0"/>
        <v>0</v>
      </c>
      <c r="K7" s="304"/>
      <c r="L7" s="304"/>
    </row>
    <row r="8" spans="2:12" ht="12.75" x14ac:dyDescent="0.2">
      <c r="B8" s="138">
        <f>Síntese!$B$11</f>
        <v>155016</v>
      </c>
      <c r="C8" s="139" t="str">
        <f>Síntese!$C$10</f>
        <v>HU-UFGD</v>
      </c>
      <c r="D8" s="51"/>
      <c r="E8" s="51"/>
      <c r="F8" s="51"/>
      <c r="G8" s="52"/>
      <c r="H8" s="53"/>
      <c r="I8" s="54"/>
      <c r="J8" s="55">
        <f t="shared" si="0"/>
        <v>0</v>
      </c>
      <c r="K8" s="304"/>
      <c r="L8" s="304"/>
    </row>
    <row r="9" spans="2:12" ht="12.75" customHeight="1" x14ac:dyDescent="0.2">
      <c r="B9" s="299" t="s">
        <v>3</v>
      </c>
      <c r="C9" s="299"/>
      <c r="D9" s="299"/>
      <c r="E9" s="299"/>
      <c r="F9" s="299"/>
      <c r="G9" s="299"/>
      <c r="H9" s="299"/>
      <c r="I9" s="300"/>
      <c r="J9" s="45">
        <f>SUM(J5:J8)</f>
        <v>0</v>
      </c>
      <c r="K9" s="45">
        <f>SUMIF(Síntese!D12:D31,"16110201",Síntese!M12:M44)</f>
        <v>0</v>
      </c>
      <c r="L9" s="45">
        <f>SUMIF(Síntese!D12:D26,"16110201",Síntese!H12:H30)</f>
        <v>0</v>
      </c>
    </row>
    <row r="13" spans="2:12" ht="15.75" x14ac:dyDescent="0.2">
      <c r="B13" s="81" t="s">
        <v>131</v>
      </c>
    </row>
    <row r="15" spans="2:12" ht="15.75" x14ac:dyDescent="0.25">
      <c r="B15" s="80" t="s">
        <v>134</v>
      </c>
    </row>
    <row r="16" spans="2:12" ht="15.75" x14ac:dyDescent="0.25">
      <c r="B16" s="80" t="s">
        <v>135</v>
      </c>
    </row>
    <row r="18" spans="7:9" x14ac:dyDescent="0.2">
      <c r="G18" s="140"/>
    </row>
    <row r="21" spans="7:9" x14ac:dyDescent="0.2">
      <c r="I21" s="140"/>
    </row>
    <row r="22" spans="7:9" x14ac:dyDescent="0.2">
      <c r="I22" s="140"/>
    </row>
    <row r="23" spans="7:9" x14ac:dyDescent="0.2">
      <c r="I23" s="140"/>
    </row>
    <row r="24" spans="7:9" x14ac:dyDescent="0.2">
      <c r="I24" s="141"/>
    </row>
    <row r="26" spans="7:9" x14ac:dyDescent="0.2">
      <c r="G26" s="140"/>
      <c r="I26" s="140"/>
    </row>
    <row r="27" spans="7:9" x14ac:dyDescent="0.2">
      <c r="I27" s="140"/>
    </row>
  </sheetData>
  <sheetProtection algorithmName="SHA-512" hashValue="g04mN6ld0sXbpzIqMoz/3c6i3S+WAvo7WAsm5Of5De5pWkneWoel5IZeYzH2ElpwBvpaS8UlCpwmRzaSUB59Dw==" saltValue="XVa9Z0/XLN2MIsxFPPTUrQ==" spinCount="100000" sheet="1" selectLockedCells="1"/>
  <mergeCells count="7">
    <mergeCell ref="B9:I9"/>
    <mergeCell ref="B2:J2"/>
    <mergeCell ref="B3:J3"/>
    <mergeCell ref="K3:K4"/>
    <mergeCell ref="L3:L4"/>
    <mergeCell ref="K5:K8"/>
    <mergeCell ref="L5:L8"/>
  </mergeCells>
  <printOptions horizontalCentered="1"/>
  <pageMargins left="0.19685039370078741" right="0.19685039370078741" top="0.74803149606299213" bottom="0.74803149606299213" header="0.31496062992125984" footer="0.31496062992125984"/>
  <pageSetup paperSize="9" scale="55"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4EF44-2D79-43E2-9894-350A5C7E9032}">
  <sheetPr>
    <tabColor theme="4" tint="-0.499984740745262"/>
  </sheetPr>
  <dimension ref="A1:XFC35"/>
  <sheetViews>
    <sheetView showGridLines="0" tabSelected="1" topLeftCell="B1" zoomScale="95" zoomScaleNormal="95" workbookViewId="0">
      <pane ySplit="9" topLeftCell="A10" activePane="bottomLeft" state="frozen"/>
      <selection activeCell="B1" sqref="B1"/>
      <selection pane="bottomLeft" activeCell="B1" sqref="A1:XFD1048576"/>
    </sheetView>
  </sheetViews>
  <sheetFormatPr defaultColWidth="0" defaultRowHeight="15" customHeight="1" zeroHeight="1" outlineLevelRow="2" x14ac:dyDescent="0.25"/>
  <cols>
    <col min="1" max="1" width="11.7109375" hidden="1" customWidth="1"/>
    <col min="2" max="2" width="8.7109375" style="167" customWidth="1"/>
    <col min="3" max="4" width="12.5703125" customWidth="1"/>
    <col min="5" max="5" width="36.42578125" customWidth="1"/>
    <col min="6" max="6" width="8.7109375" customWidth="1"/>
    <col min="7" max="7" width="14.42578125" customWidth="1"/>
    <col min="8" max="8" width="15.7109375" style="167" customWidth="1"/>
    <col min="9" max="10" width="20.28515625" customWidth="1"/>
    <col min="11" max="12" width="24.140625" customWidth="1"/>
    <col min="13" max="13" width="20.28515625" customWidth="1"/>
    <col min="14" max="14" width="26.7109375" customWidth="1"/>
    <col min="15" max="15" width="0" hidden="1" customWidth="1"/>
    <col min="17" max="16383" width="9.140625" hidden="1"/>
    <col min="16384" max="16384" width="18.5703125" customWidth="1"/>
  </cols>
  <sheetData>
    <row r="1" spans="1:14" s="10" customFormat="1" ht="11.25" x14ac:dyDescent="0.2">
      <c r="B1" s="166" t="s">
        <v>48</v>
      </c>
      <c r="C1" s="11"/>
      <c r="D1" s="11"/>
      <c r="H1" s="11"/>
    </row>
    <row r="2" spans="1:14" s="10" customFormat="1" ht="11.25" x14ac:dyDescent="0.2">
      <c r="B2" s="166" t="s">
        <v>49</v>
      </c>
      <c r="C2" s="11"/>
      <c r="D2" s="11"/>
      <c r="H2" s="11"/>
    </row>
    <row r="3" spans="1:14" s="10" customFormat="1" ht="11.25" x14ac:dyDescent="0.2">
      <c r="B3" s="166" t="s">
        <v>50</v>
      </c>
      <c r="C3" s="11"/>
      <c r="D3" s="11"/>
      <c r="H3" s="11"/>
    </row>
    <row r="4" spans="1:14" s="10" customFormat="1" ht="11.25" x14ac:dyDescent="0.2">
      <c r="B4" s="166" t="s">
        <v>51</v>
      </c>
      <c r="C4" s="11"/>
      <c r="D4" s="11"/>
      <c r="H4" s="11"/>
    </row>
    <row r="5" spans="1:14" x14ac:dyDescent="0.25"/>
    <row r="6" spans="1:14" ht="18.75" x14ac:dyDescent="0.3">
      <c r="A6" s="197" t="s">
        <v>145</v>
      </c>
      <c r="B6" s="197"/>
      <c r="C6" s="197"/>
      <c r="D6" s="197"/>
      <c r="E6" s="197"/>
      <c r="F6" s="197"/>
      <c r="G6" s="197"/>
      <c r="H6" s="197"/>
      <c r="I6" s="197"/>
      <c r="J6" s="197"/>
      <c r="K6" s="197"/>
      <c r="L6" s="197"/>
      <c r="M6" s="197"/>
      <c r="N6" s="197"/>
    </row>
    <row r="7" spans="1:14" x14ac:dyDescent="0.25"/>
    <row r="8" spans="1:14" ht="18.75" x14ac:dyDescent="0.3">
      <c r="A8" s="196" t="s">
        <v>52</v>
      </c>
      <c r="B8" s="196"/>
      <c r="C8" s="196"/>
      <c r="D8" s="196"/>
      <c r="E8" s="196"/>
      <c r="F8" s="196"/>
      <c r="G8" s="196"/>
      <c r="H8" s="196"/>
      <c r="I8" s="196"/>
      <c r="J8" s="196"/>
      <c r="K8" s="196"/>
      <c r="L8" s="196"/>
      <c r="M8" s="196"/>
      <c r="N8" s="168" t="s">
        <v>142</v>
      </c>
    </row>
    <row r="9" spans="1:14" x14ac:dyDescent="0.25">
      <c r="A9" s="169" t="s">
        <v>47</v>
      </c>
      <c r="B9" s="169" t="s">
        <v>32</v>
      </c>
      <c r="C9" s="169" t="s">
        <v>5</v>
      </c>
      <c r="D9" s="169" t="s">
        <v>106</v>
      </c>
      <c r="E9" s="169" t="s">
        <v>42</v>
      </c>
      <c r="F9" s="169" t="s">
        <v>43</v>
      </c>
      <c r="G9" s="170" t="s">
        <v>53</v>
      </c>
      <c r="H9" s="169" t="s">
        <v>54</v>
      </c>
      <c r="I9" s="169" t="s">
        <v>46</v>
      </c>
      <c r="J9" s="169" t="s">
        <v>55</v>
      </c>
      <c r="K9" s="169" t="s">
        <v>56</v>
      </c>
      <c r="L9" s="171" t="s">
        <v>132</v>
      </c>
      <c r="M9" s="169" t="s">
        <v>44</v>
      </c>
      <c r="N9" s="172">
        <v>2022</v>
      </c>
    </row>
    <row r="10" spans="1:14" ht="30" outlineLevel="2" x14ac:dyDescent="0.25">
      <c r="A10" s="173"/>
      <c r="B10" s="174">
        <v>155016</v>
      </c>
      <c r="C10" s="175" t="s">
        <v>147</v>
      </c>
      <c r="D10" s="176">
        <v>13110111</v>
      </c>
      <c r="E10" s="177" t="s">
        <v>148</v>
      </c>
      <c r="F10" s="178">
        <v>1049</v>
      </c>
      <c r="G10" s="179">
        <v>20720.832000000002</v>
      </c>
      <c r="H10" s="179">
        <v>20720.832000000002</v>
      </c>
      <c r="I10" s="178">
        <v>3</v>
      </c>
      <c r="J10" s="179">
        <v>25800</v>
      </c>
      <c r="K10" s="179">
        <v>25800</v>
      </c>
      <c r="L10" s="179">
        <f>IF(D10 = VALUE( "13110111"),'1 - ALUGUÉIS E ARRENDAMENTO (2)'!Y$13,
IF(OR(D10 = VALUE( "13110201"),D10 = VALUE( "13110202")),'2 - CONC PERM AUT CESSAO DIR.US'!Y$13,
IF(D10 = VALUE("16110101"),'3 - SERVIÇOS ADM. E COM. GERAIS'!M$51,
IF(OR(D10 = VALUE("19999921"),D10 = VALUE( "19229901")),'4 - OUTRAS RESTITUICOES-PRI (2)'!M$65,
IF(D10 = VALUE("19210101"),'5 - INDENIZ.P DANOS CAUSADOS'!M$65,
IF(OR(D10 = VALUE( "16300111"),D10 = VALUE( "16310101")),'6 - SERVIÇOS DE ATEND. À SAÚDE'!L$103,
IF(OR(D10 = VALUE( "19110902"),D10 = VALUE( "19110901")),'7 - MULTAS E JUROS'!Q$159,
IF(D10 = VALUE("16110201"),'8 - CONCURSO E PROC SELETIVO'!J$9,
"0"))))))))</f>
        <v>25800</v>
      </c>
      <c r="M10" s="179">
        <v>15050</v>
      </c>
      <c r="N10" s="180">
        <v>17973.669999999998</v>
      </c>
    </row>
    <row r="11" spans="1:14" ht="30" outlineLevel="2" x14ac:dyDescent="0.25">
      <c r="A11" s="173"/>
      <c r="B11" s="174">
        <v>155016</v>
      </c>
      <c r="C11" s="181" t="s">
        <v>147</v>
      </c>
      <c r="D11" s="182">
        <v>16110101</v>
      </c>
      <c r="E11" s="183" t="s">
        <v>149</v>
      </c>
      <c r="F11" s="184">
        <v>1049</v>
      </c>
      <c r="G11" s="179">
        <v>30497.279999999999</v>
      </c>
      <c r="H11" s="179">
        <v>30497.279999999999</v>
      </c>
      <c r="I11" s="184">
        <v>3</v>
      </c>
      <c r="J11" s="179">
        <v>57182.399999999994</v>
      </c>
      <c r="K11" s="179">
        <v>57182.400000000001</v>
      </c>
      <c r="L11" s="179">
        <f>IF(D11 = VALUE( "13110111"),'1 - ALUGUÉIS E ARRENDAMENTO (2)'!Y$13,
IF(OR(D11 = VALUE( "13110201"),D11 = VALUE( "13110202")),'2 - CONC PERM AUT CESSAO DIR.US'!Y$13,
IF(D11 = VALUE("16110101"),'3 - SERVIÇOS ADM. E COM. GERAIS'!M$51,
IF(OR(D11 = VALUE("19999921"),D11 = VALUE( "19229901")),'4 - OUTRAS RESTITUICOES-PRI (2)'!M$65,
IF(D11 = VALUE("19210101"),'5 - INDENIZ.P DANOS CAUSADOS'!M$65,
IF(OR(D11 = VALUE( "16300111"),D11 = VALUE( "16310101")),'6 - SERVIÇOS DE ATEND. À SAÚDE'!L$103,
IF(OR(D11 = VALUE( "19110902"),D11 = VALUE( "19110901")),'7 - MULTAS E JUROS'!Q$159,
IF(D11 = VALUE("16110201"),'8 - CONCURSO E PROC SELETIVO'!J$9,
"0"))))))))</f>
        <v>57182</v>
      </c>
      <c r="M11" s="179">
        <v>46625.8</v>
      </c>
      <c r="N11" s="180">
        <v>47130.380000000005</v>
      </c>
    </row>
    <row r="12" spans="1:14" ht="30" outlineLevel="2" x14ac:dyDescent="0.25">
      <c r="A12" s="173"/>
      <c r="B12" s="174">
        <v>155016</v>
      </c>
      <c r="C12" s="181" t="s">
        <v>147</v>
      </c>
      <c r="D12" s="185">
        <v>16310101</v>
      </c>
      <c r="E12" s="183" t="s">
        <v>150</v>
      </c>
      <c r="F12" s="184">
        <v>1049</v>
      </c>
      <c r="G12" s="179">
        <v>9875054.0399999991</v>
      </c>
      <c r="H12" s="179">
        <v>8197343.0049882289</v>
      </c>
      <c r="I12" s="184">
        <v>3</v>
      </c>
      <c r="J12" s="179">
        <v>10725054.039999999</v>
      </c>
      <c r="K12" s="179">
        <v>10725054.039999999</v>
      </c>
      <c r="L12" s="179">
        <f>IF(D12 = VALUE( "13110111"),'1 - ALUGUÉIS E ARRENDAMENTO (2)'!Y$13,
IF(OR(D12 = VALUE( "13110201"),D12 = VALUE( "13110202")),'2 - CONC PERM AUT CESSAO DIR.US'!Y$13,
IF(D12 = VALUE("16110101"),'3 - SERVIÇOS ADM. E COM. GERAIS'!M$51,
IF(OR(D12 = VALUE("19999921"),D12 = VALUE( "19229901")),'4 - OUTRAS RESTITUICOES-PRI (2)'!M$65,
IF(D12 = VALUE("19210101"),'5 - INDENIZ.P DANOS CAUSADOS'!M$65,
IF(OR(D12 = VALUE( "16300111"),D12 = VALUE( "16310101")),'6 - SERVIÇOS DE ATEND. À SAÚDE'!L$103,
IF(OR(D12 = VALUE( "19110902"),D12 = VALUE( "19110901")),'7 - MULTAS E JUROS'!Q$159,
IF(D12 = VALUE("16110201"),'8 - CONCURSO E PROC SELETIVO'!J$9,
"0"))))))))</f>
        <v>17804086.299999997</v>
      </c>
      <c r="M12" s="179">
        <v>7133499.3200000003</v>
      </c>
      <c r="N12" s="180">
        <v>10753485.139999999</v>
      </c>
    </row>
    <row r="13" spans="1:14" outlineLevel="2" x14ac:dyDescent="0.25">
      <c r="A13" s="173"/>
      <c r="B13" s="174">
        <v>155016</v>
      </c>
      <c r="C13" s="181" t="s">
        <v>147</v>
      </c>
      <c r="D13" s="186">
        <v>19229901</v>
      </c>
      <c r="E13" s="183" t="s">
        <v>107</v>
      </c>
      <c r="F13" s="184">
        <v>1049</v>
      </c>
      <c r="G13" s="179">
        <v>6524.2800000000007</v>
      </c>
      <c r="H13" s="179">
        <v>6524.2800000000007</v>
      </c>
      <c r="I13" s="184">
        <v>3</v>
      </c>
      <c r="J13" s="179">
        <v>9315.9600000000009</v>
      </c>
      <c r="K13" s="179">
        <v>9315.9599999999991</v>
      </c>
      <c r="L13" s="179">
        <f>IF(D13 = VALUE( "13110111"),'1 - ALUGUÉIS E ARRENDAMENTO (2)'!Y$13,
IF(OR(D13 = VALUE( "13110201"),D13 = VALUE( "13110202")),'2 - CONC PERM AUT CESSAO DIR.US'!Y$13,
IF(D13 = VALUE("16110101"),'3 - SERVIÇOS ADM. E COM. GERAIS'!M$51,
IF(OR(D13 = VALUE("19999921"),D13 = VALUE( "19229901")),'4 - OUTRAS RESTITUICOES-PRI (2)'!M$65,
IF(D13 = VALUE("19210101"),'5 - INDENIZ.P DANOS CAUSADOS'!M$65,
IF(OR(D13 = VALUE( "16300111"),D13 = VALUE( "16310101")),'6 - SERVIÇOS DE ATEND. À SAÚDE'!L$103,
IF(OR(D13 = VALUE( "19110902"),D13 = VALUE( "19110901")),'7 - MULTAS E JUROS'!Q$159,
IF(D13 = VALUE("16110201"),'8 - CONCURSO E PROC SELETIVO'!J$9,
"0"))))))))</f>
        <v>9316</v>
      </c>
      <c r="M13" s="179">
        <v>5471.93</v>
      </c>
      <c r="N13" s="180">
        <v>6524.28</v>
      </c>
    </row>
    <row r="14" spans="1:14" ht="29.25" customHeight="1" outlineLevel="2" x14ac:dyDescent="0.25">
      <c r="A14" s="173"/>
      <c r="B14" s="174">
        <v>155016</v>
      </c>
      <c r="C14" s="181" t="s">
        <v>147</v>
      </c>
      <c r="D14" s="187">
        <v>19110901</v>
      </c>
      <c r="E14" s="188" t="s">
        <v>151</v>
      </c>
      <c r="F14" s="189"/>
      <c r="G14" s="179">
        <v>0</v>
      </c>
      <c r="H14" s="179">
        <v>0</v>
      </c>
      <c r="I14" s="189">
        <v>3</v>
      </c>
      <c r="J14" s="179">
        <v>0</v>
      </c>
      <c r="K14" s="179">
        <v>0</v>
      </c>
      <c r="L14" s="179">
        <f>IF(D14 = VALUE( "13110111"),'1 - ALUGUÉIS E ARRENDAMENTO (2)'!Y$13,
IF(OR(D14 = VALUE( "13110201"),D14 = VALUE( "13110202")),'2 - CONC PERM AUT CESSAO DIR.US'!Y$13,
IF(D14 = VALUE("16110101"),'3 - SERVIÇOS ADM. E COM. GERAIS'!M$51,
IF(OR(D14 = VALUE("19999921"),D14 = VALUE( "19229901")),'4 - OUTRAS RESTITUICOES-PRI (2)'!M$65,
IF(D14 = VALUE("19210101"),'5 - INDENIZ.P DANOS CAUSADOS'!M$65,
IF(OR(D14 = VALUE( "16300111"),D14 = VALUE( "16310101")),'6 - SERVIÇOS DE ATEND. À SAÚDE'!L$103,
IF(OR(D14 = VALUE( "19110902"),D14 = VALUE( "19110901")),'7 - MULTAS E JUROS'!Q$159,
IF(D14 = VALUE("16110201"),'8 - CONCURSO E PROC SELETIVO'!J$9,
"0"))))))))</f>
        <v>0</v>
      </c>
      <c r="M14" s="179">
        <v>1650</v>
      </c>
      <c r="N14" s="180">
        <v>0</v>
      </c>
    </row>
    <row r="15" spans="1:14" ht="19.5" customHeight="1" x14ac:dyDescent="0.25">
      <c r="B15" s="190"/>
      <c r="C15" s="191" t="s">
        <v>45</v>
      </c>
      <c r="D15" s="191"/>
      <c r="E15" s="192"/>
      <c r="F15" s="193"/>
      <c r="G15" s="192">
        <v>9932796.4319999982</v>
      </c>
      <c r="H15" s="192">
        <v>8255085.3969882289</v>
      </c>
      <c r="I15" s="192"/>
      <c r="J15" s="192">
        <v>10817352.4</v>
      </c>
      <c r="K15" s="194">
        <v>10817352.4</v>
      </c>
      <c r="L15" s="194">
        <f>SUM(L10:L14)</f>
        <v>17896384.299999997</v>
      </c>
      <c r="M15" s="192">
        <v>7202297.0499999998</v>
      </c>
      <c r="N15" s="195">
        <v>10825113.469999999</v>
      </c>
    </row>
    <row r="16" spans="1:14" ht="15" customHeight="1" x14ac:dyDescent="0.25"/>
    <row r="17" spans="3:3" ht="15" customHeight="1" x14ac:dyDescent="0.25">
      <c r="C17" t="s">
        <v>123</v>
      </c>
    </row>
    <row r="18" spans="3:3" ht="15" customHeight="1" x14ac:dyDescent="0.25"/>
    <row r="19" spans="3:3" ht="15" customHeight="1" x14ac:dyDescent="0.25">
      <c r="C19" t="s">
        <v>146</v>
      </c>
    </row>
    <row r="20" spans="3:3" ht="15" customHeight="1" x14ac:dyDescent="0.25"/>
    <row r="21" spans="3:3" ht="15" customHeight="1" x14ac:dyDescent="0.25"/>
    <row r="22" spans="3:3" ht="15" customHeight="1" x14ac:dyDescent="0.25"/>
    <row r="23" spans="3:3" ht="15" customHeight="1" x14ac:dyDescent="0.25"/>
    <row r="24" spans="3:3" ht="15" customHeight="1" x14ac:dyDescent="0.25"/>
    <row r="25" spans="3:3" ht="15" customHeight="1" x14ac:dyDescent="0.25"/>
    <row r="26" spans="3:3" ht="15" customHeight="1" x14ac:dyDescent="0.25"/>
    <row r="27" spans="3:3" ht="15" customHeight="1" x14ac:dyDescent="0.25"/>
    <row r="28" spans="3:3" ht="15" customHeight="1" x14ac:dyDescent="0.25"/>
    <row r="29" spans="3:3" ht="15" customHeight="1" x14ac:dyDescent="0.25"/>
    <row r="30" spans="3:3" ht="15" customHeight="1" x14ac:dyDescent="0.25"/>
    <row r="31" spans="3:3" ht="15" customHeight="1" x14ac:dyDescent="0.25"/>
    <row r="32" spans="3:3" ht="15" customHeight="1" x14ac:dyDescent="0.25"/>
    <row r="33" ht="15" customHeight="1" x14ac:dyDescent="0.25"/>
    <row r="34" ht="15" customHeight="1" x14ac:dyDescent="0.25"/>
    <row r="35" ht="15" customHeight="1" x14ac:dyDescent="0.25"/>
  </sheetData>
  <sheetProtection algorithmName="SHA-512" hashValue="OSih72r67jzDQxF5e+Pm3e3HjMt9RgIBfGPtfPv+2nx/qe4AEC57mHUZlFDr3uslLchv0yLWu6J/HFv5860BPg==" saltValue="aou+ao/kJzNKL9/u6OENQg==" spinCount="100000" sheet="1" selectLockedCells="1"/>
  <mergeCells count="2">
    <mergeCell ref="A8:M8"/>
    <mergeCell ref="A6:N6"/>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F34BC-65FE-4F6E-9487-55DFA67048EB}">
  <sheetPr>
    <pageSetUpPr fitToPage="1"/>
  </sheetPr>
  <dimension ref="B1:AA32"/>
  <sheetViews>
    <sheetView showGridLines="0" zoomScaleNormal="100" zoomScaleSheetLayoutView="100" workbookViewId="0">
      <selection activeCell="V7" sqref="V7"/>
    </sheetView>
  </sheetViews>
  <sheetFormatPr defaultColWidth="9.140625" defaultRowHeight="12" x14ac:dyDescent="0.2"/>
  <cols>
    <col min="1" max="1" width="5.140625" style="69" customWidth="1"/>
    <col min="2" max="2" width="4.42578125" style="69" customWidth="1"/>
    <col min="3" max="3" width="9.140625" style="69" customWidth="1"/>
    <col min="4" max="4" width="24.140625" style="69" bestFit="1" customWidth="1"/>
    <col min="5" max="5" width="27.28515625" style="69" customWidth="1"/>
    <col min="6" max="6" width="12.28515625" style="69" customWidth="1"/>
    <col min="7" max="7" width="19.85546875" style="69" customWidth="1"/>
    <col min="8" max="8" width="11.7109375" style="69" customWidth="1"/>
    <col min="9" max="9" width="11.7109375" style="144" customWidth="1"/>
    <col min="10" max="10" width="8.140625" style="143" bestFit="1" customWidth="1"/>
    <col min="11" max="11" width="9.140625" style="144" customWidth="1"/>
    <col min="12" max="12" width="8.5703125" style="145" bestFit="1" customWidth="1"/>
    <col min="13" max="22" width="8.5703125" style="79" bestFit="1" customWidth="1"/>
    <col min="23" max="24" width="9.85546875" style="79" bestFit="1" customWidth="1"/>
    <col min="25" max="25" width="9.85546875" style="56" bestFit="1" customWidth="1"/>
    <col min="26" max="26" width="16.85546875" style="69" customWidth="1"/>
    <col min="27" max="27" width="15.28515625" style="69" customWidth="1"/>
    <col min="28" max="16384" width="9.140625" style="69"/>
  </cols>
  <sheetData>
    <row r="1" spans="2:27" x14ac:dyDescent="0.2">
      <c r="B1" s="70"/>
      <c r="C1" s="70"/>
      <c r="D1" s="70"/>
      <c r="E1" s="70"/>
      <c r="F1" s="70"/>
      <c r="G1" s="70"/>
      <c r="H1" s="70"/>
      <c r="I1" s="142"/>
      <c r="M1" s="46"/>
      <c r="N1" s="46"/>
      <c r="O1" s="46"/>
      <c r="P1" s="46"/>
      <c r="Q1" s="46"/>
      <c r="R1" s="46"/>
      <c r="S1" s="46"/>
      <c r="T1" s="46"/>
      <c r="U1" s="46"/>
      <c r="V1" s="46"/>
      <c r="W1" s="46"/>
      <c r="X1" s="46"/>
      <c r="Y1" s="47"/>
    </row>
    <row r="2" spans="2:27" ht="15.75" x14ac:dyDescent="0.25">
      <c r="B2" s="71" t="s">
        <v>0</v>
      </c>
      <c r="C2" s="71"/>
      <c r="D2" s="71"/>
      <c r="E2" s="70"/>
      <c r="F2" s="70"/>
      <c r="G2" s="70"/>
      <c r="H2" s="70"/>
      <c r="I2" s="142"/>
      <c r="M2" s="46"/>
      <c r="N2" s="46"/>
      <c r="O2" s="46"/>
      <c r="P2" s="46"/>
      <c r="Q2" s="46"/>
      <c r="R2" s="46"/>
      <c r="S2" s="46"/>
      <c r="T2" s="46"/>
      <c r="U2" s="46"/>
      <c r="V2" s="46"/>
      <c r="W2" s="46"/>
      <c r="X2" s="46"/>
      <c r="Y2" s="47"/>
    </row>
    <row r="3" spans="2:27" ht="15.75" x14ac:dyDescent="0.25">
      <c r="B3" s="72" t="s">
        <v>41</v>
      </c>
      <c r="C3"/>
      <c r="D3" s="71"/>
      <c r="E3" s="71"/>
      <c r="F3" s="71"/>
      <c r="G3" s="71"/>
      <c r="H3" s="71"/>
      <c r="I3" s="71"/>
      <c r="J3" s="71"/>
      <c r="K3" s="71"/>
      <c r="L3" s="71"/>
      <c r="M3" s="71"/>
      <c r="N3" s="71"/>
      <c r="O3" s="71"/>
      <c r="P3" s="71"/>
      <c r="Q3" s="71"/>
      <c r="R3" s="71"/>
      <c r="S3" s="71"/>
      <c r="T3" s="71"/>
      <c r="U3" s="71"/>
      <c r="V3" s="71"/>
      <c r="W3" s="71"/>
      <c r="X3" s="71"/>
      <c r="Y3" s="146"/>
    </row>
    <row r="4" spans="2:27" ht="15.75" customHeight="1" x14ac:dyDescent="0.2">
      <c r="B4" s="202" t="s">
        <v>40</v>
      </c>
      <c r="C4" s="202"/>
      <c r="D4" s="202"/>
      <c r="E4" s="202"/>
      <c r="F4" s="202"/>
      <c r="G4" s="202"/>
      <c r="H4" s="202"/>
      <c r="I4" s="202"/>
      <c r="J4" s="202"/>
      <c r="K4" s="202"/>
      <c r="L4" s="202"/>
      <c r="M4" s="202"/>
      <c r="N4" s="202"/>
      <c r="O4" s="202"/>
      <c r="P4" s="202"/>
      <c r="Q4" s="202"/>
      <c r="R4" s="202"/>
      <c r="S4" s="202"/>
      <c r="T4" s="202"/>
      <c r="U4" s="202"/>
      <c r="V4" s="202"/>
      <c r="W4" s="202"/>
      <c r="X4" s="202"/>
      <c r="Y4" s="202"/>
      <c r="Z4" s="203" t="s">
        <v>133</v>
      </c>
      <c r="AA4" s="203" t="s">
        <v>31</v>
      </c>
    </row>
    <row r="5" spans="2:27" ht="15.75" customHeight="1" x14ac:dyDescent="0.2">
      <c r="B5" s="204" t="s">
        <v>1</v>
      </c>
      <c r="C5" s="204"/>
      <c r="D5" s="204"/>
      <c r="E5" s="204"/>
      <c r="F5" s="204"/>
      <c r="G5" s="204"/>
      <c r="H5" s="204"/>
      <c r="I5" s="204"/>
      <c r="J5" s="204"/>
      <c r="K5" s="204"/>
      <c r="L5" s="204"/>
      <c r="M5" s="205" t="s">
        <v>34</v>
      </c>
      <c r="N5" s="206"/>
      <c r="O5" s="206"/>
      <c r="P5" s="206"/>
      <c r="Q5" s="206"/>
      <c r="R5" s="206"/>
      <c r="S5" s="206"/>
      <c r="T5" s="207"/>
      <c r="U5" s="206" t="s">
        <v>2</v>
      </c>
      <c r="V5" s="206"/>
      <c r="W5" s="206"/>
      <c r="X5" s="208"/>
      <c r="Y5" s="209" t="s">
        <v>3</v>
      </c>
      <c r="Z5" s="203"/>
      <c r="AA5" s="203"/>
    </row>
    <row r="6" spans="2:27" ht="36" customHeight="1" x14ac:dyDescent="0.2">
      <c r="B6" s="73" t="s">
        <v>4</v>
      </c>
      <c r="C6" s="73" t="s">
        <v>32</v>
      </c>
      <c r="D6" s="73" t="s">
        <v>5</v>
      </c>
      <c r="E6" s="74" t="s">
        <v>6</v>
      </c>
      <c r="F6" s="74" t="s">
        <v>38</v>
      </c>
      <c r="G6" s="74" t="s">
        <v>7</v>
      </c>
      <c r="H6" s="147" t="s">
        <v>8</v>
      </c>
      <c r="I6" s="147" t="s">
        <v>9</v>
      </c>
      <c r="J6" s="147" t="s">
        <v>10</v>
      </c>
      <c r="K6" s="147" t="s">
        <v>11</v>
      </c>
      <c r="L6" s="74" t="s">
        <v>12</v>
      </c>
      <c r="M6" s="59" t="s">
        <v>13</v>
      </c>
      <c r="N6" s="59" t="s">
        <v>14</v>
      </c>
      <c r="O6" s="59" t="s">
        <v>15</v>
      </c>
      <c r="P6" s="59" t="s">
        <v>16</v>
      </c>
      <c r="Q6" s="59" t="s">
        <v>17</v>
      </c>
      <c r="R6" s="59" t="s">
        <v>18</v>
      </c>
      <c r="S6" s="59" t="s">
        <v>19</v>
      </c>
      <c r="T6" s="59" t="s">
        <v>20</v>
      </c>
      <c r="U6" s="59" t="s">
        <v>21</v>
      </c>
      <c r="V6" s="59" t="s">
        <v>22</v>
      </c>
      <c r="W6" s="59" t="s">
        <v>23</v>
      </c>
      <c r="X6" s="59" t="s">
        <v>24</v>
      </c>
      <c r="Y6" s="209"/>
      <c r="Z6" s="203"/>
      <c r="AA6" s="203"/>
    </row>
    <row r="7" spans="2:27" ht="60" x14ac:dyDescent="0.2">
      <c r="B7" s="148">
        <v>1</v>
      </c>
      <c r="C7" s="75">
        <f>Síntese!$B$11</f>
        <v>155016</v>
      </c>
      <c r="D7" s="75" t="str">
        <f>Síntese!$C$10</f>
        <v>HU-UFGD</v>
      </c>
      <c r="E7" s="2" t="s">
        <v>152</v>
      </c>
      <c r="F7" s="2" t="s">
        <v>153</v>
      </c>
      <c r="G7" s="1" t="s">
        <v>154</v>
      </c>
      <c r="H7" s="33" t="s">
        <v>155</v>
      </c>
      <c r="I7" s="33" t="s">
        <v>156</v>
      </c>
      <c r="J7" s="3" t="s">
        <v>157</v>
      </c>
      <c r="K7" s="3" t="s">
        <v>158</v>
      </c>
      <c r="L7" s="4">
        <v>3988</v>
      </c>
      <c r="M7" s="4"/>
      <c r="N7" s="4"/>
      <c r="O7" s="4">
        <v>4300</v>
      </c>
      <c r="P7" s="4">
        <v>2150</v>
      </c>
      <c r="Q7" s="4"/>
      <c r="R7" s="4"/>
      <c r="S7" s="4">
        <v>2150</v>
      </c>
      <c r="T7" s="4">
        <v>6450</v>
      </c>
      <c r="U7" s="4">
        <v>4300</v>
      </c>
      <c r="V7" s="4">
        <v>2150</v>
      </c>
      <c r="W7" s="4">
        <v>2150</v>
      </c>
      <c r="X7" s="4">
        <v>2150</v>
      </c>
      <c r="Y7" s="68">
        <f>SUM(M7:X7)</f>
        <v>25800</v>
      </c>
      <c r="Z7" s="150"/>
      <c r="AA7" s="151"/>
    </row>
    <row r="8" spans="2:27" ht="15" customHeight="1" x14ac:dyDescent="0.2">
      <c r="B8" s="152">
        <v>2</v>
      </c>
      <c r="C8" s="75">
        <f>Síntese!$B$11</f>
        <v>155016</v>
      </c>
      <c r="D8" s="75" t="str">
        <f>Síntese!$C$10</f>
        <v>HU-UFGD</v>
      </c>
      <c r="E8" s="2"/>
      <c r="F8" s="6"/>
      <c r="G8" s="5"/>
      <c r="H8" s="34"/>
      <c r="I8" s="34"/>
      <c r="J8" s="3"/>
      <c r="K8" s="3"/>
      <c r="L8" s="7"/>
      <c r="M8" s="7"/>
      <c r="N8" s="7"/>
      <c r="O8" s="7"/>
      <c r="P8" s="7"/>
      <c r="Q8" s="7"/>
      <c r="R8" s="7"/>
      <c r="S8" s="7"/>
      <c r="T8" s="7"/>
      <c r="U8" s="7"/>
      <c r="V8" s="7"/>
      <c r="W8" s="7"/>
      <c r="X8" s="7"/>
      <c r="Y8" s="68">
        <f t="shared" ref="Y8:Y12" si="0">SUM(M8:X8)</f>
        <v>0</v>
      </c>
      <c r="Z8" s="154"/>
      <c r="AA8" s="155"/>
    </row>
    <row r="9" spans="2:27" ht="19.5" customHeight="1" x14ac:dyDescent="0.2">
      <c r="B9" s="76">
        <v>3</v>
      </c>
      <c r="C9" s="75">
        <f>Síntese!$B$11</f>
        <v>155016</v>
      </c>
      <c r="D9" s="75" t="str">
        <f>Síntese!$C$10</f>
        <v>HU-UFGD</v>
      </c>
      <c r="E9" s="2"/>
      <c r="F9" s="9"/>
      <c r="G9" s="5"/>
      <c r="H9" s="34"/>
      <c r="I9" s="34"/>
      <c r="J9" s="3"/>
      <c r="K9" s="3"/>
      <c r="L9" s="7"/>
      <c r="M9" s="7"/>
      <c r="N9" s="7"/>
      <c r="O9" s="7"/>
      <c r="P9" s="7"/>
      <c r="Q9" s="7"/>
      <c r="R9" s="7"/>
      <c r="S9" s="7"/>
      <c r="T9" s="7"/>
      <c r="U9" s="7"/>
      <c r="V9" s="7"/>
      <c r="W9" s="7"/>
      <c r="X9" s="7"/>
      <c r="Y9" s="68">
        <f t="shared" si="0"/>
        <v>0</v>
      </c>
      <c r="Z9" s="154"/>
      <c r="AA9" s="155"/>
    </row>
    <row r="10" spans="2:27" ht="15" customHeight="1" x14ac:dyDescent="0.2">
      <c r="B10" s="148">
        <v>4</v>
      </c>
      <c r="C10" s="75">
        <f>Síntese!$B$11</f>
        <v>155016</v>
      </c>
      <c r="D10" s="75" t="str">
        <f>Síntese!$C$10</f>
        <v>HU-UFGD</v>
      </c>
      <c r="E10" s="6"/>
      <c r="F10" s="6"/>
      <c r="G10" s="8"/>
      <c r="H10" s="34"/>
      <c r="I10" s="34"/>
      <c r="J10" s="3"/>
      <c r="K10" s="3"/>
      <c r="L10" s="7"/>
      <c r="M10" s="7"/>
      <c r="N10" s="7"/>
      <c r="O10" s="7"/>
      <c r="P10" s="7"/>
      <c r="Q10" s="7"/>
      <c r="R10" s="7"/>
      <c r="S10" s="7"/>
      <c r="T10" s="7"/>
      <c r="U10" s="7"/>
      <c r="V10" s="7"/>
      <c r="W10" s="7"/>
      <c r="X10" s="7"/>
      <c r="Y10" s="68">
        <f t="shared" si="0"/>
        <v>0</v>
      </c>
      <c r="Z10" s="154"/>
      <c r="AA10" s="155"/>
    </row>
    <row r="11" spans="2:27" ht="15" customHeight="1" x14ac:dyDescent="0.2">
      <c r="B11" s="152">
        <v>5</v>
      </c>
      <c r="C11" s="75">
        <f>Síntese!$B$11</f>
        <v>155016</v>
      </c>
      <c r="D11" s="75" t="str">
        <f>Síntese!$C$10</f>
        <v>HU-UFGD</v>
      </c>
      <c r="E11" s="2"/>
      <c r="F11" s="6"/>
      <c r="G11" s="5"/>
      <c r="H11" s="34"/>
      <c r="I11" s="34"/>
      <c r="J11" s="3"/>
      <c r="K11" s="3"/>
      <c r="L11" s="7"/>
      <c r="M11" s="7"/>
      <c r="N11" s="7"/>
      <c r="O11" s="7"/>
      <c r="P11" s="7"/>
      <c r="Q11" s="7"/>
      <c r="R11" s="7"/>
      <c r="S11" s="7"/>
      <c r="T11" s="7"/>
      <c r="U11" s="7"/>
      <c r="V11" s="7"/>
      <c r="W11" s="7"/>
      <c r="X11" s="7"/>
      <c r="Y11" s="68">
        <f t="shared" si="0"/>
        <v>0</v>
      </c>
      <c r="Z11" s="154"/>
      <c r="AA11" s="155"/>
    </row>
    <row r="12" spans="2:27" ht="15" customHeight="1" x14ac:dyDescent="0.2">
      <c r="B12" s="148">
        <v>6</v>
      </c>
      <c r="C12" s="75">
        <f>Síntese!$B$11</f>
        <v>155016</v>
      </c>
      <c r="D12" s="75" t="str">
        <f>Síntese!$C$10</f>
        <v>HU-UFGD</v>
      </c>
      <c r="E12" s="2"/>
      <c r="F12" s="6"/>
      <c r="G12" s="5"/>
      <c r="H12" s="34"/>
      <c r="I12" s="34"/>
      <c r="J12" s="3"/>
      <c r="K12" s="3"/>
      <c r="L12" s="7"/>
      <c r="M12" s="7"/>
      <c r="N12" s="7"/>
      <c r="O12" s="7"/>
      <c r="P12" s="7"/>
      <c r="Q12" s="7"/>
      <c r="R12" s="7"/>
      <c r="S12" s="7"/>
      <c r="T12" s="7"/>
      <c r="U12" s="7"/>
      <c r="V12" s="7"/>
      <c r="W12" s="7"/>
      <c r="X12" s="7"/>
      <c r="Y12" s="68">
        <f t="shared" si="0"/>
        <v>0</v>
      </c>
      <c r="Z12" s="154"/>
      <c r="AA12" s="155"/>
    </row>
    <row r="13" spans="2:27" ht="12.75" customHeight="1" x14ac:dyDescent="0.2">
      <c r="B13" s="198" t="s">
        <v>29</v>
      </c>
      <c r="C13" s="199"/>
      <c r="D13" s="199"/>
      <c r="E13" s="199"/>
      <c r="F13" s="199"/>
      <c r="G13" s="199"/>
      <c r="H13" s="199"/>
      <c r="I13" s="199"/>
      <c r="J13" s="199"/>
      <c r="K13" s="200"/>
      <c r="L13" s="156">
        <f t="shared" ref="L13:X13" si="1">SUM(L7:L12)</f>
        <v>3988</v>
      </c>
      <c r="M13" s="156">
        <f t="shared" si="1"/>
        <v>0</v>
      </c>
      <c r="N13" s="156">
        <f t="shared" si="1"/>
        <v>0</v>
      </c>
      <c r="O13" s="156">
        <f t="shared" si="1"/>
        <v>4300</v>
      </c>
      <c r="P13" s="156">
        <f t="shared" si="1"/>
        <v>2150</v>
      </c>
      <c r="Q13" s="156">
        <f t="shared" si="1"/>
        <v>0</v>
      </c>
      <c r="R13" s="156">
        <f t="shared" si="1"/>
        <v>0</v>
      </c>
      <c r="S13" s="156">
        <f t="shared" si="1"/>
        <v>2150</v>
      </c>
      <c r="T13" s="156">
        <f t="shared" si="1"/>
        <v>6450</v>
      </c>
      <c r="U13" s="156">
        <f t="shared" si="1"/>
        <v>4300</v>
      </c>
      <c r="V13" s="156">
        <f t="shared" si="1"/>
        <v>2150</v>
      </c>
      <c r="W13" s="156">
        <f t="shared" si="1"/>
        <v>2150</v>
      </c>
      <c r="X13" s="156">
        <f t="shared" si="1"/>
        <v>2150</v>
      </c>
      <c r="Y13" s="43">
        <f>SUM(Y7:Y12)</f>
        <v>25800</v>
      </c>
      <c r="Z13" s="77">
        <f>SUMIF(Síntese!D10:D31,"13110111",Síntese!M10:M44)</f>
        <v>15050</v>
      </c>
      <c r="AA13" s="157">
        <f>SUMIF(Síntese!D10:D26,"13110111",Síntese!H10:H30)</f>
        <v>20720.832000000002</v>
      </c>
    </row>
    <row r="14" spans="2:27" ht="15" customHeight="1" x14ac:dyDescent="0.2">
      <c r="B14" s="201" t="s">
        <v>25</v>
      </c>
      <c r="C14" s="201"/>
      <c r="D14" s="201"/>
      <c r="E14" s="201"/>
      <c r="F14" s="201"/>
      <c r="G14" s="201"/>
      <c r="H14" s="201"/>
      <c r="I14" s="201"/>
      <c r="J14" s="201"/>
      <c r="K14" s="201"/>
      <c r="L14" s="201"/>
      <c r="M14" s="201"/>
      <c r="N14" s="201"/>
      <c r="O14" s="201"/>
      <c r="P14" s="201"/>
      <c r="Q14" s="201"/>
      <c r="R14" s="201"/>
      <c r="S14" s="201"/>
      <c r="T14" s="201"/>
      <c r="U14" s="201"/>
      <c r="V14" s="201"/>
      <c r="W14" s="201"/>
      <c r="X14" s="201"/>
      <c r="Y14" s="44" cm="1">
        <f t="array" ref="Y14">IFERROR(
Y13/12/IFERROR(_xlfn.IFS(LEN($E$12)&gt;0,$B$12,LEN($E$11)&gt;0,$B$11,LEN($E$10)&gt;0,$B$10,LEN($E$9)&gt;0,$B$9,LEN($E$8)&gt;0,$B$8,LEN($E7)&gt;0,$B$7),
0),0)</f>
        <v>2150</v>
      </c>
    </row>
    <row r="16" spans="2:27" x14ac:dyDescent="0.2">
      <c r="E16" s="78"/>
      <c r="F16" s="78"/>
    </row>
    <row r="17" spans="2:9" ht="15.75" x14ac:dyDescent="0.25">
      <c r="B17" s="71" t="s">
        <v>30</v>
      </c>
      <c r="C17" s="71"/>
    </row>
    <row r="18" spans="2:9" ht="15.75" x14ac:dyDescent="0.25">
      <c r="B18" s="80" t="s">
        <v>108</v>
      </c>
      <c r="C18" s="80"/>
    </row>
    <row r="19" spans="2:9" ht="15.75" x14ac:dyDescent="0.25">
      <c r="B19" s="80"/>
      <c r="C19" s="80"/>
      <c r="H19" s="158"/>
      <c r="I19" s="159"/>
    </row>
    <row r="20" spans="2:9" ht="15.75" x14ac:dyDescent="0.25">
      <c r="B20" s="80"/>
      <c r="C20" s="80"/>
      <c r="H20" s="158"/>
      <c r="I20" s="159"/>
    </row>
    <row r="21" spans="2:9" ht="15.75" x14ac:dyDescent="0.25">
      <c r="B21" s="81" t="s">
        <v>35</v>
      </c>
      <c r="C21" s="80"/>
      <c r="H21" s="158"/>
      <c r="I21" s="159"/>
    </row>
    <row r="22" spans="2:9" ht="15.75" x14ac:dyDescent="0.25">
      <c r="B22" s="80"/>
      <c r="C22" s="80"/>
      <c r="H22" s="158"/>
      <c r="I22" s="159"/>
    </row>
    <row r="23" spans="2:9" ht="15.75" x14ac:dyDescent="0.25">
      <c r="B23" s="80" t="s">
        <v>36</v>
      </c>
      <c r="C23" s="80"/>
      <c r="H23" s="158"/>
      <c r="I23" s="159"/>
    </row>
    <row r="24" spans="2:9" ht="15.75" x14ac:dyDescent="0.25">
      <c r="B24" s="80" t="s">
        <v>37</v>
      </c>
      <c r="C24" s="80"/>
      <c r="H24" s="158"/>
      <c r="I24" s="159"/>
    </row>
    <row r="25" spans="2:9" x14ac:dyDescent="0.2">
      <c r="H25" s="158"/>
      <c r="I25" s="159"/>
    </row>
    <row r="26" spans="2:9" x14ac:dyDescent="0.2">
      <c r="H26" s="158"/>
      <c r="I26" s="159"/>
    </row>
    <row r="27" spans="2:9" x14ac:dyDescent="0.2">
      <c r="H27" s="158"/>
      <c r="I27" s="159"/>
    </row>
    <row r="28" spans="2:9" x14ac:dyDescent="0.2">
      <c r="C28" s="160"/>
    </row>
    <row r="29" spans="2:9" x14ac:dyDescent="0.2">
      <c r="C29" s="160"/>
    </row>
    <row r="30" spans="2:9" x14ac:dyDescent="0.2">
      <c r="C30" s="160"/>
    </row>
    <row r="31" spans="2:9" x14ac:dyDescent="0.2">
      <c r="C31" s="160"/>
    </row>
    <row r="32" spans="2:9" x14ac:dyDescent="0.2">
      <c r="C32" s="160"/>
    </row>
  </sheetData>
  <sheetProtection algorithmName="SHA-512" hashValue="8FZTzQ42Fx7lFZksNQ2btNoMLIqCv0K0JEuIRdQTXKgKigBHR+vJpJQNtbnIqPsQV7+4cQJvL/luUYjcPmVjBg==" saltValue="VHt6Rv6UECfEvq8C8Eh03g==" spinCount="100000" sheet="1" selectLockedCells="1"/>
  <mergeCells count="9">
    <mergeCell ref="B13:K13"/>
    <mergeCell ref="B14:X14"/>
    <mergeCell ref="B4:Y4"/>
    <mergeCell ref="Z4:Z6"/>
    <mergeCell ref="AA4:AA6"/>
    <mergeCell ref="B5:L5"/>
    <mergeCell ref="M5:T5"/>
    <mergeCell ref="U5:X5"/>
    <mergeCell ref="Y5:Y6"/>
  </mergeCells>
  <printOptions horizontalCentered="1"/>
  <pageMargins left="0.19685039370078741" right="0.19685039370078741" top="0.74803149606299213" bottom="0.74803149606299213" header="0.31496062992125984" footer="0.31496062992125984"/>
  <pageSetup paperSize="9" scale="45"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B380844-B22A-4A46-8E5A-D8F67F79CD82}">
          <x14:formula1>
            <xm:f>LISTA!$A$13:$A$20</xm:f>
          </x14:formula1>
          <xm:sqref>K7:K12</xm:sqref>
        </x14:dataValidation>
        <x14:dataValidation type="list" allowBlank="1" showInputMessage="1" showErrorMessage="1" xr:uid="{6A250B94-4BE2-401E-83F4-BE0E9654CA94}">
          <x14:formula1>
            <xm:f>LISTA!$A$2:$A$9</xm:f>
          </x14:formula1>
          <xm:sqref>J7:J12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C2BA6-F74A-4974-866A-3B2B498EE58A}">
  <sheetPr>
    <pageSetUpPr fitToPage="1"/>
  </sheetPr>
  <dimension ref="B1:AA32"/>
  <sheetViews>
    <sheetView showGridLines="0" topLeftCell="A3" zoomScaleNormal="100" zoomScaleSheetLayoutView="100" workbookViewId="0">
      <selection activeCell="T11" sqref="T11"/>
    </sheetView>
  </sheetViews>
  <sheetFormatPr defaultColWidth="9.140625" defaultRowHeight="12" x14ac:dyDescent="0.2"/>
  <cols>
    <col min="1" max="1" width="5.140625" style="69" customWidth="1"/>
    <col min="2" max="2" width="4.42578125" style="69" customWidth="1"/>
    <col min="3" max="3" width="9.140625" style="69" customWidth="1"/>
    <col min="4" max="4" width="24.140625" style="69" bestFit="1" customWidth="1"/>
    <col min="5" max="5" width="27.28515625" style="69" customWidth="1"/>
    <col min="6" max="6" width="12.28515625" style="69" customWidth="1"/>
    <col min="7" max="7" width="19.85546875" style="69" customWidth="1"/>
    <col min="8" max="8" width="11.7109375" style="69" customWidth="1"/>
    <col min="9" max="9" width="11.7109375" style="144" customWidth="1"/>
    <col min="10" max="10" width="8.140625" style="143" bestFit="1" customWidth="1"/>
    <col min="11" max="11" width="9.140625" style="144" customWidth="1"/>
    <col min="12" max="12" width="8.5703125" style="145" bestFit="1" customWidth="1"/>
    <col min="13" max="22" width="8.5703125" style="79" bestFit="1" customWidth="1"/>
    <col min="23" max="24" width="9.85546875" style="79" bestFit="1" customWidth="1"/>
    <col min="25" max="25" width="9.85546875" style="56" bestFit="1" customWidth="1"/>
    <col min="26" max="26" width="16.85546875" style="69" customWidth="1"/>
    <col min="27" max="27" width="15.28515625" style="69" customWidth="1"/>
    <col min="28" max="16384" width="9.140625" style="69"/>
  </cols>
  <sheetData>
    <row r="1" spans="2:27" x14ac:dyDescent="0.2">
      <c r="B1" s="70"/>
      <c r="C1" s="70"/>
      <c r="D1" s="70"/>
      <c r="E1" s="70"/>
      <c r="F1" s="70"/>
      <c r="G1" s="70"/>
      <c r="H1" s="70"/>
      <c r="I1" s="142"/>
      <c r="M1" s="46"/>
      <c r="N1" s="46"/>
      <c r="O1" s="46"/>
      <c r="P1" s="46"/>
      <c r="Q1" s="46"/>
      <c r="R1" s="46"/>
      <c r="S1" s="46"/>
      <c r="T1" s="46"/>
      <c r="U1" s="46"/>
      <c r="V1" s="46"/>
      <c r="W1" s="46"/>
      <c r="X1" s="46"/>
      <c r="Y1" s="47"/>
    </row>
    <row r="2" spans="2:27" ht="15.75" x14ac:dyDescent="0.25">
      <c r="B2" s="71" t="s">
        <v>57</v>
      </c>
      <c r="C2" s="71"/>
      <c r="D2" s="71"/>
      <c r="E2" s="70"/>
      <c r="F2" s="70"/>
      <c r="G2" s="70"/>
      <c r="H2" s="70"/>
      <c r="I2" s="142"/>
      <c r="M2" s="46"/>
      <c r="N2" s="46"/>
      <c r="O2" s="46"/>
      <c r="P2" s="46"/>
      <c r="Q2" s="46"/>
      <c r="R2" s="46"/>
      <c r="S2" s="46"/>
      <c r="T2" s="46"/>
      <c r="U2" s="46"/>
      <c r="V2" s="46"/>
      <c r="W2" s="46"/>
      <c r="X2" s="46"/>
      <c r="Y2" s="47"/>
    </row>
    <row r="3" spans="2:27" ht="15.75" x14ac:dyDescent="0.25">
      <c r="B3" s="72" t="s">
        <v>136</v>
      </c>
      <c r="C3"/>
      <c r="D3" s="71"/>
      <c r="E3" s="71"/>
      <c r="F3" s="71"/>
      <c r="G3" s="71"/>
      <c r="H3" s="71"/>
      <c r="I3" s="71"/>
      <c r="J3" s="71"/>
      <c r="K3" s="71"/>
      <c r="L3" s="71"/>
      <c r="M3" s="71"/>
      <c r="N3" s="71"/>
      <c r="O3" s="71"/>
      <c r="P3" s="71"/>
      <c r="Q3" s="71"/>
      <c r="R3" s="71"/>
      <c r="S3" s="71"/>
      <c r="T3" s="71"/>
      <c r="U3" s="71"/>
      <c r="V3" s="71"/>
      <c r="W3" s="71"/>
      <c r="X3" s="71"/>
      <c r="Y3" s="146"/>
    </row>
    <row r="4" spans="2:27" ht="15.75" customHeight="1" x14ac:dyDescent="0.2">
      <c r="B4" s="202" t="s">
        <v>40</v>
      </c>
      <c r="C4" s="202"/>
      <c r="D4" s="202"/>
      <c r="E4" s="202"/>
      <c r="F4" s="202"/>
      <c r="G4" s="202"/>
      <c r="H4" s="202"/>
      <c r="I4" s="202"/>
      <c r="J4" s="202"/>
      <c r="K4" s="202"/>
      <c r="L4" s="202"/>
      <c r="M4" s="202"/>
      <c r="N4" s="202"/>
      <c r="O4" s="202"/>
      <c r="P4" s="202"/>
      <c r="Q4" s="202"/>
      <c r="R4" s="202"/>
      <c r="S4" s="202"/>
      <c r="T4" s="202"/>
      <c r="U4" s="202"/>
      <c r="V4" s="202"/>
      <c r="W4" s="202"/>
      <c r="X4" s="202"/>
      <c r="Y4" s="202"/>
      <c r="Z4" s="203" t="s">
        <v>133</v>
      </c>
      <c r="AA4" s="203" t="s">
        <v>31</v>
      </c>
    </row>
    <row r="5" spans="2:27" ht="15.75" customHeight="1" x14ac:dyDescent="0.2">
      <c r="B5" s="204" t="s">
        <v>1</v>
      </c>
      <c r="C5" s="204"/>
      <c r="D5" s="204"/>
      <c r="E5" s="204"/>
      <c r="F5" s="204"/>
      <c r="G5" s="204"/>
      <c r="H5" s="204"/>
      <c r="I5" s="204"/>
      <c r="J5" s="204"/>
      <c r="K5" s="204"/>
      <c r="L5" s="204"/>
      <c r="M5" s="205" t="s">
        <v>34</v>
      </c>
      <c r="N5" s="206"/>
      <c r="O5" s="206"/>
      <c r="P5" s="206"/>
      <c r="Q5" s="206"/>
      <c r="R5" s="206"/>
      <c r="S5" s="206"/>
      <c r="T5" s="207"/>
      <c r="U5" s="206" t="s">
        <v>2</v>
      </c>
      <c r="V5" s="206"/>
      <c r="W5" s="206"/>
      <c r="X5" s="208"/>
      <c r="Y5" s="209" t="s">
        <v>3</v>
      </c>
      <c r="Z5" s="203"/>
      <c r="AA5" s="203"/>
    </row>
    <row r="6" spans="2:27" ht="36" customHeight="1" x14ac:dyDescent="0.2">
      <c r="B6" s="73" t="s">
        <v>4</v>
      </c>
      <c r="C6" s="73" t="s">
        <v>32</v>
      </c>
      <c r="D6" s="73" t="s">
        <v>5</v>
      </c>
      <c r="E6" s="74" t="s">
        <v>6</v>
      </c>
      <c r="F6" s="74" t="s">
        <v>38</v>
      </c>
      <c r="G6" s="74" t="s">
        <v>7</v>
      </c>
      <c r="H6" s="147" t="s">
        <v>8</v>
      </c>
      <c r="I6" s="147" t="s">
        <v>9</v>
      </c>
      <c r="J6" s="147" t="s">
        <v>10</v>
      </c>
      <c r="K6" s="147" t="s">
        <v>11</v>
      </c>
      <c r="L6" s="74" t="s">
        <v>12</v>
      </c>
      <c r="M6" s="59" t="s">
        <v>13</v>
      </c>
      <c r="N6" s="59" t="s">
        <v>14</v>
      </c>
      <c r="O6" s="59" t="s">
        <v>15</v>
      </c>
      <c r="P6" s="59" t="s">
        <v>16</v>
      </c>
      <c r="Q6" s="59" t="s">
        <v>17</v>
      </c>
      <c r="R6" s="59" t="s">
        <v>18</v>
      </c>
      <c r="S6" s="59" t="s">
        <v>19</v>
      </c>
      <c r="T6" s="59" t="s">
        <v>20</v>
      </c>
      <c r="U6" s="59" t="s">
        <v>21</v>
      </c>
      <c r="V6" s="59" t="s">
        <v>22</v>
      </c>
      <c r="W6" s="59" t="s">
        <v>23</v>
      </c>
      <c r="X6" s="59" t="s">
        <v>24</v>
      </c>
      <c r="Y6" s="209"/>
      <c r="Z6" s="203"/>
      <c r="AA6" s="203"/>
    </row>
    <row r="7" spans="2:27" x14ac:dyDescent="0.2">
      <c r="B7" s="148">
        <v>1</v>
      </c>
      <c r="C7" s="75">
        <f>Síntese!$B$11</f>
        <v>155016</v>
      </c>
      <c r="D7" s="75" t="str">
        <f>Síntese!$C$10</f>
        <v>HU-UFGD</v>
      </c>
      <c r="E7" s="2"/>
      <c r="F7" s="2"/>
      <c r="G7" s="1"/>
      <c r="H7" s="33"/>
      <c r="I7" s="33"/>
      <c r="J7" s="3"/>
      <c r="K7" s="3"/>
      <c r="L7" s="4"/>
      <c r="M7" s="4"/>
      <c r="N7" s="4"/>
      <c r="O7" s="4"/>
      <c r="P7" s="4"/>
      <c r="Q7" s="4"/>
      <c r="R7" s="4"/>
      <c r="S7" s="4"/>
      <c r="T7" s="4"/>
      <c r="U7" s="4"/>
      <c r="V7" s="4"/>
      <c r="W7" s="4"/>
      <c r="X7" s="4"/>
      <c r="Y7" s="68">
        <f>SUM(M7:X7)</f>
        <v>0</v>
      </c>
      <c r="Z7" s="150"/>
      <c r="AA7" s="151"/>
    </row>
    <row r="8" spans="2:27" ht="15" customHeight="1" x14ac:dyDescent="0.2">
      <c r="B8" s="152">
        <v>2</v>
      </c>
      <c r="C8" s="75">
        <f>Síntese!$B$11</f>
        <v>155016</v>
      </c>
      <c r="D8" s="75" t="str">
        <f>Síntese!$C$10</f>
        <v>HU-UFGD</v>
      </c>
      <c r="E8" s="2"/>
      <c r="F8" s="6"/>
      <c r="G8" s="5"/>
      <c r="H8" s="34"/>
      <c r="I8" s="34"/>
      <c r="J8" s="3"/>
      <c r="K8" s="3"/>
      <c r="L8" s="7"/>
      <c r="M8" s="7"/>
      <c r="N8" s="7"/>
      <c r="O8" s="7"/>
      <c r="P8" s="7"/>
      <c r="Q8" s="7"/>
      <c r="R8" s="7"/>
      <c r="S8" s="7"/>
      <c r="T8" s="7"/>
      <c r="U8" s="7"/>
      <c r="V8" s="7"/>
      <c r="W8" s="7"/>
      <c r="X8" s="7"/>
      <c r="Y8" s="68">
        <f t="shared" ref="Y8:Y12" si="0">SUM(M8:X8)</f>
        <v>0</v>
      </c>
      <c r="Z8" s="154"/>
      <c r="AA8" s="155"/>
    </row>
    <row r="9" spans="2:27" ht="19.5" customHeight="1" x14ac:dyDescent="0.2">
      <c r="B9" s="76">
        <v>3</v>
      </c>
      <c r="C9" s="75">
        <f>Síntese!$B$11</f>
        <v>155016</v>
      </c>
      <c r="D9" s="75" t="str">
        <f>Síntese!$C$10</f>
        <v>HU-UFGD</v>
      </c>
      <c r="E9" s="2"/>
      <c r="F9" s="9"/>
      <c r="G9" s="5"/>
      <c r="H9" s="34"/>
      <c r="I9" s="34"/>
      <c r="J9" s="3"/>
      <c r="K9" s="3"/>
      <c r="L9" s="7"/>
      <c r="M9" s="7"/>
      <c r="N9" s="7"/>
      <c r="O9" s="7"/>
      <c r="P9" s="7"/>
      <c r="Q9" s="7"/>
      <c r="R9" s="7"/>
      <c r="S9" s="7"/>
      <c r="T9" s="7"/>
      <c r="U9" s="7"/>
      <c r="V9" s="7"/>
      <c r="W9" s="7"/>
      <c r="X9" s="7"/>
      <c r="Y9" s="68">
        <f t="shared" si="0"/>
        <v>0</v>
      </c>
      <c r="Z9" s="154"/>
      <c r="AA9" s="155"/>
    </row>
    <row r="10" spans="2:27" ht="15" customHeight="1" x14ac:dyDescent="0.2">
      <c r="B10" s="148">
        <v>4</v>
      </c>
      <c r="C10" s="75">
        <f>Síntese!$B$11</f>
        <v>155016</v>
      </c>
      <c r="D10" s="75" t="str">
        <f>Síntese!$C$10</f>
        <v>HU-UFGD</v>
      </c>
      <c r="E10" s="6"/>
      <c r="F10" s="6"/>
      <c r="G10" s="8"/>
      <c r="H10" s="34"/>
      <c r="I10" s="34"/>
      <c r="J10" s="3"/>
      <c r="K10" s="3"/>
      <c r="L10" s="7"/>
      <c r="M10" s="7"/>
      <c r="N10" s="7"/>
      <c r="O10" s="7"/>
      <c r="P10" s="7"/>
      <c r="Q10" s="7"/>
      <c r="R10" s="7"/>
      <c r="S10" s="7"/>
      <c r="T10" s="7"/>
      <c r="U10" s="7"/>
      <c r="V10" s="7"/>
      <c r="W10" s="7"/>
      <c r="X10" s="7"/>
      <c r="Y10" s="68">
        <f t="shared" si="0"/>
        <v>0</v>
      </c>
      <c r="Z10" s="154"/>
      <c r="AA10" s="155"/>
    </row>
    <row r="11" spans="2:27" ht="15" customHeight="1" x14ac:dyDescent="0.2">
      <c r="B11" s="152">
        <v>5</v>
      </c>
      <c r="C11" s="75">
        <f>Síntese!$B$11</f>
        <v>155016</v>
      </c>
      <c r="D11" s="75" t="str">
        <f>Síntese!$C$10</f>
        <v>HU-UFGD</v>
      </c>
      <c r="E11" s="2"/>
      <c r="F11" s="6"/>
      <c r="G11" s="5"/>
      <c r="H11" s="34"/>
      <c r="I11" s="34"/>
      <c r="J11" s="3"/>
      <c r="K11" s="3"/>
      <c r="L11" s="7"/>
      <c r="M11" s="7"/>
      <c r="N11" s="7"/>
      <c r="O11" s="7"/>
      <c r="P11" s="7"/>
      <c r="Q11" s="7"/>
      <c r="R11" s="7"/>
      <c r="S11" s="7"/>
      <c r="T11" s="7"/>
      <c r="U11" s="7"/>
      <c r="V11" s="7"/>
      <c r="W11" s="7"/>
      <c r="X11" s="7"/>
      <c r="Y11" s="68">
        <f t="shared" si="0"/>
        <v>0</v>
      </c>
      <c r="Z11" s="154"/>
      <c r="AA11" s="155"/>
    </row>
    <row r="12" spans="2:27" ht="15" customHeight="1" x14ac:dyDescent="0.2">
      <c r="B12" s="152">
        <v>6</v>
      </c>
      <c r="C12" s="75">
        <f>Síntese!$B$11</f>
        <v>155016</v>
      </c>
      <c r="D12" s="75" t="str">
        <f>Síntese!$C$10</f>
        <v>HU-UFGD</v>
      </c>
      <c r="E12" s="2"/>
      <c r="F12" s="6"/>
      <c r="G12" s="5"/>
      <c r="H12" s="34"/>
      <c r="I12" s="34"/>
      <c r="J12" s="3"/>
      <c r="K12" s="3"/>
      <c r="L12" s="7"/>
      <c r="M12" s="7"/>
      <c r="N12" s="7"/>
      <c r="O12" s="7"/>
      <c r="P12" s="7"/>
      <c r="Q12" s="7"/>
      <c r="R12" s="7"/>
      <c r="S12" s="7"/>
      <c r="T12" s="7"/>
      <c r="U12" s="7"/>
      <c r="V12" s="7"/>
      <c r="W12" s="7"/>
      <c r="X12" s="7"/>
      <c r="Y12" s="68">
        <f t="shared" si="0"/>
        <v>0</v>
      </c>
      <c r="Z12" s="154"/>
      <c r="AA12" s="155"/>
    </row>
    <row r="13" spans="2:27" ht="12.75" customHeight="1" x14ac:dyDescent="0.2">
      <c r="B13" s="198" t="s">
        <v>29</v>
      </c>
      <c r="C13" s="199"/>
      <c r="D13" s="199"/>
      <c r="E13" s="199"/>
      <c r="F13" s="199"/>
      <c r="G13" s="199"/>
      <c r="H13" s="199"/>
      <c r="I13" s="199"/>
      <c r="J13" s="199"/>
      <c r="K13" s="200"/>
      <c r="L13" s="156">
        <f t="shared" ref="L13:X13" si="1">SUM(L7:L12)</f>
        <v>0</v>
      </c>
      <c r="M13" s="156">
        <f t="shared" si="1"/>
        <v>0</v>
      </c>
      <c r="N13" s="156">
        <f t="shared" si="1"/>
        <v>0</v>
      </c>
      <c r="O13" s="156">
        <f t="shared" si="1"/>
        <v>0</v>
      </c>
      <c r="P13" s="156">
        <f t="shared" si="1"/>
        <v>0</v>
      </c>
      <c r="Q13" s="156">
        <f t="shared" si="1"/>
        <v>0</v>
      </c>
      <c r="R13" s="156">
        <f t="shared" si="1"/>
        <v>0</v>
      </c>
      <c r="S13" s="156">
        <f t="shared" si="1"/>
        <v>0</v>
      </c>
      <c r="T13" s="156">
        <f t="shared" si="1"/>
        <v>0</v>
      </c>
      <c r="U13" s="156">
        <f t="shared" si="1"/>
        <v>0</v>
      </c>
      <c r="V13" s="156">
        <f t="shared" si="1"/>
        <v>0</v>
      </c>
      <c r="W13" s="156">
        <f t="shared" si="1"/>
        <v>0</v>
      </c>
      <c r="X13" s="156">
        <f t="shared" si="1"/>
        <v>0</v>
      </c>
      <c r="Y13" s="43">
        <f>SUM(Y7:Y12)</f>
        <v>0</v>
      </c>
      <c r="Z13" s="77">
        <f>SUMIF(Síntese!D10:D31,"13110201",Síntese!M10:M44)</f>
        <v>0</v>
      </c>
      <c r="AA13" s="157">
        <f>SUMIF(Síntese!D10:D26,"13110201",Síntese!H10:H30)</f>
        <v>0</v>
      </c>
    </row>
    <row r="14" spans="2:27" ht="15" customHeight="1" x14ac:dyDescent="0.2">
      <c r="B14" s="201" t="s">
        <v>25</v>
      </c>
      <c r="C14" s="201"/>
      <c r="D14" s="201"/>
      <c r="E14" s="201"/>
      <c r="F14" s="201"/>
      <c r="G14" s="201"/>
      <c r="H14" s="201"/>
      <c r="I14" s="201"/>
      <c r="J14" s="201"/>
      <c r="K14" s="201"/>
      <c r="L14" s="201"/>
      <c r="M14" s="201"/>
      <c r="N14" s="201"/>
      <c r="O14" s="201"/>
      <c r="P14" s="201"/>
      <c r="Q14" s="201"/>
      <c r="R14" s="201"/>
      <c r="S14" s="201"/>
      <c r="T14" s="201"/>
      <c r="U14" s="201"/>
      <c r="V14" s="201"/>
      <c r="W14" s="201"/>
      <c r="X14" s="201"/>
      <c r="Y14" s="44" cm="1">
        <f t="array" ref="Y14">IFERROR(
Y13/12/IFERROR(_xlfn.IFS(LEN($E$12)&gt;0,$B$12,LEN($E$11)&gt;0,$B$11,LEN($E$10)&gt;0,$B$10,LEN($E$9)&gt;0,$B$9,LEN($E$8)&gt;0,$B$8,LEN($E7)&gt;0,$B$7),
0),0)</f>
        <v>0</v>
      </c>
    </row>
    <row r="16" spans="2:27" x14ac:dyDescent="0.2">
      <c r="E16" s="78"/>
      <c r="F16" s="78"/>
    </row>
    <row r="17" spans="2:9" ht="15.75" x14ac:dyDescent="0.25">
      <c r="B17" s="71" t="s">
        <v>30</v>
      </c>
      <c r="C17" s="71"/>
    </row>
    <row r="18" spans="2:9" ht="15.75" x14ac:dyDescent="0.25">
      <c r="B18" s="80" t="s">
        <v>108</v>
      </c>
      <c r="C18" s="80"/>
    </row>
    <row r="19" spans="2:9" ht="15.75" x14ac:dyDescent="0.25">
      <c r="B19" s="80"/>
      <c r="C19" s="80"/>
      <c r="H19" s="158"/>
      <c r="I19" s="159"/>
    </row>
    <row r="20" spans="2:9" ht="15.75" x14ac:dyDescent="0.25">
      <c r="B20" s="80"/>
      <c r="C20" s="80"/>
      <c r="H20" s="158"/>
      <c r="I20" s="159"/>
    </row>
    <row r="21" spans="2:9" ht="15.75" x14ac:dyDescent="0.25">
      <c r="B21" s="81" t="s">
        <v>141</v>
      </c>
      <c r="C21" s="80"/>
      <c r="H21" s="158"/>
      <c r="I21" s="159"/>
    </row>
    <row r="22" spans="2:9" ht="15.75" x14ac:dyDescent="0.25">
      <c r="B22" s="80"/>
      <c r="C22" s="80"/>
      <c r="H22" s="158"/>
      <c r="I22" s="159"/>
    </row>
    <row r="23" spans="2:9" ht="15.75" x14ac:dyDescent="0.25">
      <c r="B23" s="80" t="s">
        <v>137</v>
      </c>
      <c r="C23" s="80"/>
      <c r="H23" s="158"/>
      <c r="I23" s="159"/>
    </row>
    <row r="24" spans="2:9" ht="15.75" x14ac:dyDescent="0.25">
      <c r="B24" s="80"/>
      <c r="C24" s="80"/>
      <c r="H24" s="158"/>
      <c r="I24" s="159"/>
    </row>
    <row r="25" spans="2:9" x14ac:dyDescent="0.2">
      <c r="H25" s="158"/>
      <c r="I25" s="159"/>
    </row>
    <row r="26" spans="2:9" x14ac:dyDescent="0.2">
      <c r="H26" s="158"/>
      <c r="I26" s="159"/>
    </row>
    <row r="27" spans="2:9" x14ac:dyDescent="0.2">
      <c r="H27" s="158"/>
      <c r="I27" s="159"/>
    </row>
    <row r="28" spans="2:9" x14ac:dyDescent="0.2">
      <c r="C28" s="160"/>
    </row>
    <row r="29" spans="2:9" x14ac:dyDescent="0.2">
      <c r="C29" s="160"/>
    </row>
    <row r="30" spans="2:9" x14ac:dyDescent="0.2">
      <c r="C30" s="160"/>
    </row>
    <row r="31" spans="2:9" x14ac:dyDescent="0.2">
      <c r="C31" s="160"/>
    </row>
    <row r="32" spans="2:9" x14ac:dyDescent="0.2">
      <c r="C32" s="160"/>
    </row>
  </sheetData>
  <sheetProtection algorithmName="SHA-512" hashValue="MpYkia/xA9pujjKmV+rOjX3Aqz9QBfmGwb5FY9XJ4TY98eiucMtm1HWL29fOwk5fhDL+P081vY+ZEJKBDDxNiA==" saltValue="ySvMR6VI3i7Do+c82Xw+Ig==" spinCount="100000" sheet="1" selectLockedCells="1"/>
  <mergeCells count="9">
    <mergeCell ref="AA4:AA6"/>
    <mergeCell ref="Z4:Z6"/>
    <mergeCell ref="B14:X14"/>
    <mergeCell ref="B4:Y4"/>
    <mergeCell ref="B5:L5"/>
    <mergeCell ref="Y5:Y6"/>
    <mergeCell ref="B13:K13"/>
    <mergeCell ref="U5:X5"/>
    <mergeCell ref="M5:T5"/>
  </mergeCells>
  <printOptions horizontalCentered="1"/>
  <pageMargins left="0.19685039370078741" right="0.19685039370078741" top="0.74803149606299213" bottom="0.74803149606299213" header="0.31496062992125984" footer="0.31496062992125984"/>
  <pageSetup paperSize="9" scale="45"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45BDBF7-3CAA-4C0F-9269-181FEF9E1DD4}">
          <x14:formula1>
            <xm:f>LISTA!$A$2:$A$9</xm:f>
          </x14:formula1>
          <xm:sqref>J7:J12</xm:sqref>
        </x14:dataValidation>
        <x14:dataValidation type="list" allowBlank="1" showInputMessage="1" showErrorMessage="1" xr:uid="{F229B930-BD49-458A-996B-ECF0E5A95667}">
          <x14:formula1>
            <xm:f>LISTA!$A$13:$A$20</xm:f>
          </x14:formula1>
          <xm:sqref>K7:K12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D3336-288A-45AB-B281-0FBF6A85670B}">
  <dimension ref="B2:O59"/>
  <sheetViews>
    <sheetView showGridLines="0" topLeftCell="D35" zoomScaleNormal="100" workbookViewId="0">
      <selection activeCell="H43" sqref="H43"/>
    </sheetView>
  </sheetViews>
  <sheetFormatPr defaultColWidth="9.140625" defaultRowHeight="11.25" x14ac:dyDescent="0.2"/>
  <cols>
    <col min="1" max="1" width="4.85546875" style="82" customWidth="1"/>
    <col min="2" max="2" width="4.85546875" style="82" bestFit="1" customWidth="1"/>
    <col min="3" max="3" width="9.28515625" style="82" customWidth="1"/>
    <col min="4" max="4" width="14" style="82" customWidth="1"/>
    <col min="5" max="5" width="16.42578125" style="82" customWidth="1"/>
    <col min="6" max="6" width="13.28515625" style="82" customWidth="1"/>
    <col min="7" max="7" width="20.85546875" style="82" customWidth="1"/>
    <col min="8" max="8" width="22.28515625" style="82" customWidth="1"/>
    <col min="9" max="10" width="15.42578125" style="82" customWidth="1"/>
    <col min="11" max="11" width="10.28515625" style="82" customWidth="1"/>
    <col min="12" max="12" width="20.42578125" style="82" customWidth="1"/>
    <col min="13" max="13" width="19.140625" style="82" customWidth="1"/>
    <col min="14" max="14" width="21.7109375" style="82" customWidth="1"/>
    <col min="15" max="15" width="18.42578125" style="82" customWidth="1"/>
    <col min="16" max="16384" width="9.140625" style="82"/>
  </cols>
  <sheetData>
    <row r="2" spans="2:15" ht="15.75" x14ac:dyDescent="0.25">
      <c r="B2" s="71" t="s">
        <v>75</v>
      </c>
      <c r="C2" s="10"/>
      <c r="D2" s="10"/>
      <c r="E2" s="10"/>
      <c r="F2" s="10"/>
      <c r="G2" s="10"/>
      <c r="H2" s="10"/>
      <c r="I2" s="10"/>
      <c r="J2" s="10"/>
      <c r="K2" s="10"/>
      <c r="L2" s="10"/>
      <c r="M2" s="10"/>
    </row>
    <row r="3" spans="2:15" ht="15.75" x14ac:dyDescent="0.2">
      <c r="B3" s="240" t="s">
        <v>58</v>
      </c>
      <c r="C3" s="240"/>
      <c r="D3" s="240"/>
      <c r="E3" s="240"/>
      <c r="F3" s="240"/>
      <c r="G3" s="240"/>
      <c r="H3" s="240"/>
      <c r="I3" s="240"/>
      <c r="J3" s="240"/>
      <c r="K3" s="240"/>
      <c r="L3" s="240"/>
      <c r="M3" s="240"/>
    </row>
    <row r="4" spans="2:15" ht="15.75" customHeight="1" x14ac:dyDescent="0.2">
      <c r="B4" s="241" t="s">
        <v>4</v>
      </c>
      <c r="C4" s="241" t="s">
        <v>32</v>
      </c>
      <c r="D4" s="241" t="s">
        <v>5</v>
      </c>
      <c r="E4" s="242" t="s">
        <v>59</v>
      </c>
      <c r="F4" s="243" t="s">
        <v>60</v>
      </c>
      <c r="G4" s="243" t="s">
        <v>61</v>
      </c>
      <c r="H4" s="243" t="s">
        <v>62</v>
      </c>
      <c r="I4" s="243"/>
      <c r="J4" s="243"/>
      <c r="K4" s="243"/>
      <c r="L4" s="243" t="s">
        <v>63</v>
      </c>
      <c r="M4" s="243" t="s">
        <v>64</v>
      </c>
      <c r="N4" s="214" t="s">
        <v>133</v>
      </c>
      <c r="O4" s="214" t="s">
        <v>31</v>
      </c>
    </row>
    <row r="5" spans="2:15" s="83" customFormat="1" ht="24.75" customHeight="1" x14ac:dyDescent="0.2">
      <c r="B5" s="241"/>
      <c r="C5" s="241"/>
      <c r="D5" s="241"/>
      <c r="E5" s="242"/>
      <c r="F5" s="243"/>
      <c r="G5" s="243"/>
      <c r="H5" s="243"/>
      <c r="I5" s="243"/>
      <c r="J5" s="243"/>
      <c r="K5" s="243"/>
      <c r="L5" s="243"/>
      <c r="M5" s="243"/>
      <c r="N5" s="214"/>
      <c r="O5" s="214"/>
    </row>
    <row r="6" spans="2:15" s="162" customFormat="1" ht="12.75" x14ac:dyDescent="0.2">
      <c r="B6" s="215" t="s">
        <v>65</v>
      </c>
      <c r="C6" s="215"/>
      <c r="D6" s="215"/>
      <c r="E6" s="215"/>
      <c r="F6" s="215"/>
      <c r="G6" s="215"/>
      <c r="H6" s="215"/>
      <c r="I6" s="215"/>
      <c r="J6" s="215"/>
      <c r="K6" s="215"/>
      <c r="L6" s="161"/>
      <c r="M6" s="84">
        <f>SUM(M7:M40)</f>
        <v>0</v>
      </c>
      <c r="N6" s="214"/>
      <c r="O6" s="214"/>
    </row>
    <row r="7" spans="2:15" ht="18" customHeight="1" x14ac:dyDescent="0.2">
      <c r="B7" s="85">
        <v>1</v>
      </c>
      <c r="C7" s="86">
        <f>Síntese!$B$11</f>
        <v>155016</v>
      </c>
      <c r="D7" s="87" t="str">
        <f>Síntese!$C$10</f>
        <v>HU-UFGD</v>
      </c>
      <c r="E7" s="12"/>
      <c r="F7" s="12"/>
      <c r="G7" s="35"/>
      <c r="H7" s="216"/>
      <c r="I7" s="216"/>
      <c r="J7" s="216"/>
      <c r="K7" s="216"/>
      <c r="L7" s="19"/>
      <c r="M7" s="13"/>
      <c r="N7" s="217"/>
      <c r="O7" s="219"/>
    </row>
    <row r="8" spans="2:15" ht="16.5" customHeight="1" x14ac:dyDescent="0.2">
      <c r="B8" s="88">
        <v>2</v>
      </c>
      <c r="C8" s="86">
        <f>Síntese!$B$11</f>
        <v>155016</v>
      </c>
      <c r="D8" s="87" t="str">
        <f>Síntese!$C$10</f>
        <v>HU-UFGD</v>
      </c>
      <c r="E8" s="15"/>
      <c r="F8" s="12"/>
      <c r="G8" s="36"/>
      <c r="H8" s="221"/>
      <c r="I8" s="221"/>
      <c r="J8" s="221"/>
      <c r="K8" s="221"/>
      <c r="L8" s="8"/>
      <c r="M8" s="13"/>
      <c r="N8" s="218"/>
      <c r="O8" s="220"/>
    </row>
    <row r="9" spans="2:15" ht="15" customHeight="1" x14ac:dyDescent="0.2">
      <c r="B9" s="88">
        <v>3</v>
      </c>
      <c r="C9" s="86">
        <f>Síntese!$B$11</f>
        <v>155016</v>
      </c>
      <c r="D9" s="87" t="str">
        <f>Síntese!$C$10</f>
        <v>HU-UFGD</v>
      </c>
      <c r="E9" s="15"/>
      <c r="F9" s="12"/>
      <c r="G9" s="36"/>
      <c r="H9" s="221"/>
      <c r="I9" s="221"/>
      <c r="J9" s="221"/>
      <c r="K9" s="221"/>
      <c r="L9" s="8"/>
      <c r="M9" s="13"/>
      <c r="N9" s="218"/>
      <c r="O9" s="220"/>
    </row>
    <row r="10" spans="2:15" ht="18" customHeight="1" x14ac:dyDescent="0.2">
      <c r="B10" s="88">
        <v>4</v>
      </c>
      <c r="C10" s="86">
        <f>Síntese!$B$11</f>
        <v>155016</v>
      </c>
      <c r="D10" s="87" t="str">
        <f>Síntese!$C$10</f>
        <v>HU-UFGD</v>
      </c>
      <c r="E10" s="15"/>
      <c r="F10" s="12"/>
      <c r="G10" s="36"/>
      <c r="H10" s="221"/>
      <c r="I10" s="221"/>
      <c r="J10" s="221"/>
      <c r="K10" s="221"/>
      <c r="L10" s="8"/>
      <c r="M10" s="13"/>
      <c r="N10" s="218"/>
      <c r="O10" s="220"/>
    </row>
    <row r="11" spans="2:15" ht="18" customHeight="1" x14ac:dyDescent="0.2">
      <c r="B11" s="88">
        <v>5</v>
      </c>
      <c r="C11" s="86">
        <f>Síntese!$B$11</f>
        <v>155016</v>
      </c>
      <c r="D11" s="87" t="str">
        <f>Síntese!$C$10</f>
        <v>HU-UFGD</v>
      </c>
      <c r="E11" s="15"/>
      <c r="F11" s="12"/>
      <c r="G11" s="36"/>
      <c r="H11" s="221"/>
      <c r="I11" s="221"/>
      <c r="J11" s="221"/>
      <c r="K11" s="221"/>
      <c r="L11" s="8"/>
      <c r="M11" s="13"/>
      <c r="N11" s="218"/>
      <c r="O11" s="220"/>
    </row>
    <row r="12" spans="2:15" ht="18" customHeight="1" x14ac:dyDescent="0.2">
      <c r="B12" s="88">
        <v>6</v>
      </c>
      <c r="C12" s="86">
        <f>Síntese!$B$11</f>
        <v>155016</v>
      </c>
      <c r="D12" s="87" t="str">
        <f>Síntese!$C$10</f>
        <v>HU-UFGD</v>
      </c>
      <c r="E12" s="15"/>
      <c r="F12" s="12"/>
      <c r="G12" s="36"/>
      <c r="H12" s="221"/>
      <c r="I12" s="221"/>
      <c r="J12" s="221"/>
      <c r="K12" s="221"/>
      <c r="L12" s="8"/>
      <c r="M12" s="13"/>
      <c r="N12" s="218"/>
      <c r="O12" s="220"/>
    </row>
    <row r="13" spans="2:15" ht="18" customHeight="1" x14ac:dyDescent="0.2">
      <c r="B13" s="88">
        <v>7</v>
      </c>
      <c r="C13" s="86">
        <f>Síntese!$B$11</f>
        <v>155016</v>
      </c>
      <c r="D13" s="87" t="str">
        <f>Síntese!$C$10</f>
        <v>HU-UFGD</v>
      </c>
      <c r="E13" s="15"/>
      <c r="F13" s="12"/>
      <c r="G13" s="36"/>
      <c r="H13" s="221"/>
      <c r="I13" s="221"/>
      <c r="J13" s="221"/>
      <c r="K13" s="221"/>
      <c r="L13" s="8"/>
      <c r="M13" s="13"/>
      <c r="N13" s="218"/>
      <c r="O13" s="220"/>
    </row>
    <row r="14" spans="2:15" ht="18" customHeight="1" x14ac:dyDescent="0.2">
      <c r="B14" s="88">
        <v>8</v>
      </c>
      <c r="C14" s="86">
        <f>Síntese!$B$11</f>
        <v>155016</v>
      </c>
      <c r="D14" s="87" t="str">
        <f>Síntese!$C$10</f>
        <v>HU-UFGD</v>
      </c>
      <c r="E14" s="15"/>
      <c r="F14" s="12"/>
      <c r="G14" s="36"/>
      <c r="H14" s="221"/>
      <c r="I14" s="221"/>
      <c r="J14" s="221"/>
      <c r="K14" s="221"/>
      <c r="L14" s="8"/>
      <c r="M14" s="13"/>
      <c r="N14" s="218"/>
      <c r="O14" s="220"/>
    </row>
    <row r="15" spans="2:15" ht="18" customHeight="1" x14ac:dyDescent="0.2">
      <c r="B15" s="88">
        <v>9</v>
      </c>
      <c r="C15" s="86">
        <f>Síntese!$B$11</f>
        <v>155016</v>
      </c>
      <c r="D15" s="87" t="str">
        <f>Síntese!$C$10</f>
        <v>HU-UFGD</v>
      </c>
      <c r="E15" s="15"/>
      <c r="F15" s="12"/>
      <c r="G15" s="36"/>
      <c r="H15" s="221"/>
      <c r="I15" s="221"/>
      <c r="J15" s="221"/>
      <c r="K15" s="221"/>
      <c r="L15" s="8"/>
      <c r="M15" s="13"/>
      <c r="N15" s="218"/>
      <c r="O15" s="220"/>
    </row>
    <row r="16" spans="2:15" ht="18" customHeight="1" x14ac:dyDescent="0.2">
      <c r="B16" s="88">
        <v>10</v>
      </c>
      <c r="C16" s="86">
        <f>Síntese!$B$11</f>
        <v>155016</v>
      </c>
      <c r="D16" s="87" t="str">
        <f>Síntese!$C$10</f>
        <v>HU-UFGD</v>
      </c>
      <c r="E16" s="15"/>
      <c r="F16" s="12"/>
      <c r="G16" s="36"/>
      <c r="H16" s="221"/>
      <c r="I16" s="221"/>
      <c r="J16" s="221"/>
      <c r="K16" s="221"/>
      <c r="L16" s="8"/>
      <c r="M16" s="13"/>
      <c r="N16" s="218"/>
      <c r="O16" s="220"/>
    </row>
    <row r="17" spans="2:15" ht="18" customHeight="1" x14ac:dyDescent="0.2">
      <c r="B17" s="88">
        <v>11</v>
      </c>
      <c r="C17" s="86">
        <f>Síntese!$B$11</f>
        <v>155016</v>
      </c>
      <c r="D17" s="87" t="str">
        <f>Síntese!$C$10</f>
        <v>HU-UFGD</v>
      </c>
      <c r="E17" s="15"/>
      <c r="F17" s="12"/>
      <c r="G17" s="36"/>
      <c r="H17" s="221"/>
      <c r="I17" s="221"/>
      <c r="J17" s="221"/>
      <c r="K17" s="221"/>
      <c r="L17" s="8"/>
      <c r="M17" s="13"/>
      <c r="N17" s="218"/>
      <c r="O17" s="220"/>
    </row>
    <row r="18" spans="2:15" ht="18" customHeight="1" x14ac:dyDescent="0.2">
      <c r="B18" s="88">
        <v>12</v>
      </c>
      <c r="C18" s="86">
        <f>Síntese!$B$11</f>
        <v>155016</v>
      </c>
      <c r="D18" s="87" t="str">
        <f>Síntese!$C$10</f>
        <v>HU-UFGD</v>
      </c>
      <c r="E18" s="15"/>
      <c r="F18" s="12"/>
      <c r="G18" s="36"/>
      <c r="H18" s="221"/>
      <c r="I18" s="221"/>
      <c r="J18" s="221"/>
      <c r="K18" s="221"/>
      <c r="L18" s="8"/>
      <c r="M18" s="13"/>
      <c r="N18" s="218"/>
      <c r="O18" s="220"/>
    </row>
    <row r="19" spans="2:15" ht="18" customHeight="1" x14ac:dyDescent="0.2">
      <c r="B19" s="88">
        <v>13</v>
      </c>
      <c r="C19" s="86">
        <f>Síntese!$B$11</f>
        <v>155016</v>
      </c>
      <c r="D19" s="87" t="str">
        <f>Síntese!$C$10</f>
        <v>HU-UFGD</v>
      </c>
      <c r="E19" s="15"/>
      <c r="F19" s="12"/>
      <c r="G19" s="36"/>
      <c r="H19" s="60"/>
      <c r="I19" s="61"/>
      <c r="J19" s="61"/>
      <c r="K19" s="62"/>
      <c r="L19" s="8"/>
      <c r="M19" s="13"/>
      <c r="N19" s="218"/>
      <c r="O19" s="220"/>
    </row>
    <row r="20" spans="2:15" ht="18" customHeight="1" x14ac:dyDescent="0.2">
      <c r="B20" s="88">
        <v>14</v>
      </c>
      <c r="C20" s="86">
        <f>Síntese!$B$11</f>
        <v>155016</v>
      </c>
      <c r="D20" s="87" t="str">
        <f>Síntese!$C$10</f>
        <v>HU-UFGD</v>
      </c>
      <c r="E20" s="15"/>
      <c r="F20" s="12"/>
      <c r="G20" s="36"/>
      <c r="H20" s="60"/>
      <c r="I20" s="61"/>
      <c r="J20" s="61"/>
      <c r="K20" s="62"/>
      <c r="L20" s="8"/>
      <c r="M20" s="13"/>
      <c r="N20" s="218"/>
      <c r="O20" s="220"/>
    </row>
    <row r="21" spans="2:15" ht="18" customHeight="1" x14ac:dyDescent="0.2">
      <c r="B21" s="88">
        <v>15</v>
      </c>
      <c r="C21" s="86">
        <f>Síntese!$B$11</f>
        <v>155016</v>
      </c>
      <c r="D21" s="87" t="str">
        <f>Síntese!$C$10</f>
        <v>HU-UFGD</v>
      </c>
      <c r="E21" s="15"/>
      <c r="F21" s="12"/>
      <c r="G21" s="36"/>
      <c r="H21" s="60"/>
      <c r="I21" s="61"/>
      <c r="J21" s="61"/>
      <c r="K21" s="62"/>
      <c r="L21" s="8"/>
      <c r="M21" s="13"/>
      <c r="N21" s="218"/>
      <c r="O21" s="220"/>
    </row>
    <row r="22" spans="2:15" ht="18" customHeight="1" x14ac:dyDescent="0.2">
      <c r="B22" s="88">
        <v>16</v>
      </c>
      <c r="C22" s="86">
        <f>Síntese!$B$11</f>
        <v>155016</v>
      </c>
      <c r="D22" s="87" t="str">
        <f>Síntese!$C$10</f>
        <v>HU-UFGD</v>
      </c>
      <c r="E22" s="15"/>
      <c r="F22" s="12"/>
      <c r="G22" s="36"/>
      <c r="H22" s="60"/>
      <c r="I22" s="61"/>
      <c r="J22" s="61"/>
      <c r="K22" s="62"/>
      <c r="L22" s="8"/>
      <c r="M22" s="13"/>
      <c r="N22" s="218"/>
      <c r="O22" s="220"/>
    </row>
    <row r="23" spans="2:15" ht="18" customHeight="1" x14ac:dyDescent="0.2">
      <c r="B23" s="88">
        <v>17</v>
      </c>
      <c r="C23" s="86">
        <f>Síntese!$B$11</f>
        <v>155016</v>
      </c>
      <c r="D23" s="87" t="str">
        <f>Síntese!$C$10</f>
        <v>HU-UFGD</v>
      </c>
      <c r="E23" s="15"/>
      <c r="F23" s="12"/>
      <c r="G23" s="36"/>
      <c r="H23" s="60"/>
      <c r="I23" s="61"/>
      <c r="J23" s="61"/>
      <c r="K23" s="62"/>
      <c r="L23" s="8"/>
      <c r="M23" s="13"/>
      <c r="N23" s="218"/>
      <c r="O23" s="220"/>
    </row>
    <row r="24" spans="2:15" ht="18" customHeight="1" x14ac:dyDescent="0.2">
      <c r="B24" s="88">
        <v>18</v>
      </c>
      <c r="C24" s="86">
        <f>Síntese!$B$11</f>
        <v>155016</v>
      </c>
      <c r="D24" s="87" t="str">
        <f>Síntese!$C$10</f>
        <v>HU-UFGD</v>
      </c>
      <c r="E24" s="15"/>
      <c r="F24" s="12"/>
      <c r="G24" s="36"/>
      <c r="H24" s="60"/>
      <c r="I24" s="61"/>
      <c r="J24" s="61"/>
      <c r="K24" s="62"/>
      <c r="L24" s="8"/>
      <c r="M24" s="13"/>
      <c r="N24" s="218"/>
      <c r="O24" s="220"/>
    </row>
    <row r="25" spans="2:15" ht="18" customHeight="1" x14ac:dyDescent="0.2">
      <c r="B25" s="88">
        <v>19</v>
      </c>
      <c r="C25" s="86">
        <f>Síntese!$B$11</f>
        <v>155016</v>
      </c>
      <c r="D25" s="87" t="str">
        <f>Síntese!$C$10</f>
        <v>HU-UFGD</v>
      </c>
      <c r="E25" s="15"/>
      <c r="F25" s="12"/>
      <c r="G25" s="36"/>
      <c r="H25" s="60"/>
      <c r="I25" s="61"/>
      <c r="J25" s="61"/>
      <c r="K25" s="62"/>
      <c r="L25" s="8"/>
      <c r="M25" s="13"/>
      <c r="N25" s="218"/>
      <c r="O25" s="220"/>
    </row>
    <row r="26" spans="2:15" ht="18" customHeight="1" x14ac:dyDescent="0.2">
      <c r="B26" s="88">
        <v>20</v>
      </c>
      <c r="C26" s="86">
        <f>Síntese!$B$11</f>
        <v>155016</v>
      </c>
      <c r="D26" s="87" t="str">
        <f>Síntese!$C$10</f>
        <v>HU-UFGD</v>
      </c>
      <c r="E26" s="15"/>
      <c r="F26" s="12"/>
      <c r="G26" s="36"/>
      <c r="H26" s="60"/>
      <c r="I26" s="61"/>
      <c r="J26" s="61"/>
      <c r="K26" s="62"/>
      <c r="L26" s="8"/>
      <c r="M26" s="13"/>
      <c r="N26" s="218"/>
      <c r="O26" s="220"/>
    </row>
    <row r="27" spans="2:15" ht="18" customHeight="1" x14ac:dyDescent="0.2">
      <c r="B27" s="88">
        <v>21</v>
      </c>
      <c r="C27" s="86">
        <f>Síntese!$B$11</f>
        <v>155016</v>
      </c>
      <c r="D27" s="87" t="str">
        <f>Síntese!$C$10</f>
        <v>HU-UFGD</v>
      </c>
      <c r="E27" s="15"/>
      <c r="F27" s="12"/>
      <c r="G27" s="36"/>
      <c r="H27" s="222"/>
      <c r="I27" s="223"/>
      <c r="J27" s="223"/>
      <c r="K27" s="224"/>
      <c r="L27" s="8"/>
      <c r="M27" s="13"/>
      <c r="N27" s="218"/>
      <c r="O27" s="220"/>
    </row>
    <row r="28" spans="2:15" ht="18" customHeight="1" x14ac:dyDescent="0.2">
      <c r="B28" s="88">
        <v>22</v>
      </c>
      <c r="C28" s="86">
        <f>Síntese!$B$11</f>
        <v>155016</v>
      </c>
      <c r="D28" s="87" t="str">
        <f>Síntese!$C$10</f>
        <v>HU-UFGD</v>
      </c>
      <c r="E28" s="15"/>
      <c r="F28" s="12"/>
      <c r="G28" s="36"/>
      <c r="H28" s="222"/>
      <c r="I28" s="223"/>
      <c r="J28" s="223"/>
      <c r="K28" s="224"/>
      <c r="L28" s="8"/>
      <c r="M28" s="13"/>
      <c r="N28" s="218"/>
      <c r="O28" s="220"/>
    </row>
    <row r="29" spans="2:15" ht="18" customHeight="1" x14ac:dyDescent="0.2">
      <c r="B29" s="88">
        <v>23</v>
      </c>
      <c r="C29" s="86">
        <f>Síntese!$B$11</f>
        <v>155016</v>
      </c>
      <c r="D29" s="87" t="str">
        <f>Síntese!$C$10</f>
        <v>HU-UFGD</v>
      </c>
      <c r="E29" s="15"/>
      <c r="F29" s="12"/>
      <c r="G29" s="36"/>
      <c r="H29" s="222"/>
      <c r="I29" s="223"/>
      <c r="J29" s="223"/>
      <c r="K29" s="224"/>
      <c r="L29" s="8"/>
      <c r="M29" s="13"/>
      <c r="N29" s="218"/>
      <c r="O29" s="220"/>
    </row>
    <row r="30" spans="2:15" ht="18" customHeight="1" x14ac:dyDescent="0.2">
      <c r="B30" s="88">
        <v>24</v>
      </c>
      <c r="C30" s="86">
        <f>Síntese!$B$11</f>
        <v>155016</v>
      </c>
      <c r="D30" s="87" t="str">
        <f>Síntese!$C$10</f>
        <v>HU-UFGD</v>
      </c>
      <c r="E30" s="15"/>
      <c r="F30" s="12"/>
      <c r="G30" s="36"/>
      <c r="H30" s="63"/>
      <c r="I30" s="64"/>
      <c r="J30" s="64"/>
      <c r="K30" s="65"/>
      <c r="L30" s="8"/>
      <c r="M30" s="13"/>
      <c r="N30" s="218"/>
      <c r="O30" s="220"/>
    </row>
    <row r="31" spans="2:15" ht="18" customHeight="1" x14ac:dyDescent="0.2">
      <c r="B31" s="88">
        <v>25</v>
      </c>
      <c r="C31" s="86">
        <f>Síntese!$B$11</f>
        <v>155016</v>
      </c>
      <c r="D31" s="87" t="str">
        <f>Síntese!$C$10</f>
        <v>HU-UFGD</v>
      </c>
      <c r="E31" s="15"/>
      <c r="F31" s="12"/>
      <c r="G31" s="36"/>
      <c r="H31" s="63"/>
      <c r="I31" s="64"/>
      <c r="J31" s="64"/>
      <c r="K31" s="65"/>
      <c r="L31" s="8"/>
      <c r="M31" s="13"/>
      <c r="N31" s="218"/>
      <c r="O31" s="220"/>
    </row>
    <row r="32" spans="2:15" ht="18" customHeight="1" x14ac:dyDescent="0.2">
      <c r="B32" s="88">
        <v>26</v>
      </c>
      <c r="C32" s="86">
        <f>Síntese!$B$11</f>
        <v>155016</v>
      </c>
      <c r="D32" s="87" t="str">
        <f>Síntese!$C$10</f>
        <v>HU-UFGD</v>
      </c>
      <c r="E32" s="15"/>
      <c r="F32" s="12"/>
      <c r="G32" s="36"/>
      <c r="H32" s="63"/>
      <c r="I32" s="64"/>
      <c r="J32" s="64"/>
      <c r="K32" s="65"/>
      <c r="L32" s="8"/>
      <c r="M32" s="13"/>
      <c r="N32" s="218"/>
      <c r="O32" s="220"/>
    </row>
    <row r="33" spans="2:15" ht="18" customHeight="1" x14ac:dyDescent="0.2">
      <c r="B33" s="88">
        <v>27</v>
      </c>
      <c r="C33" s="86">
        <f>Síntese!$B$11</f>
        <v>155016</v>
      </c>
      <c r="D33" s="87" t="str">
        <f>Síntese!$C$10</f>
        <v>HU-UFGD</v>
      </c>
      <c r="E33" s="15"/>
      <c r="F33" s="12"/>
      <c r="G33" s="36"/>
      <c r="H33" s="63"/>
      <c r="I33" s="64"/>
      <c r="J33" s="64"/>
      <c r="K33" s="65"/>
      <c r="L33" s="8"/>
      <c r="M33" s="13"/>
      <c r="N33" s="218"/>
      <c r="O33" s="220"/>
    </row>
    <row r="34" spans="2:15" ht="18" customHeight="1" x14ac:dyDescent="0.2">
      <c r="B34" s="88">
        <v>28</v>
      </c>
      <c r="C34" s="86">
        <f>Síntese!$B$11</f>
        <v>155016</v>
      </c>
      <c r="D34" s="87" t="str">
        <f>Síntese!$C$10</f>
        <v>HU-UFGD</v>
      </c>
      <c r="E34" s="15"/>
      <c r="F34" s="12"/>
      <c r="G34" s="36"/>
      <c r="H34" s="63"/>
      <c r="I34" s="64"/>
      <c r="J34" s="64"/>
      <c r="K34" s="65"/>
      <c r="L34" s="8"/>
      <c r="M34" s="13"/>
      <c r="N34" s="218"/>
      <c r="O34" s="220"/>
    </row>
    <row r="35" spans="2:15" ht="18" customHeight="1" x14ac:dyDescent="0.2">
      <c r="B35" s="88">
        <v>29</v>
      </c>
      <c r="C35" s="86">
        <f>Síntese!$B$11</f>
        <v>155016</v>
      </c>
      <c r="D35" s="87" t="str">
        <f>Síntese!$C$10</f>
        <v>HU-UFGD</v>
      </c>
      <c r="E35" s="15"/>
      <c r="F35" s="12"/>
      <c r="G35" s="36"/>
      <c r="H35" s="63"/>
      <c r="I35" s="64"/>
      <c r="J35" s="64"/>
      <c r="K35" s="65"/>
      <c r="L35" s="8"/>
      <c r="M35" s="13"/>
      <c r="N35" s="218"/>
      <c r="O35" s="220"/>
    </row>
    <row r="36" spans="2:15" ht="18" customHeight="1" x14ac:dyDescent="0.2">
      <c r="B36" s="88">
        <v>30</v>
      </c>
      <c r="C36" s="86">
        <f>Síntese!$B$11</f>
        <v>155016</v>
      </c>
      <c r="D36" s="87" t="str">
        <f>Síntese!$C$10</f>
        <v>HU-UFGD</v>
      </c>
      <c r="E36" s="15"/>
      <c r="F36" s="12"/>
      <c r="G36" s="36"/>
      <c r="H36" s="63"/>
      <c r="I36" s="64"/>
      <c r="J36" s="64"/>
      <c r="K36" s="65"/>
      <c r="L36" s="8"/>
      <c r="M36" s="13"/>
      <c r="N36" s="218"/>
      <c r="O36" s="220"/>
    </row>
    <row r="37" spans="2:15" ht="18" customHeight="1" x14ac:dyDescent="0.2">
      <c r="B37" s="88">
        <v>31</v>
      </c>
      <c r="C37" s="86">
        <f>Síntese!$B$11</f>
        <v>155016</v>
      </c>
      <c r="D37" s="87" t="str">
        <f>Síntese!$C$10</f>
        <v>HU-UFGD</v>
      </c>
      <c r="E37" s="15"/>
      <c r="F37" s="12"/>
      <c r="G37" s="36"/>
      <c r="H37" s="63"/>
      <c r="I37" s="64"/>
      <c r="J37" s="64"/>
      <c r="K37" s="65"/>
      <c r="L37" s="8"/>
      <c r="M37" s="13"/>
      <c r="N37" s="218"/>
      <c r="O37" s="220"/>
    </row>
    <row r="38" spans="2:15" ht="18" customHeight="1" x14ac:dyDescent="0.2">
      <c r="B38" s="88">
        <v>32</v>
      </c>
      <c r="C38" s="86">
        <f>Síntese!$B$11</f>
        <v>155016</v>
      </c>
      <c r="D38" s="87" t="str">
        <f>Síntese!$C$10</f>
        <v>HU-UFGD</v>
      </c>
      <c r="E38" s="15"/>
      <c r="F38" s="12"/>
      <c r="G38" s="36"/>
      <c r="H38" s="63"/>
      <c r="I38" s="64"/>
      <c r="J38" s="64"/>
      <c r="K38" s="65"/>
      <c r="L38" s="8"/>
      <c r="M38" s="13"/>
      <c r="N38" s="218"/>
      <c r="O38" s="220"/>
    </row>
    <row r="39" spans="2:15" ht="18" customHeight="1" x14ac:dyDescent="0.2">
      <c r="B39" s="88">
        <v>33</v>
      </c>
      <c r="C39" s="86">
        <f>Síntese!$B$11</f>
        <v>155016</v>
      </c>
      <c r="D39" s="87" t="str">
        <f>Síntese!$C$10</f>
        <v>HU-UFGD</v>
      </c>
      <c r="E39" s="15"/>
      <c r="F39" s="12"/>
      <c r="G39" s="36"/>
      <c r="H39" s="63"/>
      <c r="I39" s="64"/>
      <c r="J39" s="64"/>
      <c r="K39" s="65"/>
      <c r="L39" s="8"/>
      <c r="M39" s="13"/>
      <c r="N39" s="218"/>
      <c r="O39" s="220"/>
    </row>
    <row r="40" spans="2:15" ht="18" customHeight="1" x14ac:dyDescent="0.2">
      <c r="B40" s="88">
        <v>34</v>
      </c>
      <c r="C40" s="86">
        <f>Síntese!$B$11</f>
        <v>155016</v>
      </c>
      <c r="D40" s="87" t="str">
        <f>Síntese!$C$10</f>
        <v>HU-UFGD</v>
      </c>
      <c r="E40" s="15"/>
      <c r="F40" s="12"/>
      <c r="G40" s="36"/>
      <c r="H40" s="225"/>
      <c r="I40" s="226"/>
      <c r="J40" s="226"/>
      <c r="K40" s="227"/>
      <c r="L40" s="8"/>
      <c r="M40" s="13"/>
      <c r="N40" s="218"/>
      <c r="O40" s="220"/>
    </row>
    <row r="41" spans="2:15" ht="24" x14ac:dyDescent="0.2">
      <c r="B41" s="228" t="s">
        <v>66</v>
      </c>
      <c r="C41" s="229"/>
      <c r="D41" s="230"/>
      <c r="E41" s="231" t="s">
        <v>62</v>
      </c>
      <c r="F41" s="232"/>
      <c r="G41" s="233"/>
      <c r="H41" s="74" t="s">
        <v>67</v>
      </c>
      <c r="I41" s="74" t="s">
        <v>68</v>
      </c>
      <c r="J41" s="74" t="s">
        <v>69</v>
      </c>
      <c r="K41" s="74" t="s">
        <v>70</v>
      </c>
      <c r="L41" s="74" t="s">
        <v>63</v>
      </c>
      <c r="M41" s="163">
        <f>SUM(M42:M50)</f>
        <v>57182</v>
      </c>
      <c r="N41" s="218"/>
      <c r="O41" s="220"/>
    </row>
    <row r="42" spans="2:15" ht="16.5" customHeight="1" x14ac:dyDescent="0.2">
      <c r="B42" s="164">
        <v>1</v>
      </c>
      <c r="C42" s="149">
        <f>Síntese!$B$11</f>
        <v>155016</v>
      </c>
      <c r="D42" s="149" t="str">
        <f>Síntese!$C$10</f>
        <v>HU-UFGD</v>
      </c>
      <c r="E42" s="237" t="s">
        <v>71</v>
      </c>
      <c r="F42" s="238"/>
      <c r="G42" s="239"/>
      <c r="H42" s="1" t="s">
        <v>159</v>
      </c>
      <c r="I42" s="17">
        <v>330</v>
      </c>
      <c r="J42" s="18">
        <v>14.44</v>
      </c>
      <c r="K42" s="3">
        <v>12</v>
      </c>
      <c r="L42" s="57" t="s">
        <v>160</v>
      </c>
      <c r="M42" s="17">
        <v>57182</v>
      </c>
      <c r="N42" s="218"/>
      <c r="O42" s="220"/>
    </row>
    <row r="43" spans="2:15" ht="16.5" customHeight="1" x14ac:dyDescent="0.2">
      <c r="B43" s="164">
        <v>2</v>
      </c>
      <c r="C43" s="149">
        <f>Síntese!$B$11</f>
        <v>155016</v>
      </c>
      <c r="D43" s="149" t="str">
        <f>Síntese!$C$10</f>
        <v>HU-UFGD</v>
      </c>
      <c r="E43" s="244" t="s">
        <v>71</v>
      </c>
      <c r="F43" s="245"/>
      <c r="G43" s="246"/>
      <c r="H43" s="1"/>
      <c r="I43" s="17"/>
      <c r="J43" s="18"/>
      <c r="K43" s="3"/>
      <c r="L43" s="57"/>
      <c r="M43" s="17"/>
      <c r="N43" s="218"/>
      <c r="O43" s="220"/>
    </row>
    <row r="44" spans="2:15" ht="16.5" customHeight="1" x14ac:dyDescent="0.2">
      <c r="B44" s="164">
        <v>3</v>
      </c>
      <c r="C44" s="149">
        <f>Síntese!$B$11</f>
        <v>155016</v>
      </c>
      <c r="D44" s="149" t="str">
        <f>Síntese!$C$10</f>
        <v>HU-UFGD</v>
      </c>
      <c r="E44" s="244" t="s">
        <v>71</v>
      </c>
      <c r="F44" s="245"/>
      <c r="G44" s="246"/>
      <c r="H44" s="1"/>
      <c r="I44" s="17"/>
      <c r="J44" s="18"/>
      <c r="K44" s="3"/>
      <c r="L44" s="57"/>
      <c r="M44" s="17"/>
      <c r="N44" s="218"/>
      <c r="O44" s="220"/>
    </row>
    <row r="45" spans="2:15" ht="16.5" customHeight="1" x14ac:dyDescent="0.2">
      <c r="B45" s="164">
        <v>4</v>
      </c>
      <c r="C45" s="149">
        <f>Síntese!$B$11</f>
        <v>155016</v>
      </c>
      <c r="D45" s="149" t="str">
        <f>Síntese!$C$10</f>
        <v>HU-UFGD</v>
      </c>
      <c r="E45" s="244" t="s">
        <v>71</v>
      </c>
      <c r="F45" s="245"/>
      <c r="G45" s="246"/>
      <c r="H45" s="1"/>
      <c r="I45" s="17"/>
      <c r="J45" s="18"/>
      <c r="K45" s="3"/>
      <c r="L45" s="57"/>
      <c r="M45" s="17"/>
      <c r="N45" s="218"/>
      <c r="O45" s="220"/>
    </row>
    <row r="46" spans="2:15" ht="16.5" customHeight="1" x14ac:dyDescent="0.2">
      <c r="B46" s="164">
        <v>5</v>
      </c>
      <c r="C46" s="149">
        <f>Síntese!$B$11</f>
        <v>155016</v>
      </c>
      <c r="D46" s="149" t="str">
        <f>Síntese!$C$10</f>
        <v>HU-UFGD</v>
      </c>
      <c r="E46" s="247" t="s">
        <v>71</v>
      </c>
      <c r="F46" s="248"/>
      <c r="G46" s="249"/>
      <c r="H46" s="1"/>
      <c r="I46" s="17"/>
      <c r="J46" s="18"/>
      <c r="K46" s="3"/>
      <c r="L46" s="57"/>
      <c r="M46" s="17"/>
      <c r="N46" s="218"/>
      <c r="O46" s="220"/>
    </row>
    <row r="47" spans="2:15" ht="16.5" customHeight="1" x14ac:dyDescent="0.2">
      <c r="B47" s="164">
        <v>6</v>
      </c>
      <c r="C47" s="149">
        <f>Síntese!$B$11</f>
        <v>155016</v>
      </c>
      <c r="D47" s="149" t="str">
        <f>Síntese!$C$10</f>
        <v>HU-UFGD</v>
      </c>
      <c r="E47" s="234" t="s">
        <v>71</v>
      </c>
      <c r="F47" s="235"/>
      <c r="G47" s="236"/>
      <c r="H47" s="1"/>
      <c r="I47" s="17"/>
      <c r="J47" s="18"/>
      <c r="K47" s="3"/>
      <c r="L47" s="57"/>
      <c r="M47" s="17"/>
      <c r="N47" s="218"/>
      <c r="O47" s="220"/>
    </row>
    <row r="48" spans="2:15" ht="16.5" customHeight="1" x14ac:dyDescent="0.2">
      <c r="B48" s="164">
        <v>7</v>
      </c>
      <c r="C48" s="149">
        <f>Síntese!$B$11</f>
        <v>155016</v>
      </c>
      <c r="D48" s="149" t="str">
        <f>Síntese!$C$10</f>
        <v>HU-UFGD</v>
      </c>
      <c r="E48" s="234" t="s">
        <v>71</v>
      </c>
      <c r="F48" s="235"/>
      <c r="G48" s="236"/>
      <c r="H48" s="1"/>
      <c r="I48" s="17"/>
      <c r="J48" s="18"/>
      <c r="K48" s="3"/>
      <c r="L48" s="57"/>
      <c r="M48" s="17"/>
      <c r="N48" s="218"/>
      <c r="O48" s="220"/>
    </row>
    <row r="49" spans="2:15" ht="16.5" customHeight="1" x14ac:dyDescent="0.2">
      <c r="B49" s="164">
        <v>8</v>
      </c>
      <c r="C49" s="149">
        <f>Síntese!$B$11</f>
        <v>155016</v>
      </c>
      <c r="D49" s="149" t="str">
        <f>Síntese!$C$10</f>
        <v>HU-UFGD</v>
      </c>
      <c r="E49" s="244" t="s">
        <v>71</v>
      </c>
      <c r="F49" s="245"/>
      <c r="G49" s="246"/>
      <c r="H49" s="1"/>
      <c r="I49" s="17"/>
      <c r="J49" s="18"/>
      <c r="K49" s="3"/>
      <c r="L49" s="57"/>
      <c r="M49" s="17"/>
      <c r="N49" s="218"/>
      <c r="O49" s="220"/>
    </row>
    <row r="50" spans="2:15" ht="13.5" customHeight="1" x14ac:dyDescent="0.2">
      <c r="B50" s="165">
        <v>9</v>
      </c>
      <c r="C50" s="153">
        <f>Síntese!$B$11</f>
        <v>155016</v>
      </c>
      <c r="D50" s="153" t="str">
        <f>Síntese!$C$10</f>
        <v>HU-UFGD</v>
      </c>
      <c r="E50" s="211" t="s">
        <v>71</v>
      </c>
      <c r="F50" s="212"/>
      <c r="G50" s="213"/>
      <c r="H50" s="5"/>
      <c r="I50" s="21"/>
      <c r="J50" s="22"/>
      <c r="K50" s="3"/>
      <c r="L50" s="58"/>
      <c r="M50" s="21"/>
      <c r="N50" s="218"/>
      <c r="O50" s="220"/>
    </row>
    <row r="51" spans="2:15" ht="15.6" customHeight="1" x14ac:dyDescent="0.2">
      <c r="B51" s="210" t="s">
        <v>3</v>
      </c>
      <c r="C51" s="210"/>
      <c r="D51" s="210"/>
      <c r="E51" s="210"/>
      <c r="F51" s="210"/>
      <c r="G51" s="210"/>
      <c r="H51" s="210"/>
      <c r="I51" s="210"/>
      <c r="J51" s="210"/>
      <c r="K51" s="210"/>
      <c r="L51" s="210"/>
      <c r="M51" s="89">
        <f>M41+M6</f>
        <v>57182</v>
      </c>
      <c r="N51" s="89">
        <f>SUMIF(Síntese!D10:D31,"16110101",Síntese!M10:M1048576)</f>
        <v>46625.8</v>
      </c>
      <c r="O51" s="89">
        <f>SUMIF(Síntese!D10:D26,"16110101",Síntese!H10:H30)</f>
        <v>30497.279999999999</v>
      </c>
    </row>
    <row r="52" spans="2:15" ht="12" x14ac:dyDescent="0.2">
      <c r="G52" s="78"/>
      <c r="I52" s="90"/>
      <c r="J52" s="78"/>
      <c r="N52" s="91"/>
    </row>
    <row r="53" spans="2:15" x14ac:dyDescent="0.2">
      <c r="M53" s="92"/>
    </row>
    <row r="56" spans="2:15" ht="15" x14ac:dyDescent="0.25">
      <c r="B56" s="93" t="s">
        <v>72</v>
      </c>
      <c r="K56" s="92"/>
      <c r="L56" s="92"/>
    </row>
    <row r="58" spans="2:15" ht="15.75" x14ac:dyDescent="0.25">
      <c r="B58" s="80" t="s">
        <v>73</v>
      </c>
    </row>
    <row r="59" spans="2:15" ht="15.75" x14ac:dyDescent="0.25">
      <c r="B59" s="80" t="s">
        <v>74</v>
      </c>
    </row>
  </sheetData>
  <sheetProtection algorithmName="SHA-512" hashValue="vmFC9WBv3lEcRgZciGS1S2hzqFpIA/1JxTp07CyC+q078BMJrkDRaoSesQi3BbmKhhYovbi9Qa+1PDRAbQ7h1g==" saltValue="6HWtF/VzIczZJjy4d4utng==" spinCount="100000" sheet="1" selectLockedCells="1"/>
  <mergeCells count="43">
    <mergeCell ref="E48:G48"/>
    <mergeCell ref="E49:G49"/>
    <mergeCell ref="H11:K11"/>
    <mergeCell ref="H12:K12"/>
    <mergeCell ref="H13:K13"/>
    <mergeCell ref="H14:K14"/>
    <mergeCell ref="H15:K15"/>
    <mergeCell ref="H16:K16"/>
    <mergeCell ref="H17:K17"/>
    <mergeCell ref="H18:K18"/>
    <mergeCell ref="H27:K27"/>
    <mergeCell ref="H28:K28"/>
    <mergeCell ref="E43:G43"/>
    <mergeCell ref="E44:G44"/>
    <mergeCell ref="E45:G45"/>
    <mergeCell ref="E46:G46"/>
    <mergeCell ref="E42:G42"/>
    <mergeCell ref="B3:M3"/>
    <mergeCell ref="B4:B5"/>
    <mergeCell ref="C4:C5"/>
    <mergeCell ref="D4:D5"/>
    <mergeCell ref="E4:E5"/>
    <mergeCell ref="F4:F5"/>
    <mergeCell ref="G4:G5"/>
    <mergeCell ref="H4:K5"/>
    <mergeCell ref="L4:L5"/>
    <mergeCell ref="M4:M5"/>
    <mergeCell ref="B51:L51"/>
    <mergeCell ref="E50:G50"/>
    <mergeCell ref="N4:N6"/>
    <mergeCell ref="O4:O6"/>
    <mergeCell ref="B6:K6"/>
    <mergeCell ref="H7:K7"/>
    <mergeCell ref="N7:N50"/>
    <mergeCell ref="O7:O50"/>
    <mergeCell ref="H8:K8"/>
    <mergeCell ref="H9:K9"/>
    <mergeCell ref="H10:K10"/>
    <mergeCell ref="H29:K29"/>
    <mergeCell ref="H40:K40"/>
    <mergeCell ref="B41:D41"/>
    <mergeCell ref="E41:G41"/>
    <mergeCell ref="E47:G47"/>
  </mergeCells>
  <printOptions horizontalCentered="1"/>
  <pageMargins left="0.51181102362204722" right="0.51181102362204722" top="0.78740157480314965" bottom="0.78740157480314965" header="0.31496062992125984" footer="0.31496062992125984"/>
  <pageSetup paperSize="9" scale="55" orientation="landscape" horizontalDpi="300" verticalDpi="300"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E1C7C2D-5ECA-4535-BC01-F9F6EC53C2A4}">
          <x14:formula1>
            <xm:f>LISTA!$A$35:$A$46</xm:f>
          </x14:formula1>
          <xm:sqref>K42:K50</xm:sqref>
        </x14:dataValidation>
        <x14:dataValidation type="list" allowBlank="1" showInputMessage="1" showErrorMessage="1" xr:uid="{46E0F762-3FD9-4513-A718-F8F0A6C7BBFE}">
          <x14:formula1>
            <xm:f>LISTA!$A$23:$A$31</xm:f>
          </x14:formula1>
          <xm:sqref>F7:F40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13F8A-5E75-4340-BB90-CB9A5851E181}">
  <dimension ref="B2:O73"/>
  <sheetViews>
    <sheetView showGridLines="0" topLeftCell="A5" zoomScaleNormal="100" workbookViewId="0">
      <selection activeCell="M7" sqref="M7"/>
    </sheetView>
  </sheetViews>
  <sheetFormatPr defaultColWidth="9.140625" defaultRowHeight="11.25" x14ac:dyDescent="0.2"/>
  <cols>
    <col min="1" max="1" width="4.85546875" style="82" customWidth="1"/>
    <col min="2" max="2" width="4.85546875" style="82" bestFit="1" customWidth="1"/>
    <col min="3" max="3" width="9.28515625" style="82" customWidth="1"/>
    <col min="4" max="4" width="20.42578125" style="82" customWidth="1"/>
    <col min="5" max="5" width="10.85546875" style="82" customWidth="1"/>
    <col min="6" max="6" width="11.7109375" style="82" customWidth="1"/>
    <col min="7" max="7" width="17" style="82" customWidth="1"/>
    <col min="8" max="8" width="22.28515625" style="82" customWidth="1"/>
    <col min="9" max="10" width="15.42578125" style="82" customWidth="1"/>
    <col min="11" max="11" width="10.28515625" style="82" customWidth="1"/>
    <col min="12" max="12" width="20.42578125" style="82" customWidth="1"/>
    <col min="13" max="13" width="16.28515625" style="82" customWidth="1"/>
    <col min="14" max="14" width="18.140625" style="82" customWidth="1"/>
    <col min="15" max="15" width="18.42578125" style="82" customWidth="1"/>
    <col min="16" max="16384" width="9.140625" style="82"/>
  </cols>
  <sheetData>
    <row r="2" spans="2:15" ht="15.75" x14ac:dyDescent="0.25">
      <c r="B2" s="71" t="s">
        <v>85</v>
      </c>
      <c r="C2" s="10"/>
      <c r="D2" s="10"/>
      <c r="E2" s="10"/>
      <c r="F2" s="10"/>
      <c r="G2" s="10"/>
      <c r="H2" s="10"/>
      <c r="I2" s="10"/>
      <c r="J2" s="10"/>
      <c r="K2" s="10"/>
      <c r="L2" s="10"/>
      <c r="M2" s="10"/>
    </row>
    <row r="3" spans="2:15" ht="15.75" x14ac:dyDescent="0.2">
      <c r="B3" s="240" t="s">
        <v>107</v>
      </c>
      <c r="C3" s="240"/>
      <c r="D3" s="240"/>
      <c r="E3" s="240"/>
      <c r="F3" s="240"/>
      <c r="G3" s="240"/>
      <c r="H3" s="240"/>
      <c r="I3" s="240"/>
      <c r="J3" s="240"/>
      <c r="K3" s="240"/>
      <c r="L3" s="240"/>
      <c r="M3" s="240"/>
    </row>
    <row r="4" spans="2:15" ht="15.75" customHeight="1" x14ac:dyDescent="0.2">
      <c r="B4" s="241" t="s">
        <v>4</v>
      </c>
      <c r="C4" s="241" t="s">
        <v>32</v>
      </c>
      <c r="D4" s="241" t="s">
        <v>5</v>
      </c>
      <c r="E4" s="267" t="s">
        <v>62</v>
      </c>
      <c r="F4" s="268"/>
      <c r="G4" s="268"/>
      <c r="H4" s="268"/>
      <c r="I4" s="268"/>
      <c r="J4" s="268"/>
      <c r="K4" s="269"/>
      <c r="L4" s="273" t="s">
        <v>63</v>
      </c>
      <c r="M4" s="273" t="s">
        <v>64</v>
      </c>
      <c r="N4" s="214" t="s">
        <v>133</v>
      </c>
      <c r="O4" s="214" t="s">
        <v>31</v>
      </c>
    </row>
    <row r="5" spans="2:15" s="83" customFormat="1" ht="24.75" customHeight="1" x14ac:dyDescent="0.2">
      <c r="B5" s="241"/>
      <c r="C5" s="241"/>
      <c r="D5" s="241"/>
      <c r="E5" s="270"/>
      <c r="F5" s="271"/>
      <c r="G5" s="271"/>
      <c r="H5" s="271"/>
      <c r="I5" s="271"/>
      <c r="J5" s="271"/>
      <c r="K5" s="272"/>
      <c r="L5" s="274"/>
      <c r="M5" s="274"/>
      <c r="N5" s="214"/>
      <c r="O5" s="214"/>
    </row>
    <row r="6" spans="2:15" customFormat="1" ht="22.5" customHeight="1" x14ac:dyDescent="0.25">
      <c r="B6" s="85">
        <v>1</v>
      </c>
      <c r="C6" s="86">
        <f>Síntese!$B$11</f>
        <v>155016</v>
      </c>
      <c r="D6" s="87" t="str">
        <f>Síntese!$C$10</f>
        <v>HU-UFGD</v>
      </c>
      <c r="E6" s="262" t="s">
        <v>161</v>
      </c>
      <c r="F6" s="263"/>
      <c r="G6" s="263"/>
      <c r="H6" s="263"/>
      <c r="I6" s="263"/>
      <c r="J6" s="263"/>
      <c r="K6" s="264"/>
      <c r="L6" s="23" t="s">
        <v>162</v>
      </c>
      <c r="M6" s="24">
        <v>9316</v>
      </c>
      <c r="N6" s="218"/>
      <c r="O6" s="220"/>
    </row>
    <row r="7" spans="2:15" customFormat="1" ht="15" customHeight="1" x14ac:dyDescent="0.25">
      <c r="B7" s="88">
        <v>2</v>
      </c>
      <c r="C7" s="86">
        <f>Síntese!$B$11</f>
        <v>155016</v>
      </c>
      <c r="D7" s="87" t="str">
        <f>Síntese!$C$10</f>
        <v>HU-UFGD</v>
      </c>
      <c r="E7" s="250"/>
      <c r="F7" s="251"/>
      <c r="G7" s="251"/>
      <c r="H7" s="251"/>
      <c r="I7" s="251"/>
      <c r="J7" s="251"/>
      <c r="K7" s="252"/>
      <c r="L7" s="25"/>
      <c r="M7" s="16"/>
      <c r="N7" s="218"/>
      <c r="O7" s="220"/>
    </row>
    <row r="8" spans="2:15" customFormat="1" ht="15" customHeight="1" x14ac:dyDescent="0.25">
      <c r="B8" s="94">
        <v>3</v>
      </c>
      <c r="C8" s="86">
        <f>Síntese!$B$11</f>
        <v>155016</v>
      </c>
      <c r="D8" s="87" t="str">
        <f>Síntese!$C$10</f>
        <v>HU-UFGD</v>
      </c>
      <c r="E8" s="253"/>
      <c r="F8" s="254"/>
      <c r="G8" s="254"/>
      <c r="H8" s="254"/>
      <c r="I8" s="254"/>
      <c r="J8" s="254"/>
      <c r="K8" s="255"/>
      <c r="L8" s="25"/>
      <c r="M8" s="16"/>
      <c r="N8" s="218"/>
      <c r="O8" s="220"/>
    </row>
    <row r="9" spans="2:15" customFormat="1" ht="15" customHeight="1" x14ac:dyDescent="0.25">
      <c r="B9" s="88">
        <v>4</v>
      </c>
      <c r="C9" s="86">
        <f>Síntese!$B$11</f>
        <v>155016</v>
      </c>
      <c r="D9" s="87" t="str">
        <f>Síntese!$C$10</f>
        <v>HU-UFGD</v>
      </c>
      <c r="E9" s="253"/>
      <c r="F9" s="254"/>
      <c r="G9" s="254"/>
      <c r="H9" s="254"/>
      <c r="I9" s="254"/>
      <c r="J9" s="254"/>
      <c r="K9" s="255"/>
      <c r="L9" s="25"/>
      <c r="M9" s="16"/>
      <c r="N9" s="218"/>
      <c r="O9" s="220"/>
    </row>
    <row r="10" spans="2:15" customFormat="1" ht="15" customHeight="1" x14ac:dyDescent="0.25">
      <c r="B10" s="94">
        <v>5</v>
      </c>
      <c r="C10" s="86">
        <f>Síntese!$B$11</f>
        <v>155016</v>
      </c>
      <c r="D10" s="87" t="str">
        <f>Síntese!$C$10</f>
        <v>HU-UFGD</v>
      </c>
      <c r="E10" s="259"/>
      <c r="F10" s="260"/>
      <c r="G10" s="260"/>
      <c r="H10" s="260"/>
      <c r="I10" s="260"/>
      <c r="J10" s="260"/>
      <c r="K10" s="261"/>
      <c r="L10" s="25"/>
      <c r="M10" s="16"/>
      <c r="N10" s="218"/>
      <c r="O10" s="220"/>
    </row>
    <row r="11" spans="2:15" customFormat="1" ht="15" customHeight="1" x14ac:dyDescent="0.25">
      <c r="B11" s="95">
        <v>6</v>
      </c>
      <c r="C11" s="86">
        <f>Síntese!$B$11</f>
        <v>155016</v>
      </c>
      <c r="D11" s="87" t="str">
        <f>Síntese!$C$10</f>
        <v>HU-UFGD</v>
      </c>
      <c r="E11" s="253"/>
      <c r="F11" s="254"/>
      <c r="G11" s="254"/>
      <c r="H11" s="254"/>
      <c r="I11" s="254"/>
      <c r="J11" s="254"/>
      <c r="K11" s="255"/>
      <c r="L11" s="25"/>
      <c r="M11" s="16"/>
      <c r="N11" s="218"/>
      <c r="O11" s="220"/>
    </row>
    <row r="12" spans="2:15" customFormat="1" ht="15" customHeight="1" x14ac:dyDescent="0.25">
      <c r="B12" s="88">
        <v>7</v>
      </c>
      <c r="C12" s="86">
        <f>Síntese!$B$11</f>
        <v>155016</v>
      </c>
      <c r="D12" s="87" t="str">
        <f>Síntese!$C$10</f>
        <v>HU-UFGD</v>
      </c>
      <c r="E12" s="259"/>
      <c r="F12" s="260"/>
      <c r="G12" s="260"/>
      <c r="H12" s="260"/>
      <c r="I12" s="260"/>
      <c r="J12" s="260"/>
      <c r="K12" s="261"/>
      <c r="L12" s="25"/>
      <c r="M12" s="16"/>
      <c r="N12" s="218"/>
      <c r="O12" s="220"/>
    </row>
    <row r="13" spans="2:15" customFormat="1" ht="15" customHeight="1" x14ac:dyDescent="0.25">
      <c r="B13" s="95">
        <v>8</v>
      </c>
      <c r="C13" s="86">
        <f>Síntese!$B$11</f>
        <v>155016</v>
      </c>
      <c r="D13" s="87" t="str">
        <f>Síntese!$C$10</f>
        <v>HU-UFGD</v>
      </c>
      <c r="E13" s="250"/>
      <c r="F13" s="251"/>
      <c r="G13" s="251"/>
      <c r="H13" s="251"/>
      <c r="I13" s="251"/>
      <c r="J13" s="251"/>
      <c r="K13" s="252"/>
      <c r="L13" s="25"/>
      <c r="M13" s="16"/>
      <c r="N13" s="218"/>
      <c r="O13" s="220"/>
    </row>
    <row r="14" spans="2:15" customFormat="1" ht="15" customHeight="1" x14ac:dyDescent="0.25">
      <c r="B14" s="88">
        <v>9</v>
      </c>
      <c r="C14" s="86">
        <f>Síntese!$B$11</f>
        <v>155016</v>
      </c>
      <c r="D14" s="87" t="str">
        <f>Síntese!$C$10</f>
        <v>HU-UFGD</v>
      </c>
      <c r="E14" s="253"/>
      <c r="F14" s="254"/>
      <c r="G14" s="254"/>
      <c r="H14" s="254"/>
      <c r="I14" s="254"/>
      <c r="J14" s="254"/>
      <c r="K14" s="255"/>
      <c r="L14" s="25"/>
      <c r="M14" s="16"/>
      <c r="N14" s="218"/>
      <c r="O14" s="220"/>
    </row>
    <row r="15" spans="2:15" customFormat="1" ht="15" customHeight="1" x14ac:dyDescent="0.25">
      <c r="B15" s="95">
        <v>10</v>
      </c>
      <c r="C15" s="86">
        <f>Síntese!$B$11</f>
        <v>155016</v>
      </c>
      <c r="D15" s="87" t="str">
        <f>Síntese!$C$10</f>
        <v>HU-UFGD</v>
      </c>
      <c r="E15" s="253"/>
      <c r="F15" s="254"/>
      <c r="G15" s="254"/>
      <c r="H15" s="254"/>
      <c r="I15" s="254"/>
      <c r="J15" s="254"/>
      <c r="K15" s="255"/>
      <c r="L15" s="25"/>
      <c r="M15" s="16"/>
      <c r="N15" s="218"/>
      <c r="O15" s="220"/>
    </row>
    <row r="16" spans="2:15" customFormat="1" ht="15" customHeight="1" x14ac:dyDescent="0.25">
      <c r="B16" s="88">
        <v>11</v>
      </c>
      <c r="C16" s="86">
        <f>Síntese!$B$11</f>
        <v>155016</v>
      </c>
      <c r="D16" s="87" t="str">
        <f>Síntese!$C$10</f>
        <v>HU-UFGD</v>
      </c>
      <c r="E16" s="253"/>
      <c r="F16" s="254"/>
      <c r="G16" s="254"/>
      <c r="H16" s="254"/>
      <c r="I16" s="254"/>
      <c r="J16" s="254"/>
      <c r="K16" s="255"/>
      <c r="L16" s="25"/>
      <c r="M16" s="16"/>
      <c r="N16" s="218"/>
      <c r="O16" s="220"/>
    </row>
    <row r="17" spans="2:15" customFormat="1" ht="15" customHeight="1" x14ac:dyDescent="0.25">
      <c r="B17" s="95">
        <v>12</v>
      </c>
      <c r="C17" s="86">
        <f>Síntese!$B$11</f>
        <v>155016</v>
      </c>
      <c r="D17" s="87" t="str">
        <f>Síntese!$C$10</f>
        <v>HU-UFGD</v>
      </c>
      <c r="E17" s="259"/>
      <c r="F17" s="260"/>
      <c r="G17" s="260"/>
      <c r="H17" s="260"/>
      <c r="I17" s="260"/>
      <c r="J17" s="260"/>
      <c r="K17" s="261"/>
      <c r="L17" s="25"/>
      <c r="M17" s="16"/>
      <c r="N17" s="218"/>
      <c r="O17" s="220"/>
    </row>
    <row r="18" spans="2:15" customFormat="1" ht="15" customHeight="1" x14ac:dyDescent="0.25">
      <c r="B18" s="88">
        <v>13</v>
      </c>
      <c r="C18" s="86">
        <f>Síntese!$B$11</f>
        <v>155016</v>
      </c>
      <c r="D18" s="87" t="str">
        <f>Síntese!$C$10</f>
        <v>HU-UFGD</v>
      </c>
      <c r="E18" s="250"/>
      <c r="F18" s="251"/>
      <c r="G18" s="251"/>
      <c r="H18" s="251"/>
      <c r="I18" s="251"/>
      <c r="J18" s="251"/>
      <c r="K18" s="252"/>
      <c r="L18" s="25"/>
      <c r="M18" s="16"/>
      <c r="N18" s="218"/>
      <c r="O18" s="220"/>
    </row>
    <row r="19" spans="2:15" customFormat="1" ht="15" customHeight="1" x14ac:dyDescent="0.25">
      <c r="B19" s="95">
        <v>14</v>
      </c>
      <c r="C19" s="86">
        <f>Síntese!$B$11</f>
        <v>155016</v>
      </c>
      <c r="D19" s="87" t="str">
        <f>Síntese!$C$10</f>
        <v>HU-UFGD</v>
      </c>
      <c r="E19" s="250"/>
      <c r="F19" s="251"/>
      <c r="G19" s="251"/>
      <c r="H19" s="251"/>
      <c r="I19" s="251"/>
      <c r="J19" s="251"/>
      <c r="K19" s="252"/>
      <c r="L19" s="25"/>
      <c r="M19" s="16"/>
      <c r="N19" s="218"/>
      <c r="O19" s="220"/>
    </row>
    <row r="20" spans="2:15" customFormat="1" ht="15" customHeight="1" x14ac:dyDescent="0.25">
      <c r="B20" s="88">
        <v>15</v>
      </c>
      <c r="C20" s="86">
        <f>Síntese!$B$11</f>
        <v>155016</v>
      </c>
      <c r="D20" s="87" t="str">
        <f>Síntese!$C$10</f>
        <v>HU-UFGD</v>
      </c>
      <c r="E20" s="26"/>
      <c r="F20" s="27"/>
      <c r="G20" s="27"/>
      <c r="H20" s="27"/>
      <c r="I20" s="27"/>
      <c r="J20" s="27"/>
      <c r="K20" s="28"/>
      <c r="L20" s="25"/>
      <c r="M20" s="16"/>
      <c r="N20" s="218"/>
      <c r="O20" s="220"/>
    </row>
    <row r="21" spans="2:15" customFormat="1" ht="15" customHeight="1" x14ac:dyDescent="0.25">
      <c r="B21" s="95">
        <v>16</v>
      </c>
      <c r="C21" s="86">
        <f>Síntese!$B$11</f>
        <v>155016</v>
      </c>
      <c r="D21" s="87" t="str">
        <f>Síntese!$C$10</f>
        <v>HU-UFGD</v>
      </c>
      <c r="E21" s="26"/>
      <c r="F21" s="27"/>
      <c r="G21" s="27"/>
      <c r="H21" s="27"/>
      <c r="I21" s="27"/>
      <c r="J21" s="27"/>
      <c r="K21" s="28"/>
      <c r="L21" s="25"/>
      <c r="M21" s="16"/>
      <c r="N21" s="218"/>
      <c r="O21" s="220"/>
    </row>
    <row r="22" spans="2:15" customFormat="1" ht="15" customHeight="1" x14ac:dyDescent="0.25">
      <c r="B22" s="88">
        <v>17</v>
      </c>
      <c r="C22" s="86">
        <f>Síntese!$B$11</f>
        <v>155016</v>
      </c>
      <c r="D22" s="87" t="str">
        <f>Síntese!$C$10</f>
        <v>HU-UFGD</v>
      </c>
      <c r="E22" s="26"/>
      <c r="F22" s="27"/>
      <c r="G22" s="27"/>
      <c r="H22" s="27"/>
      <c r="I22" s="27"/>
      <c r="J22" s="27"/>
      <c r="K22" s="28"/>
      <c r="L22" s="25"/>
      <c r="M22" s="16"/>
      <c r="N22" s="218"/>
      <c r="O22" s="220"/>
    </row>
    <row r="23" spans="2:15" customFormat="1" ht="15" customHeight="1" x14ac:dyDescent="0.25">
      <c r="B23" s="95">
        <v>18</v>
      </c>
      <c r="C23" s="86">
        <f>Síntese!$B$11</f>
        <v>155016</v>
      </c>
      <c r="D23" s="87" t="str">
        <f>Síntese!$C$10</f>
        <v>HU-UFGD</v>
      </c>
      <c r="E23" s="26"/>
      <c r="F23" s="27"/>
      <c r="G23" s="27"/>
      <c r="H23" s="27"/>
      <c r="I23" s="27"/>
      <c r="J23" s="27"/>
      <c r="K23" s="28"/>
      <c r="L23" s="25"/>
      <c r="M23" s="16"/>
      <c r="N23" s="218"/>
      <c r="O23" s="220"/>
    </row>
    <row r="24" spans="2:15" customFormat="1" ht="15" customHeight="1" x14ac:dyDescent="0.25">
      <c r="B24" s="88">
        <v>19</v>
      </c>
      <c r="C24" s="86">
        <f>Síntese!$B$11</f>
        <v>155016</v>
      </c>
      <c r="D24" s="87" t="str">
        <f>Síntese!$C$10</f>
        <v>HU-UFGD</v>
      </c>
      <c r="E24" s="26"/>
      <c r="F24" s="27"/>
      <c r="G24" s="27"/>
      <c r="H24" s="27"/>
      <c r="I24" s="27"/>
      <c r="J24" s="27"/>
      <c r="K24" s="28"/>
      <c r="L24" s="25"/>
      <c r="M24" s="16"/>
      <c r="N24" s="218"/>
      <c r="O24" s="220"/>
    </row>
    <row r="25" spans="2:15" customFormat="1" ht="15" customHeight="1" x14ac:dyDescent="0.25">
      <c r="B25" s="95">
        <v>20</v>
      </c>
      <c r="C25" s="86">
        <f>Síntese!$B$11</f>
        <v>155016</v>
      </c>
      <c r="D25" s="87" t="str">
        <f>Síntese!$C$10</f>
        <v>HU-UFGD</v>
      </c>
      <c r="E25" s="26"/>
      <c r="F25" s="27"/>
      <c r="G25" s="27"/>
      <c r="H25" s="27"/>
      <c r="I25" s="27"/>
      <c r="J25" s="27"/>
      <c r="K25" s="28"/>
      <c r="L25" s="25"/>
      <c r="M25" s="16"/>
      <c r="N25" s="218"/>
      <c r="O25" s="220"/>
    </row>
    <row r="26" spans="2:15" customFormat="1" ht="15" customHeight="1" x14ac:dyDescent="0.25">
      <c r="B26" s="88">
        <v>21</v>
      </c>
      <c r="C26" s="86">
        <f>Síntese!$B$11</f>
        <v>155016</v>
      </c>
      <c r="D26" s="87" t="str">
        <f>Síntese!$C$10</f>
        <v>HU-UFGD</v>
      </c>
      <c r="E26" s="26"/>
      <c r="F26" s="27"/>
      <c r="G26" s="27"/>
      <c r="H26" s="27"/>
      <c r="I26" s="27"/>
      <c r="J26" s="27"/>
      <c r="K26" s="28"/>
      <c r="L26" s="25"/>
      <c r="M26" s="16"/>
      <c r="N26" s="218"/>
      <c r="O26" s="220"/>
    </row>
    <row r="27" spans="2:15" customFormat="1" ht="15" customHeight="1" x14ac:dyDescent="0.25">
      <c r="B27" s="95">
        <v>22</v>
      </c>
      <c r="C27" s="86">
        <f>Síntese!$B$11</f>
        <v>155016</v>
      </c>
      <c r="D27" s="87" t="str">
        <f>Síntese!$C$10</f>
        <v>HU-UFGD</v>
      </c>
      <c r="E27" s="26"/>
      <c r="F27" s="27"/>
      <c r="G27" s="27"/>
      <c r="H27" s="27"/>
      <c r="I27" s="27"/>
      <c r="J27" s="27"/>
      <c r="K27" s="28"/>
      <c r="L27" s="25"/>
      <c r="M27" s="16"/>
      <c r="N27" s="218"/>
      <c r="O27" s="220"/>
    </row>
    <row r="28" spans="2:15" customFormat="1" ht="15" customHeight="1" x14ac:dyDescent="0.25">
      <c r="B28" s="88">
        <v>23</v>
      </c>
      <c r="C28" s="86">
        <f>Síntese!$B$11</f>
        <v>155016</v>
      </c>
      <c r="D28" s="87" t="str">
        <f>Síntese!$C$10</f>
        <v>HU-UFGD</v>
      </c>
      <c r="E28" s="26"/>
      <c r="F28" s="27"/>
      <c r="G28" s="27"/>
      <c r="H28" s="27"/>
      <c r="I28" s="27"/>
      <c r="J28" s="27"/>
      <c r="K28" s="28"/>
      <c r="L28" s="25"/>
      <c r="M28" s="16"/>
      <c r="N28" s="218"/>
      <c r="O28" s="220"/>
    </row>
    <row r="29" spans="2:15" customFormat="1" ht="15" customHeight="1" x14ac:dyDescent="0.25">
      <c r="B29" s="95">
        <v>24</v>
      </c>
      <c r="C29" s="86">
        <f>Síntese!$B$11</f>
        <v>155016</v>
      </c>
      <c r="D29" s="87" t="str">
        <f>Síntese!$C$10</f>
        <v>HU-UFGD</v>
      </c>
      <c r="E29" s="26"/>
      <c r="F29" s="27"/>
      <c r="G29" s="27"/>
      <c r="H29" s="27"/>
      <c r="I29" s="27"/>
      <c r="J29" s="27"/>
      <c r="K29" s="28"/>
      <c r="L29" s="25"/>
      <c r="M29" s="16"/>
      <c r="N29" s="218"/>
      <c r="O29" s="220"/>
    </row>
    <row r="30" spans="2:15" customFormat="1" ht="15" customHeight="1" x14ac:dyDescent="0.25">
      <c r="B30" s="88">
        <v>25</v>
      </c>
      <c r="C30" s="86">
        <f>Síntese!$B$11</f>
        <v>155016</v>
      </c>
      <c r="D30" s="87" t="str">
        <f>Síntese!$C$10</f>
        <v>HU-UFGD</v>
      </c>
      <c r="E30" s="26"/>
      <c r="F30" s="27"/>
      <c r="G30" s="27"/>
      <c r="H30" s="27"/>
      <c r="I30" s="27"/>
      <c r="J30" s="27"/>
      <c r="K30" s="28"/>
      <c r="L30" s="25"/>
      <c r="M30" s="16"/>
      <c r="N30" s="218"/>
      <c r="O30" s="220"/>
    </row>
    <row r="31" spans="2:15" customFormat="1" ht="15" customHeight="1" x14ac:dyDescent="0.25">
      <c r="B31" s="95">
        <v>26</v>
      </c>
      <c r="C31" s="86">
        <f>Síntese!$B$11</f>
        <v>155016</v>
      </c>
      <c r="D31" s="87" t="str">
        <f>Síntese!$C$10</f>
        <v>HU-UFGD</v>
      </c>
      <c r="E31" s="26"/>
      <c r="F31" s="27"/>
      <c r="G31" s="27"/>
      <c r="H31" s="27"/>
      <c r="I31" s="27"/>
      <c r="J31" s="27"/>
      <c r="K31" s="28"/>
      <c r="L31" s="25"/>
      <c r="M31" s="16"/>
      <c r="N31" s="218"/>
      <c r="O31" s="220"/>
    </row>
    <row r="32" spans="2:15" customFormat="1" ht="15" customHeight="1" x14ac:dyDescent="0.25">
      <c r="B32" s="88">
        <v>27</v>
      </c>
      <c r="C32" s="86">
        <f>Síntese!$B$11</f>
        <v>155016</v>
      </c>
      <c r="D32" s="87" t="str">
        <f>Síntese!$C$10</f>
        <v>HU-UFGD</v>
      </c>
      <c r="E32" s="26"/>
      <c r="F32" s="27"/>
      <c r="G32" s="27"/>
      <c r="H32" s="27"/>
      <c r="I32" s="27"/>
      <c r="J32" s="27"/>
      <c r="K32" s="28"/>
      <c r="L32" s="25"/>
      <c r="M32" s="16"/>
      <c r="N32" s="218"/>
      <c r="O32" s="220"/>
    </row>
    <row r="33" spans="2:15" customFormat="1" ht="15" customHeight="1" x14ac:dyDescent="0.25">
      <c r="B33" s="95">
        <v>28</v>
      </c>
      <c r="C33" s="86">
        <f>Síntese!$B$11</f>
        <v>155016</v>
      </c>
      <c r="D33" s="87" t="str">
        <f>Síntese!$C$10</f>
        <v>HU-UFGD</v>
      </c>
      <c r="E33" s="26"/>
      <c r="F33" s="27"/>
      <c r="G33" s="27"/>
      <c r="H33" s="27"/>
      <c r="I33" s="27"/>
      <c r="J33" s="27"/>
      <c r="K33" s="28"/>
      <c r="L33" s="25"/>
      <c r="M33" s="16"/>
      <c r="N33" s="218"/>
      <c r="O33" s="220"/>
    </row>
    <row r="34" spans="2:15" customFormat="1" ht="15" customHeight="1" x14ac:dyDescent="0.25">
      <c r="B34" s="88">
        <v>29</v>
      </c>
      <c r="C34" s="86">
        <f>Síntese!$B$11</f>
        <v>155016</v>
      </c>
      <c r="D34" s="87" t="str">
        <f>Síntese!$C$10</f>
        <v>HU-UFGD</v>
      </c>
      <c r="E34" s="26"/>
      <c r="F34" s="27"/>
      <c r="G34" s="27"/>
      <c r="H34" s="27"/>
      <c r="I34" s="27"/>
      <c r="J34" s="27"/>
      <c r="K34" s="28"/>
      <c r="L34" s="25"/>
      <c r="M34" s="16"/>
      <c r="N34" s="218"/>
      <c r="O34" s="220"/>
    </row>
    <row r="35" spans="2:15" customFormat="1" ht="15" customHeight="1" x14ac:dyDescent="0.25">
      <c r="B35" s="95">
        <v>30</v>
      </c>
      <c r="C35" s="86">
        <f>Síntese!$B$11</f>
        <v>155016</v>
      </c>
      <c r="D35" s="87" t="str">
        <f>Síntese!$C$10</f>
        <v>HU-UFGD</v>
      </c>
      <c r="E35" s="26"/>
      <c r="F35" s="27"/>
      <c r="G35" s="27"/>
      <c r="H35" s="27"/>
      <c r="I35" s="27"/>
      <c r="J35" s="27"/>
      <c r="K35" s="28"/>
      <c r="L35" s="25"/>
      <c r="M35" s="16"/>
      <c r="N35" s="218"/>
      <c r="O35" s="220"/>
    </row>
    <row r="36" spans="2:15" customFormat="1" ht="15" customHeight="1" x14ac:dyDescent="0.25">
      <c r="B36" s="88">
        <v>31</v>
      </c>
      <c r="C36" s="86">
        <f>Síntese!$B$11</f>
        <v>155016</v>
      </c>
      <c r="D36" s="87" t="str">
        <f>Síntese!$C$10</f>
        <v>HU-UFGD</v>
      </c>
      <c r="E36" s="26"/>
      <c r="F36" s="27"/>
      <c r="G36" s="27"/>
      <c r="H36" s="27"/>
      <c r="I36" s="27"/>
      <c r="J36" s="27"/>
      <c r="K36" s="28"/>
      <c r="L36" s="25"/>
      <c r="M36" s="16"/>
      <c r="N36" s="218"/>
      <c r="O36" s="220"/>
    </row>
    <row r="37" spans="2:15" customFormat="1" ht="15" customHeight="1" x14ac:dyDescent="0.25">
      <c r="B37" s="95">
        <v>32</v>
      </c>
      <c r="C37" s="86">
        <f>Síntese!$B$11</f>
        <v>155016</v>
      </c>
      <c r="D37" s="87" t="str">
        <f>Síntese!$C$10</f>
        <v>HU-UFGD</v>
      </c>
      <c r="E37" s="26"/>
      <c r="F37" s="27"/>
      <c r="G37" s="27"/>
      <c r="H37" s="27"/>
      <c r="I37" s="27"/>
      <c r="J37" s="27"/>
      <c r="K37" s="28"/>
      <c r="L37" s="25"/>
      <c r="M37" s="16"/>
      <c r="N37" s="218"/>
      <c r="O37" s="220"/>
    </row>
    <row r="38" spans="2:15" customFormat="1" ht="15" customHeight="1" x14ac:dyDescent="0.25">
      <c r="B38" s="88">
        <v>33</v>
      </c>
      <c r="C38" s="86">
        <f>Síntese!$B$11</f>
        <v>155016</v>
      </c>
      <c r="D38" s="87" t="str">
        <f>Síntese!$C$10</f>
        <v>HU-UFGD</v>
      </c>
      <c r="E38" s="26"/>
      <c r="F38" s="27"/>
      <c r="G38" s="27"/>
      <c r="H38" s="27"/>
      <c r="I38" s="27"/>
      <c r="J38" s="27"/>
      <c r="K38" s="28"/>
      <c r="L38" s="25"/>
      <c r="M38" s="16"/>
      <c r="N38" s="218"/>
      <c r="O38" s="220"/>
    </row>
    <row r="39" spans="2:15" customFormat="1" ht="15" customHeight="1" x14ac:dyDescent="0.25">
      <c r="B39" s="95">
        <v>34</v>
      </c>
      <c r="C39" s="86">
        <f>Síntese!$B$11</f>
        <v>155016</v>
      </c>
      <c r="D39" s="87" t="str">
        <f>Síntese!$C$10</f>
        <v>HU-UFGD</v>
      </c>
      <c r="E39" s="26"/>
      <c r="F39" s="27"/>
      <c r="G39" s="27"/>
      <c r="H39" s="27"/>
      <c r="I39" s="27"/>
      <c r="J39" s="27"/>
      <c r="K39" s="28"/>
      <c r="L39" s="25"/>
      <c r="M39" s="16"/>
      <c r="N39" s="218"/>
      <c r="O39" s="220"/>
    </row>
    <row r="40" spans="2:15" customFormat="1" ht="15" customHeight="1" x14ac:dyDescent="0.25">
      <c r="B40" s="88">
        <v>35</v>
      </c>
      <c r="C40" s="86">
        <f>Síntese!$B$11</f>
        <v>155016</v>
      </c>
      <c r="D40" s="87" t="str">
        <f>Síntese!$C$10</f>
        <v>HU-UFGD</v>
      </c>
      <c r="E40" s="26"/>
      <c r="F40" s="27"/>
      <c r="G40" s="27"/>
      <c r="H40" s="27"/>
      <c r="I40" s="27"/>
      <c r="J40" s="27"/>
      <c r="K40" s="28"/>
      <c r="L40" s="25"/>
      <c r="M40" s="16"/>
      <c r="N40" s="218"/>
      <c r="O40" s="220"/>
    </row>
    <row r="41" spans="2:15" customFormat="1" ht="15" customHeight="1" x14ac:dyDescent="0.25">
      <c r="B41" s="95">
        <v>36</v>
      </c>
      <c r="C41" s="86">
        <f>Síntese!$B$11</f>
        <v>155016</v>
      </c>
      <c r="D41" s="87" t="str">
        <f>Síntese!$C$10</f>
        <v>HU-UFGD</v>
      </c>
      <c r="E41" s="26"/>
      <c r="F41" s="27"/>
      <c r="G41" s="27"/>
      <c r="H41" s="27"/>
      <c r="I41" s="27"/>
      <c r="J41" s="27"/>
      <c r="K41" s="28"/>
      <c r="L41" s="25"/>
      <c r="M41" s="16"/>
      <c r="N41" s="218"/>
      <c r="O41" s="220"/>
    </row>
    <row r="42" spans="2:15" customFormat="1" ht="15" customHeight="1" x14ac:dyDescent="0.25">
      <c r="B42" s="88">
        <v>37</v>
      </c>
      <c r="C42" s="86">
        <f>Síntese!$B$11</f>
        <v>155016</v>
      </c>
      <c r="D42" s="87" t="str">
        <f>Síntese!$C$10</f>
        <v>HU-UFGD</v>
      </c>
      <c r="E42" s="26"/>
      <c r="F42" s="27"/>
      <c r="G42" s="27"/>
      <c r="H42" s="27"/>
      <c r="I42" s="27"/>
      <c r="J42" s="27"/>
      <c r="K42" s="28"/>
      <c r="L42" s="25"/>
      <c r="M42" s="16"/>
      <c r="N42" s="218"/>
      <c r="O42" s="220"/>
    </row>
    <row r="43" spans="2:15" customFormat="1" ht="15" customHeight="1" x14ac:dyDescent="0.25">
      <c r="B43" s="95">
        <v>38</v>
      </c>
      <c r="C43" s="86">
        <f>Síntese!$B$11</f>
        <v>155016</v>
      </c>
      <c r="D43" s="87" t="str">
        <f>Síntese!$C$10</f>
        <v>HU-UFGD</v>
      </c>
      <c r="E43" s="26"/>
      <c r="F43" s="27"/>
      <c r="G43" s="27"/>
      <c r="H43" s="27"/>
      <c r="I43" s="27"/>
      <c r="J43" s="27"/>
      <c r="K43" s="28"/>
      <c r="L43" s="25"/>
      <c r="M43" s="16"/>
      <c r="N43" s="218"/>
      <c r="O43" s="220"/>
    </row>
    <row r="44" spans="2:15" customFormat="1" ht="15" customHeight="1" x14ac:dyDescent="0.25">
      <c r="B44" s="88">
        <v>39</v>
      </c>
      <c r="C44" s="86">
        <f>Síntese!$B$11</f>
        <v>155016</v>
      </c>
      <c r="D44" s="87" t="str">
        <f>Síntese!$C$10</f>
        <v>HU-UFGD</v>
      </c>
      <c r="E44" s="26"/>
      <c r="F44" s="27"/>
      <c r="G44" s="27"/>
      <c r="H44" s="27"/>
      <c r="I44" s="27"/>
      <c r="J44" s="27"/>
      <c r="K44" s="28"/>
      <c r="L44" s="25"/>
      <c r="M44" s="16"/>
      <c r="N44" s="218"/>
      <c r="O44" s="220"/>
    </row>
    <row r="45" spans="2:15" customFormat="1" ht="15" customHeight="1" x14ac:dyDescent="0.25">
      <c r="B45" s="95">
        <v>40</v>
      </c>
      <c r="C45" s="86">
        <f>Síntese!$B$11</f>
        <v>155016</v>
      </c>
      <c r="D45" s="87" t="str">
        <f>Síntese!$C$10</f>
        <v>HU-UFGD</v>
      </c>
      <c r="E45" s="26"/>
      <c r="F45" s="27"/>
      <c r="G45" s="27"/>
      <c r="H45" s="27"/>
      <c r="I45" s="27"/>
      <c r="J45" s="27"/>
      <c r="K45" s="28"/>
      <c r="L45" s="25"/>
      <c r="M45" s="16"/>
      <c r="N45" s="218"/>
      <c r="O45" s="220"/>
    </row>
    <row r="46" spans="2:15" customFormat="1" ht="15" customHeight="1" x14ac:dyDescent="0.25">
      <c r="B46" s="88">
        <v>41</v>
      </c>
      <c r="C46" s="86">
        <f>Síntese!$B$11</f>
        <v>155016</v>
      </c>
      <c r="D46" s="87" t="str">
        <f>Síntese!$C$10</f>
        <v>HU-UFGD</v>
      </c>
      <c r="E46" s="26"/>
      <c r="F46" s="27"/>
      <c r="G46" s="27"/>
      <c r="H46" s="27"/>
      <c r="I46" s="27"/>
      <c r="J46" s="27"/>
      <c r="K46" s="28"/>
      <c r="L46" s="25"/>
      <c r="M46" s="16"/>
      <c r="N46" s="218"/>
      <c r="O46" s="220"/>
    </row>
    <row r="47" spans="2:15" customFormat="1" ht="15" customHeight="1" x14ac:dyDescent="0.25">
      <c r="B47" s="95">
        <v>42</v>
      </c>
      <c r="C47" s="86">
        <f>Síntese!$B$11</f>
        <v>155016</v>
      </c>
      <c r="D47" s="87" t="str">
        <f>Síntese!$C$10</f>
        <v>HU-UFGD</v>
      </c>
      <c r="E47" s="26"/>
      <c r="F47" s="27"/>
      <c r="G47" s="27"/>
      <c r="H47" s="27"/>
      <c r="I47" s="27"/>
      <c r="J47" s="27"/>
      <c r="K47" s="28"/>
      <c r="L47" s="25"/>
      <c r="M47" s="16"/>
      <c r="N47" s="218"/>
      <c r="O47" s="220"/>
    </row>
    <row r="48" spans="2:15" customFormat="1" ht="15" customHeight="1" x14ac:dyDescent="0.25">
      <c r="B48" s="88">
        <v>43</v>
      </c>
      <c r="C48" s="86">
        <f>Síntese!$B$11</f>
        <v>155016</v>
      </c>
      <c r="D48" s="87" t="str">
        <f>Síntese!$C$10</f>
        <v>HU-UFGD</v>
      </c>
      <c r="E48" s="26"/>
      <c r="F48" s="27"/>
      <c r="G48" s="27"/>
      <c r="H48" s="27"/>
      <c r="I48" s="27"/>
      <c r="J48" s="27"/>
      <c r="K48" s="28"/>
      <c r="L48" s="25"/>
      <c r="M48" s="16"/>
      <c r="N48" s="218"/>
      <c r="O48" s="220"/>
    </row>
    <row r="49" spans="2:15" customFormat="1" ht="15" customHeight="1" x14ac:dyDescent="0.25">
      <c r="B49" s="95">
        <v>44</v>
      </c>
      <c r="C49" s="86">
        <f>Síntese!$B$11</f>
        <v>155016</v>
      </c>
      <c r="D49" s="87" t="str">
        <f>Síntese!$C$10</f>
        <v>HU-UFGD</v>
      </c>
      <c r="E49" s="26"/>
      <c r="F49" s="27"/>
      <c r="G49" s="27"/>
      <c r="H49" s="27"/>
      <c r="I49" s="27"/>
      <c r="J49" s="27"/>
      <c r="K49" s="28"/>
      <c r="L49" s="25"/>
      <c r="M49" s="16"/>
      <c r="N49" s="218"/>
      <c r="O49" s="220"/>
    </row>
    <row r="50" spans="2:15" customFormat="1" ht="15" customHeight="1" x14ac:dyDescent="0.25">
      <c r="B50" s="88">
        <v>45</v>
      </c>
      <c r="C50" s="86">
        <f>Síntese!$B$11</f>
        <v>155016</v>
      </c>
      <c r="D50" s="87" t="str">
        <f>Síntese!$C$10</f>
        <v>HU-UFGD</v>
      </c>
      <c r="E50" s="26"/>
      <c r="F50" s="27"/>
      <c r="G50" s="27"/>
      <c r="H50" s="27"/>
      <c r="I50" s="27"/>
      <c r="J50" s="27"/>
      <c r="K50" s="28"/>
      <c r="L50" s="25"/>
      <c r="M50" s="16"/>
      <c r="N50" s="218"/>
      <c r="O50" s="220"/>
    </row>
    <row r="51" spans="2:15" customFormat="1" ht="15" customHeight="1" x14ac:dyDescent="0.25">
      <c r="B51" s="95">
        <v>46</v>
      </c>
      <c r="C51" s="86">
        <f>Síntese!$B$11</f>
        <v>155016</v>
      </c>
      <c r="D51" s="87" t="str">
        <f>Síntese!$C$10</f>
        <v>HU-UFGD</v>
      </c>
      <c r="E51" s="26"/>
      <c r="F51" s="27"/>
      <c r="G51" s="27"/>
      <c r="H51" s="27"/>
      <c r="I51" s="27"/>
      <c r="J51" s="27"/>
      <c r="K51" s="28"/>
      <c r="L51" s="25"/>
      <c r="M51" s="16"/>
      <c r="N51" s="218"/>
      <c r="O51" s="220"/>
    </row>
    <row r="52" spans="2:15" customFormat="1" ht="15" customHeight="1" x14ac:dyDescent="0.25">
      <c r="B52" s="88">
        <v>47</v>
      </c>
      <c r="C52" s="86">
        <f>Síntese!$B$11</f>
        <v>155016</v>
      </c>
      <c r="D52" s="87" t="str">
        <f>Síntese!$C$10</f>
        <v>HU-UFGD</v>
      </c>
      <c r="E52" s="26"/>
      <c r="F52" s="27"/>
      <c r="G52" s="27"/>
      <c r="H52" s="27"/>
      <c r="I52" s="27"/>
      <c r="J52" s="27"/>
      <c r="K52" s="28"/>
      <c r="L52" s="25"/>
      <c r="M52" s="16"/>
      <c r="N52" s="218"/>
      <c r="O52" s="220"/>
    </row>
    <row r="53" spans="2:15" customFormat="1" ht="15" customHeight="1" x14ac:dyDescent="0.25">
      <c r="B53" s="95">
        <v>48</v>
      </c>
      <c r="C53" s="86">
        <f>Síntese!$B$11</f>
        <v>155016</v>
      </c>
      <c r="D53" s="87" t="str">
        <f>Síntese!$C$10</f>
        <v>HU-UFGD</v>
      </c>
      <c r="E53" s="26"/>
      <c r="F53" s="27"/>
      <c r="G53" s="27"/>
      <c r="H53" s="27"/>
      <c r="I53" s="27"/>
      <c r="J53" s="27"/>
      <c r="K53" s="28"/>
      <c r="L53" s="25"/>
      <c r="M53" s="16"/>
      <c r="N53" s="218"/>
      <c r="O53" s="220"/>
    </row>
    <row r="54" spans="2:15" customFormat="1" ht="15" customHeight="1" x14ac:dyDescent="0.25">
      <c r="B54" s="88">
        <v>49</v>
      </c>
      <c r="C54" s="86">
        <f>Síntese!$B$11</f>
        <v>155016</v>
      </c>
      <c r="D54" s="87" t="str">
        <f>Síntese!$C$10</f>
        <v>HU-UFGD</v>
      </c>
      <c r="E54" s="26"/>
      <c r="F54" s="27"/>
      <c r="G54" s="27"/>
      <c r="H54" s="27"/>
      <c r="I54" s="27"/>
      <c r="J54" s="27"/>
      <c r="K54" s="28"/>
      <c r="L54" s="25"/>
      <c r="M54" s="16"/>
      <c r="N54" s="218"/>
      <c r="O54" s="220"/>
    </row>
    <row r="55" spans="2:15" customFormat="1" ht="15" customHeight="1" x14ac:dyDescent="0.25">
      <c r="B55" s="95">
        <v>50</v>
      </c>
      <c r="C55" s="86">
        <f>Síntese!$B$11</f>
        <v>155016</v>
      </c>
      <c r="D55" s="87" t="str">
        <f>Síntese!$C$10</f>
        <v>HU-UFGD</v>
      </c>
      <c r="E55" s="26"/>
      <c r="F55" s="27"/>
      <c r="G55" s="27"/>
      <c r="H55" s="27"/>
      <c r="I55" s="27"/>
      <c r="J55" s="27"/>
      <c r="K55" s="28"/>
      <c r="L55" s="25"/>
      <c r="M55" s="16"/>
      <c r="N55" s="218"/>
      <c r="O55" s="220"/>
    </row>
    <row r="56" spans="2:15" customFormat="1" ht="15" customHeight="1" x14ac:dyDescent="0.25">
      <c r="B56" s="88">
        <v>51</v>
      </c>
      <c r="C56" s="86">
        <f>Síntese!$B$11</f>
        <v>155016</v>
      </c>
      <c r="D56" s="87" t="str">
        <f>Síntese!$C$10</f>
        <v>HU-UFGD</v>
      </c>
      <c r="E56" s="26"/>
      <c r="F56" s="27"/>
      <c r="G56" s="27"/>
      <c r="H56" s="27"/>
      <c r="I56" s="27"/>
      <c r="J56" s="27"/>
      <c r="K56" s="28"/>
      <c r="L56" s="25"/>
      <c r="M56" s="16"/>
      <c r="N56" s="218"/>
      <c r="O56" s="220"/>
    </row>
    <row r="57" spans="2:15" customFormat="1" ht="15" customHeight="1" x14ac:dyDescent="0.25">
      <c r="B57" s="95">
        <v>52</v>
      </c>
      <c r="C57" s="86">
        <f>Síntese!$B$11</f>
        <v>155016</v>
      </c>
      <c r="D57" s="87" t="str">
        <f>Síntese!$C$10</f>
        <v>HU-UFGD</v>
      </c>
      <c r="E57" s="26"/>
      <c r="F57" s="27"/>
      <c r="G57" s="27"/>
      <c r="H57" s="27"/>
      <c r="I57" s="27"/>
      <c r="J57" s="27"/>
      <c r="K57" s="28"/>
      <c r="L57" s="25"/>
      <c r="M57" s="16"/>
      <c r="N57" s="218"/>
      <c r="O57" s="220"/>
    </row>
    <row r="58" spans="2:15" customFormat="1" ht="15" customHeight="1" x14ac:dyDescent="0.25">
      <c r="B58" s="88">
        <v>53</v>
      </c>
      <c r="C58" s="86">
        <f>Síntese!$B$11</f>
        <v>155016</v>
      </c>
      <c r="D58" s="87" t="str">
        <f>Síntese!$C$10</f>
        <v>HU-UFGD</v>
      </c>
      <c r="E58" s="26"/>
      <c r="F58" s="27"/>
      <c r="G58" s="27"/>
      <c r="H58" s="27"/>
      <c r="I58" s="27"/>
      <c r="J58" s="27"/>
      <c r="K58" s="28"/>
      <c r="L58" s="25"/>
      <c r="M58" s="16"/>
      <c r="N58" s="218"/>
      <c r="O58" s="220"/>
    </row>
    <row r="59" spans="2:15" customFormat="1" ht="15" customHeight="1" x14ac:dyDescent="0.25">
      <c r="B59" s="95">
        <v>54</v>
      </c>
      <c r="C59" s="86">
        <f>Síntese!$B$11</f>
        <v>155016</v>
      </c>
      <c r="D59" s="87" t="str">
        <f>Síntese!$C$10</f>
        <v>HU-UFGD</v>
      </c>
      <c r="E59" s="26"/>
      <c r="F59" s="27"/>
      <c r="G59" s="27"/>
      <c r="H59" s="27"/>
      <c r="I59" s="27"/>
      <c r="J59" s="27"/>
      <c r="K59" s="28"/>
      <c r="L59" s="25"/>
      <c r="M59" s="16"/>
      <c r="N59" s="218"/>
      <c r="O59" s="220"/>
    </row>
    <row r="60" spans="2:15" customFormat="1" ht="15" customHeight="1" x14ac:dyDescent="0.25">
      <c r="B60" s="88">
        <v>55</v>
      </c>
      <c r="C60" s="86">
        <f>Síntese!$B$11</f>
        <v>155016</v>
      </c>
      <c r="D60" s="87" t="str">
        <f>Síntese!$C$10</f>
        <v>HU-UFGD</v>
      </c>
      <c r="E60" s="26"/>
      <c r="F60" s="27"/>
      <c r="G60" s="27"/>
      <c r="H60" s="27"/>
      <c r="I60" s="27"/>
      <c r="J60" s="27"/>
      <c r="K60" s="28"/>
      <c r="L60" s="25"/>
      <c r="M60" s="16"/>
      <c r="N60" s="218"/>
      <c r="O60" s="220"/>
    </row>
    <row r="61" spans="2:15" customFormat="1" ht="15" customHeight="1" x14ac:dyDescent="0.25">
      <c r="B61" s="95">
        <v>56</v>
      </c>
      <c r="C61" s="86">
        <f>Síntese!$B$11</f>
        <v>155016</v>
      </c>
      <c r="D61" s="87" t="str">
        <f>Síntese!$C$10</f>
        <v>HU-UFGD</v>
      </c>
      <c r="E61" s="250"/>
      <c r="F61" s="251"/>
      <c r="G61" s="251"/>
      <c r="H61" s="251"/>
      <c r="I61" s="251"/>
      <c r="J61" s="251"/>
      <c r="K61" s="252"/>
      <c r="L61" s="25"/>
      <c r="M61" s="16"/>
      <c r="N61" s="218"/>
      <c r="O61" s="220"/>
    </row>
    <row r="62" spans="2:15" customFormat="1" ht="19.5" customHeight="1" x14ac:dyDescent="0.25">
      <c r="B62" s="88">
        <v>57</v>
      </c>
      <c r="C62" s="86">
        <f>Síntese!$B$11</f>
        <v>155016</v>
      </c>
      <c r="D62" s="87" t="str">
        <f>Síntese!$C$10</f>
        <v>HU-UFGD</v>
      </c>
      <c r="E62" s="253"/>
      <c r="F62" s="254"/>
      <c r="G62" s="254"/>
      <c r="H62" s="254"/>
      <c r="I62" s="254"/>
      <c r="J62" s="254"/>
      <c r="K62" s="255"/>
      <c r="L62" s="20"/>
      <c r="M62" s="16"/>
      <c r="N62" s="218"/>
      <c r="O62" s="220"/>
    </row>
    <row r="63" spans="2:15" customFormat="1" ht="15" x14ac:dyDescent="0.25">
      <c r="B63" s="95">
        <v>58</v>
      </c>
      <c r="C63" s="86">
        <f>Síntese!$B$11</f>
        <v>155016</v>
      </c>
      <c r="D63" s="87" t="str">
        <f>Síntese!$C$10</f>
        <v>HU-UFGD</v>
      </c>
      <c r="E63" s="253"/>
      <c r="F63" s="254"/>
      <c r="G63" s="254"/>
      <c r="H63" s="254"/>
      <c r="I63" s="254"/>
      <c r="J63" s="254"/>
      <c r="K63" s="255"/>
      <c r="L63" s="29"/>
      <c r="M63" s="30"/>
      <c r="N63" s="218"/>
      <c r="O63" s="220"/>
    </row>
    <row r="64" spans="2:15" customFormat="1" ht="15" x14ac:dyDescent="0.25">
      <c r="B64" s="88">
        <v>59</v>
      </c>
      <c r="C64" s="86">
        <f>Síntese!$B$11</f>
        <v>155016</v>
      </c>
      <c r="D64" s="87" t="str">
        <f>Síntese!$C$10</f>
        <v>HU-UFGD</v>
      </c>
      <c r="E64" s="256"/>
      <c r="F64" s="257"/>
      <c r="G64" s="257"/>
      <c r="H64" s="257"/>
      <c r="I64" s="257"/>
      <c r="J64" s="257"/>
      <c r="K64" s="258"/>
      <c r="L64" s="29"/>
      <c r="M64" s="30"/>
      <c r="N64" s="265"/>
      <c r="O64" s="266"/>
    </row>
    <row r="65" spans="2:15" ht="15.6" customHeight="1" x14ac:dyDescent="0.2">
      <c r="B65" s="210" t="s">
        <v>3</v>
      </c>
      <c r="C65" s="210"/>
      <c r="D65" s="210"/>
      <c r="E65" s="210"/>
      <c r="F65" s="210"/>
      <c r="G65" s="210"/>
      <c r="H65" s="210"/>
      <c r="I65" s="210"/>
      <c r="J65" s="210"/>
      <c r="K65" s="210"/>
      <c r="L65" s="210"/>
      <c r="M65" s="89">
        <f>SUM(M6:M64)</f>
        <v>9316</v>
      </c>
      <c r="N65" s="89">
        <f>SUMIF(Síntese!D10:D26,"19229901",Síntese!M10:M30)</f>
        <v>5471.93</v>
      </c>
      <c r="O65" s="89">
        <f>SUMIF(Síntese!D10:D26,"19229901",Síntese!H10:H30)</f>
        <v>6524.2800000000007</v>
      </c>
    </row>
    <row r="66" spans="2:15" ht="12" x14ac:dyDescent="0.2">
      <c r="G66" s="78"/>
      <c r="I66" s="90"/>
      <c r="J66" s="78"/>
      <c r="N66" s="91"/>
    </row>
    <row r="67" spans="2:15" x14ac:dyDescent="0.2">
      <c r="M67" s="92"/>
    </row>
    <row r="70" spans="2:15" ht="15" x14ac:dyDescent="0.25">
      <c r="B70" s="93" t="s">
        <v>127</v>
      </c>
      <c r="K70" s="92"/>
      <c r="L70" s="92"/>
    </row>
    <row r="72" spans="2:15" ht="15.75" x14ac:dyDescent="0.25">
      <c r="B72" s="80" t="s">
        <v>128</v>
      </c>
    </row>
    <row r="73" spans="2:15" ht="15.75" x14ac:dyDescent="0.25">
      <c r="B73" s="80" t="s">
        <v>129</v>
      </c>
    </row>
  </sheetData>
  <sheetProtection algorithmName="SHA-512" hashValue="yzrXMgyLXVCLmwrglbMs4LxKcyQhxaGWt1Rf7Rka8G+rFj5dx2zS6BWk5ZhtqJ0RrZ6H+9kNpaIfP9j8zqGrbg==" saltValue="QoP5jCOQ+ax99NzJHu3ypQ==" spinCount="100000" sheet="1" selectLockedCells="1"/>
  <mergeCells count="30">
    <mergeCell ref="B3:M3"/>
    <mergeCell ref="B4:B5"/>
    <mergeCell ref="C4:C5"/>
    <mergeCell ref="D4:D5"/>
    <mergeCell ref="E4:K5"/>
    <mergeCell ref="L4:L5"/>
    <mergeCell ref="M4:M5"/>
    <mergeCell ref="E17:K17"/>
    <mergeCell ref="N4:N5"/>
    <mergeCell ref="O4:O5"/>
    <mergeCell ref="E6:K6"/>
    <mergeCell ref="N6:N64"/>
    <mergeCell ref="O6:O64"/>
    <mergeCell ref="E7:K7"/>
    <mergeCell ref="E8:K8"/>
    <mergeCell ref="E9:K9"/>
    <mergeCell ref="E10:K10"/>
    <mergeCell ref="E11:K11"/>
    <mergeCell ref="E12:K12"/>
    <mergeCell ref="E13:K13"/>
    <mergeCell ref="E14:K14"/>
    <mergeCell ref="E15:K15"/>
    <mergeCell ref="E16:K16"/>
    <mergeCell ref="B65:L65"/>
    <mergeCell ref="E18:K18"/>
    <mergeCell ref="E19:K19"/>
    <mergeCell ref="E61:K61"/>
    <mergeCell ref="E62:K62"/>
    <mergeCell ref="E63:K63"/>
    <mergeCell ref="E64:K64"/>
  </mergeCells>
  <printOptions horizontalCentered="1"/>
  <pageMargins left="0.51181102362204722" right="0.51181102362204722" top="0.78740157480314965" bottom="0.78740157480314965" header="0.31496062992125984" footer="0.31496062992125984"/>
  <pageSetup paperSize="9" scale="55" orientation="landscape" horizontalDpi="300"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1F90A-DD12-42E7-B169-E9F5885AF76F}">
  <dimension ref="B2:O73"/>
  <sheetViews>
    <sheetView showGridLines="0" zoomScaleNormal="100" workbookViewId="0">
      <selection activeCell="E9" sqref="E9:K9"/>
    </sheetView>
  </sheetViews>
  <sheetFormatPr defaultColWidth="9.140625" defaultRowHeight="11.25" x14ac:dyDescent="0.2"/>
  <cols>
    <col min="1" max="1" width="4.85546875" style="82" customWidth="1"/>
    <col min="2" max="2" width="4.85546875" style="82" bestFit="1" customWidth="1"/>
    <col min="3" max="3" width="9.28515625" style="82" customWidth="1"/>
    <col min="4" max="4" width="20.42578125" style="82" customWidth="1"/>
    <col min="5" max="5" width="10.85546875" style="82" customWidth="1"/>
    <col min="6" max="6" width="11.7109375" style="82" customWidth="1"/>
    <col min="7" max="7" width="17" style="82" customWidth="1"/>
    <col min="8" max="8" width="22.28515625" style="82" customWidth="1"/>
    <col min="9" max="10" width="15.42578125" style="82" customWidth="1"/>
    <col min="11" max="11" width="10.28515625" style="82" customWidth="1"/>
    <col min="12" max="12" width="20.42578125" style="82" customWidth="1"/>
    <col min="13" max="13" width="16.28515625" style="82" customWidth="1"/>
    <col min="14" max="14" width="18.140625" style="82" customWidth="1"/>
    <col min="15" max="15" width="18.42578125" style="82" customWidth="1"/>
    <col min="16" max="16384" width="9.140625" style="82"/>
  </cols>
  <sheetData>
    <row r="2" spans="2:15" ht="15.75" x14ac:dyDescent="0.25">
      <c r="B2" s="71" t="s">
        <v>126</v>
      </c>
      <c r="C2" s="10"/>
      <c r="D2" s="10"/>
      <c r="E2" s="10"/>
      <c r="F2" s="10"/>
      <c r="G2" s="10"/>
      <c r="H2" s="10"/>
      <c r="I2" s="10"/>
      <c r="J2" s="10"/>
      <c r="K2" s="10"/>
      <c r="L2" s="10"/>
      <c r="M2" s="10"/>
    </row>
    <row r="3" spans="2:15" ht="15.75" x14ac:dyDescent="0.2">
      <c r="B3" s="240" t="s">
        <v>138</v>
      </c>
      <c r="C3" s="240"/>
      <c r="D3" s="240"/>
      <c r="E3" s="240"/>
      <c r="F3" s="240"/>
      <c r="G3" s="240"/>
      <c r="H3" s="240"/>
      <c r="I3" s="240"/>
      <c r="J3" s="240"/>
      <c r="K3" s="240"/>
      <c r="L3" s="240"/>
      <c r="M3" s="240"/>
    </row>
    <row r="4" spans="2:15" ht="15.75" customHeight="1" x14ac:dyDescent="0.2">
      <c r="B4" s="241" t="s">
        <v>4</v>
      </c>
      <c r="C4" s="241" t="s">
        <v>32</v>
      </c>
      <c r="D4" s="241" t="s">
        <v>5</v>
      </c>
      <c r="E4" s="267" t="s">
        <v>62</v>
      </c>
      <c r="F4" s="268"/>
      <c r="G4" s="268"/>
      <c r="H4" s="268"/>
      <c r="I4" s="268"/>
      <c r="J4" s="268"/>
      <c r="K4" s="269"/>
      <c r="L4" s="273" t="s">
        <v>63</v>
      </c>
      <c r="M4" s="273" t="s">
        <v>64</v>
      </c>
      <c r="N4" s="214" t="s">
        <v>133</v>
      </c>
      <c r="O4" s="214" t="s">
        <v>31</v>
      </c>
    </row>
    <row r="5" spans="2:15" s="83" customFormat="1" ht="24.75" customHeight="1" x14ac:dyDescent="0.2">
      <c r="B5" s="241"/>
      <c r="C5" s="241"/>
      <c r="D5" s="241"/>
      <c r="E5" s="270"/>
      <c r="F5" s="271"/>
      <c r="G5" s="271"/>
      <c r="H5" s="271"/>
      <c r="I5" s="271"/>
      <c r="J5" s="271"/>
      <c r="K5" s="272"/>
      <c r="L5" s="274"/>
      <c r="M5" s="274"/>
      <c r="N5" s="214"/>
      <c r="O5" s="214"/>
    </row>
    <row r="6" spans="2:15" customFormat="1" ht="22.5" customHeight="1" x14ac:dyDescent="0.25">
      <c r="B6" s="85">
        <v>1</v>
      </c>
      <c r="C6" s="86">
        <f>Síntese!$B$11</f>
        <v>155016</v>
      </c>
      <c r="D6" s="87" t="str">
        <f>Síntese!$C$10</f>
        <v>HU-UFGD</v>
      </c>
      <c r="E6" s="262"/>
      <c r="F6" s="263"/>
      <c r="G6" s="263"/>
      <c r="H6" s="263"/>
      <c r="I6" s="263"/>
      <c r="J6" s="263"/>
      <c r="K6" s="264"/>
      <c r="L6" s="23"/>
      <c r="M6" s="24"/>
      <c r="N6" s="218"/>
      <c r="O6" s="220"/>
    </row>
    <row r="7" spans="2:15" customFormat="1" ht="15" customHeight="1" x14ac:dyDescent="0.25">
      <c r="B7" s="88">
        <v>2</v>
      </c>
      <c r="C7" s="86">
        <f>Síntese!$B$11</f>
        <v>155016</v>
      </c>
      <c r="D7" s="87" t="str">
        <f>Síntese!$C$10</f>
        <v>HU-UFGD</v>
      </c>
      <c r="E7" s="250"/>
      <c r="F7" s="251"/>
      <c r="G7" s="251"/>
      <c r="H7" s="251"/>
      <c r="I7" s="251"/>
      <c r="J7" s="251"/>
      <c r="K7" s="252"/>
      <c r="L7" s="25"/>
      <c r="M7" s="16"/>
      <c r="N7" s="218"/>
      <c r="O7" s="220"/>
    </row>
    <row r="8" spans="2:15" customFormat="1" ht="15" customHeight="1" x14ac:dyDescent="0.25">
      <c r="B8" s="94">
        <v>3</v>
      </c>
      <c r="C8" s="86">
        <f>Síntese!$B$11</f>
        <v>155016</v>
      </c>
      <c r="D8" s="87" t="str">
        <f>Síntese!$C$10</f>
        <v>HU-UFGD</v>
      </c>
      <c r="E8" s="253"/>
      <c r="F8" s="254"/>
      <c r="G8" s="254"/>
      <c r="H8" s="254"/>
      <c r="I8" s="254"/>
      <c r="J8" s="254"/>
      <c r="K8" s="255"/>
      <c r="L8" s="25"/>
      <c r="M8" s="16"/>
      <c r="N8" s="218"/>
      <c r="O8" s="220"/>
    </row>
    <row r="9" spans="2:15" customFormat="1" ht="15" customHeight="1" x14ac:dyDescent="0.25">
      <c r="B9" s="88">
        <v>4</v>
      </c>
      <c r="C9" s="86">
        <f>Síntese!$B$11</f>
        <v>155016</v>
      </c>
      <c r="D9" s="87" t="str">
        <f>Síntese!$C$10</f>
        <v>HU-UFGD</v>
      </c>
      <c r="E9" s="253"/>
      <c r="F9" s="254"/>
      <c r="G9" s="254"/>
      <c r="H9" s="254"/>
      <c r="I9" s="254"/>
      <c r="J9" s="254"/>
      <c r="K9" s="255"/>
      <c r="L9" s="25"/>
      <c r="M9" s="16"/>
      <c r="N9" s="218"/>
      <c r="O9" s="220"/>
    </row>
    <row r="10" spans="2:15" customFormat="1" ht="15" customHeight="1" x14ac:dyDescent="0.25">
      <c r="B10" s="94">
        <v>5</v>
      </c>
      <c r="C10" s="86">
        <f>Síntese!$B$11</f>
        <v>155016</v>
      </c>
      <c r="D10" s="87" t="str">
        <f>Síntese!$C$10</f>
        <v>HU-UFGD</v>
      </c>
      <c r="E10" s="259"/>
      <c r="F10" s="260"/>
      <c r="G10" s="260"/>
      <c r="H10" s="260"/>
      <c r="I10" s="260"/>
      <c r="J10" s="260"/>
      <c r="K10" s="261"/>
      <c r="L10" s="25"/>
      <c r="M10" s="16"/>
      <c r="N10" s="218"/>
      <c r="O10" s="220"/>
    </row>
    <row r="11" spans="2:15" customFormat="1" ht="15" customHeight="1" x14ac:dyDescent="0.25">
      <c r="B11" s="95">
        <v>6</v>
      </c>
      <c r="C11" s="86">
        <f>Síntese!$B$11</f>
        <v>155016</v>
      </c>
      <c r="D11" s="87" t="str">
        <f>Síntese!$C$10</f>
        <v>HU-UFGD</v>
      </c>
      <c r="E11" s="253"/>
      <c r="F11" s="254"/>
      <c r="G11" s="254"/>
      <c r="H11" s="254"/>
      <c r="I11" s="254"/>
      <c r="J11" s="254"/>
      <c r="K11" s="255"/>
      <c r="L11" s="25"/>
      <c r="M11" s="16"/>
      <c r="N11" s="218"/>
      <c r="O11" s="220"/>
    </row>
    <row r="12" spans="2:15" customFormat="1" ht="15" customHeight="1" x14ac:dyDescent="0.25">
      <c r="B12" s="88">
        <v>7</v>
      </c>
      <c r="C12" s="86">
        <f>Síntese!$B$11</f>
        <v>155016</v>
      </c>
      <c r="D12" s="87" t="str">
        <f>Síntese!$C$10</f>
        <v>HU-UFGD</v>
      </c>
      <c r="E12" s="259"/>
      <c r="F12" s="260"/>
      <c r="G12" s="260"/>
      <c r="H12" s="260"/>
      <c r="I12" s="260"/>
      <c r="J12" s="260"/>
      <c r="K12" s="261"/>
      <c r="L12" s="25"/>
      <c r="M12" s="16"/>
      <c r="N12" s="218"/>
      <c r="O12" s="220"/>
    </row>
    <row r="13" spans="2:15" customFormat="1" ht="15" customHeight="1" x14ac:dyDescent="0.25">
      <c r="B13" s="95">
        <v>8</v>
      </c>
      <c r="C13" s="86">
        <f>Síntese!$B$11</f>
        <v>155016</v>
      </c>
      <c r="D13" s="87" t="str">
        <f>Síntese!$C$10</f>
        <v>HU-UFGD</v>
      </c>
      <c r="E13" s="250"/>
      <c r="F13" s="251"/>
      <c r="G13" s="251"/>
      <c r="H13" s="251"/>
      <c r="I13" s="251"/>
      <c r="J13" s="251"/>
      <c r="K13" s="252"/>
      <c r="L13" s="25"/>
      <c r="M13" s="16"/>
      <c r="N13" s="218"/>
      <c r="O13" s="220"/>
    </row>
    <row r="14" spans="2:15" customFormat="1" ht="15" customHeight="1" x14ac:dyDescent="0.25">
      <c r="B14" s="88">
        <v>9</v>
      </c>
      <c r="C14" s="86">
        <f>Síntese!$B$11</f>
        <v>155016</v>
      </c>
      <c r="D14" s="87" t="str">
        <f>Síntese!$C$10</f>
        <v>HU-UFGD</v>
      </c>
      <c r="E14" s="253"/>
      <c r="F14" s="254"/>
      <c r="G14" s="254"/>
      <c r="H14" s="254"/>
      <c r="I14" s="254"/>
      <c r="J14" s="254"/>
      <c r="K14" s="255"/>
      <c r="L14" s="25"/>
      <c r="M14" s="16"/>
      <c r="N14" s="218"/>
      <c r="O14" s="220"/>
    </row>
    <row r="15" spans="2:15" customFormat="1" ht="15" customHeight="1" x14ac:dyDescent="0.25">
      <c r="B15" s="95">
        <v>10</v>
      </c>
      <c r="C15" s="86">
        <f>Síntese!$B$11</f>
        <v>155016</v>
      </c>
      <c r="D15" s="87" t="str">
        <f>Síntese!$C$10</f>
        <v>HU-UFGD</v>
      </c>
      <c r="E15" s="253"/>
      <c r="F15" s="254"/>
      <c r="G15" s="254"/>
      <c r="H15" s="254"/>
      <c r="I15" s="254"/>
      <c r="J15" s="254"/>
      <c r="K15" s="255"/>
      <c r="L15" s="25"/>
      <c r="M15" s="16"/>
      <c r="N15" s="218"/>
      <c r="O15" s="220"/>
    </row>
    <row r="16" spans="2:15" customFormat="1" ht="15" customHeight="1" x14ac:dyDescent="0.25">
      <c r="B16" s="88">
        <v>11</v>
      </c>
      <c r="C16" s="86">
        <f>Síntese!$B$11</f>
        <v>155016</v>
      </c>
      <c r="D16" s="87" t="str">
        <f>Síntese!$C$10</f>
        <v>HU-UFGD</v>
      </c>
      <c r="E16" s="253"/>
      <c r="F16" s="254"/>
      <c r="G16" s="254"/>
      <c r="H16" s="254"/>
      <c r="I16" s="254"/>
      <c r="J16" s="254"/>
      <c r="K16" s="255"/>
      <c r="L16" s="25"/>
      <c r="M16" s="16"/>
      <c r="N16" s="218"/>
      <c r="O16" s="220"/>
    </row>
    <row r="17" spans="2:15" customFormat="1" ht="15" customHeight="1" x14ac:dyDescent="0.25">
      <c r="B17" s="95">
        <v>12</v>
      </c>
      <c r="C17" s="86">
        <f>Síntese!$B$11</f>
        <v>155016</v>
      </c>
      <c r="D17" s="87" t="str">
        <f>Síntese!$C$10</f>
        <v>HU-UFGD</v>
      </c>
      <c r="E17" s="259"/>
      <c r="F17" s="260"/>
      <c r="G17" s="260"/>
      <c r="H17" s="260"/>
      <c r="I17" s="260"/>
      <c r="J17" s="260"/>
      <c r="K17" s="261"/>
      <c r="L17" s="25"/>
      <c r="M17" s="16"/>
      <c r="N17" s="218"/>
      <c r="O17" s="220"/>
    </row>
    <row r="18" spans="2:15" customFormat="1" ht="15" customHeight="1" x14ac:dyDescent="0.25">
      <c r="B18" s="88">
        <v>13</v>
      </c>
      <c r="C18" s="86">
        <f>Síntese!$B$11</f>
        <v>155016</v>
      </c>
      <c r="D18" s="87" t="str">
        <f>Síntese!$C$10</f>
        <v>HU-UFGD</v>
      </c>
      <c r="E18" s="250"/>
      <c r="F18" s="251"/>
      <c r="G18" s="251"/>
      <c r="H18" s="251"/>
      <c r="I18" s="251"/>
      <c r="J18" s="251"/>
      <c r="K18" s="252"/>
      <c r="L18" s="25"/>
      <c r="M18" s="16"/>
      <c r="N18" s="218"/>
      <c r="O18" s="220"/>
    </row>
    <row r="19" spans="2:15" customFormat="1" ht="15" customHeight="1" x14ac:dyDescent="0.25">
      <c r="B19" s="95">
        <v>14</v>
      </c>
      <c r="C19" s="86">
        <f>Síntese!$B$11</f>
        <v>155016</v>
      </c>
      <c r="D19" s="87" t="str">
        <f>Síntese!$C$10</f>
        <v>HU-UFGD</v>
      </c>
      <c r="E19" s="250"/>
      <c r="F19" s="251"/>
      <c r="G19" s="251"/>
      <c r="H19" s="251"/>
      <c r="I19" s="251"/>
      <c r="J19" s="251"/>
      <c r="K19" s="252"/>
      <c r="L19" s="25"/>
      <c r="M19" s="16"/>
      <c r="N19" s="218"/>
      <c r="O19" s="220"/>
    </row>
    <row r="20" spans="2:15" customFormat="1" ht="15" customHeight="1" x14ac:dyDescent="0.25">
      <c r="B20" s="88">
        <v>15</v>
      </c>
      <c r="C20" s="86">
        <f>Síntese!$B$11</f>
        <v>155016</v>
      </c>
      <c r="D20" s="87" t="str">
        <f>Síntese!$C$10</f>
        <v>HU-UFGD</v>
      </c>
      <c r="E20" s="26"/>
      <c r="F20" s="27"/>
      <c r="G20" s="27"/>
      <c r="H20" s="27"/>
      <c r="I20" s="27"/>
      <c r="J20" s="27"/>
      <c r="K20" s="28"/>
      <c r="L20" s="25"/>
      <c r="M20" s="16"/>
      <c r="N20" s="218"/>
      <c r="O20" s="220"/>
    </row>
    <row r="21" spans="2:15" customFormat="1" ht="15" customHeight="1" x14ac:dyDescent="0.25">
      <c r="B21" s="95">
        <v>16</v>
      </c>
      <c r="C21" s="86">
        <f>Síntese!$B$11</f>
        <v>155016</v>
      </c>
      <c r="D21" s="87" t="str">
        <f>Síntese!$C$10</f>
        <v>HU-UFGD</v>
      </c>
      <c r="E21" s="26"/>
      <c r="F21" s="27"/>
      <c r="G21" s="27"/>
      <c r="H21" s="27"/>
      <c r="I21" s="27"/>
      <c r="J21" s="27"/>
      <c r="K21" s="28"/>
      <c r="L21" s="25"/>
      <c r="M21" s="16"/>
      <c r="N21" s="218"/>
      <c r="O21" s="220"/>
    </row>
    <row r="22" spans="2:15" customFormat="1" ht="15" customHeight="1" x14ac:dyDescent="0.25">
      <c r="B22" s="88">
        <v>17</v>
      </c>
      <c r="C22" s="86">
        <f>Síntese!$B$11</f>
        <v>155016</v>
      </c>
      <c r="D22" s="87" t="str">
        <f>Síntese!$C$10</f>
        <v>HU-UFGD</v>
      </c>
      <c r="E22" s="26"/>
      <c r="F22" s="27"/>
      <c r="G22" s="27"/>
      <c r="H22" s="27"/>
      <c r="I22" s="27"/>
      <c r="J22" s="27"/>
      <c r="K22" s="28"/>
      <c r="L22" s="25"/>
      <c r="M22" s="16"/>
      <c r="N22" s="218"/>
      <c r="O22" s="220"/>
    </row>
    <row r="23" spans="2:15" customFormat="1" ht="15" customHeight="1" x14ac:dyDescent="0.25">
      <c r="B23" s="95">
        <v>18</v>
      </c>
      <c r="C23" s="86">
        <f>Síntese!$B$11</f>
        <v>155016</v>
      </c>
      <c r="D23" s="87" t="str">
        <f>Síntese!$C$10</f>
        <v>HU-UFGD</v>
      </c>
      <c r="E23" s="26"/>
      <c r="F23" s="27"/>
      <c r="G23" s="27"/>
      <c r="H23" s="27"/>
      <c r="I23" s="27"/>
      <c r="J23" s="27"/>
      <c r="K23" s="28"/>
      <c r="L23" s="25"/>
      <c r="M23" s="16"/>
      <c r="N23" s="218"/>
      <c r="O23" s="220"/>
    </row>
    <row r="24" spans="2:15" customFormat="1" ht="15" customHeight="1" x14ac:dyDescent="0.25">
      <c r="B24" s="88">
        <v>19</v>
      </c>
      <c r="C24" s="86">
        <f>Síntese!$B$11</f>
        <v>155016</v>
      </c>
      <c r="D24" s="87" t="str">
        <f>Síntese!$C$10</f>
        <v>HU-UFGD</v>
      </c>
      <c r="E24" s="26"/>
      <c r="F24" s="27"/>
      <c r="G24" s="27"/>
      <c r="H24" s="27"/>
      <c r="I24" s="27"/>
      <c r="J24" s="27"/>
      <c r="K24" s="28"/>
      <c r="L24" s="25"/>
      <c r="M24" s="16"/>
      <c r="N24" s="218"/>
      <c r="O24" s="220"/>
    </row>
    <row r="25" spans="2:15" customFormat="1" ht="15" customHeight="1" x14ac:dyDescent="0.25">
      <c r="B25" s="95">
        <v>20</v>
      </c>
      <c r="C25" s="86">
        <f>Síntese!$B$11</f>
        <v>155016</v>
      </c>
      <c r="D25" s="87" t="str">
        <f>Síntese!$C$10</f>
        <v>HU-UFGD</v>
      </c>
      <c r="E25" s="26"/>
      <c r="F25" s="27"/>
      <c r="G25" s="27"/>
      <c r="H25" s="27"/>
      <c r="I25" s="27"/>
      <c r="J25" s="27"/>
      <c r="K25" s="28"/>
      <c r="L25" s="25"/>
      <c r="M25" s="16"/>
      <c r="N25" s="218"/>
      <c r="O25" s="220"/>
    </row>
    <row r="26" spans="2:15" customFormat="1" ht="15" customHeight="1" x14ac:dyDescent="0.25">
      <c r="B26" s="88">
        <v>21</v>
      </c>
      <c r="C26" s="86">
        <f>Síntese!$B$11</f>
        <v>155016</v>
      </c>
      <c r="D26" s="87" t="str">
        <f>Síntese!$C$10</f>
        <v>HU-UFGD</v>
      </c>
      <c r="E26" s="26"/>
      <c r="F26" s="27"/>
      <c r="G26" s="27"/>
      <c r="H26" s="27"/>
      <c r="I26" s="27"/>
      <c r="J26" s="27"/>
      <c r="K26" s="28"/>
      <c r="L26" s="25"/>
      <c r="M26" s="16"/>
      <c r="N26" s="218"/>
      <c r="O26" s="220"/>
    </row>
    <row r="27" spans="2:15" customFormat="1" ht="15" customHeight="1" x14ac:dyDescent="0.25">
      <c r="B27" s="95">
        <v>22</v>
      </c>
      <c r="C27" s="86">
        <f>Síntese!$B$11</f>
        <v>155016</v>
      </c>
      <c r="D27" s="87" t="str">
        <f>Síntese!$C$10</f>
        <v>HU-UFGD</v>
      </c>
      <c r="E27" s="26"/>
      <c r="F27" s="27"/>
      <c r="G27" s="27"/>
      <c r="H27" s="27"/>
      <c r="I27" s="27"/>
      <c r="J27" s="27"/>
      <c r="K27" s="28"/>
      <c r="L27" s="25"/>
      <c r="M27" s="16"/>
      <c r="N27" s="218"/>
      <c r="O27" s="220"/>
    </row>
    <row r="28" spans="2:15" customFormat="1" ht="15" customHeight="1" x14ac:dyDescent="0.25">
      <c r="B28" s="88">
        <v>23</v>
      </c>
      <c r="C28" s="86">
        <f>Síntese!$B$11</f>
        <v>155016</v>
      </c>
      <c r="D28" s="87" t="str">
        <f>Síntese!$C$10</f>
        <v>HU-UFGD</v>
      </c>
      <c r="E28" s="26"/>
      <c r="F28" s="27"/>
      <c r="G28" s="27"/>
      <c r="H28" s="27"/>
      <c r="I28" s="27"/>
      <c r="J28" s="27"/>
      <c r="K28" s="28"/>
      <c r="L28" s="25"/>
      <c r="M28" s="16"/>
      <c r="N28" s="218"/>
      <c r="O28" s="220"/>
    </row>
    <row r="29" spans="2:15" customFormat="1" ht="15" customHeight="1" x14ac:dyDescent="0.25">
      <c r="B29" s="95">
        <v>24</v>
      </c>
      <c r="C29" s="86">
        <f>Síntese!$B$11</f>
        <v>155016</v>
      </c>
      <c r="D29" s="87" t="str">
        <f>Síntese!$C$10</f>
        <v>HU-UFGD</v>
      </c>
      <c r="E29" s="26"/>
      <c r="F29" s="27"/>
      <c r="G29" s="27"/>
      <c r="H29" s="27"/>
      <c r="I29" s="27"/>
      <c r="J29" s="27"/>
      <c r="K29" s="28"/>
      <c r="L29" s="25"/>
      <c r="M29" s="16"/>
      <c r="N29" s="218"/>
      <c r="O29" s="220"/>
    </row>
    <row r="30" spans="2:15" customFormat="1" ht="15" customHeight="1" x14ac:dyDescent="0.25">
      <c r="B30" s="88">
        <v>25</v>
      </c>
      <c r="C30" s="86">
        <f>Síntese!$B$11</f>
        <v>155016</v>
      </c>
      <c r="D30" s="87" t="str">
        <f>Síntese!$C$10</f>
        <v>HU-UFGD</v>
      </c>
      <c r="E30" s="26"/>
      <c r="F30" s="27"/>
      <c r="G30" s="27"/>
      <c r="H30" s="27"/>
      <c r="I30" s="27"/>
      <c r="J30" s="27"/>
      <c r="K30" s="28"/>
      <c r="L30" s="25"/>
      <c r="M30" s="16"/>
      <c r="N30" s="218"/>
      <c r="O30" s="220"/>
    </row>
    <row r="31" spans="2:15" customFormat="1" ht="15" customHeight="1" x14ac:dyDescent="0.25">
      <c r="B31" s="95">
        <v>26</v>
      </c>
      <c r="C31" s="86">
        <f>Síntese!$B$11</f>
        <v>155016</v>
      </c>
      <c r="D31" s="87" t="str">
        <f>Síntese!$C$10</f>
        <v>HU-UFGD</v>
      </c>
      <c r="E31" s="26"/>
      <c r="F31" s="27"/>
      <c r="G31" s="27"/>
      <c r="H31" s="27"/>
      <c r="I31" s="27"/>
      <c r="J31" s="27"/>
      <c r="K31" s="28"/>
      <c r="L31" s="25"/>
      <c r="M31" s="16"/>
      <c r="N31" s="218"/>
      <c r="O31" s="220"/>
    </row>
    <row r="32" spans="2:15" customFormat="1" ht="15" customHeight="1" x14ac:dyDescent="0.25">
      <c r="B32" s="88">
        <v>27</v>
      </c>
      <c r="C32" s="86">
        <f>Síntese!$B$11</f>
        <v>155016</v>
      </c>
      <c r="D32" s="87" t="str">
        <f>Síntese!$C$10</f>
        <v>HU-UFGD</v>
      </c>
      <c r="E32" s="26"/>
      <c r="F32" s="27"/>
      <c r="G32" s="27"/>
      <c r="H32" s="27"/>
      <c r="I32" s="27"/>
      <c r="J32" s="27"/>
      <c r="K32" s="28"/>
      <c r="L32" s="25"/>
      <c r="M32" s="16"/>
      <c r="N32" s="218"/>
      <c r="O32" s="220"/>
    </row>
    <row r="33" spans="2:15" customFormat="1" ht="15" customHeight="1" x14ac:dyDescent="0.25">
      <c r="B33" s="95">
        <v>28</v>
      </c>
      <c r="C33" s="86">
        <f>Síntese!$B$11</f>
        <v>155016</v>
      </c>
      <c r="D33" s="87" t="str">
        <f>Síntese!$C$10</f>
        <v>HU-UFGD</v>
      </c>
      <c r="E33" s="26"/>
      <c r="F33" s="27"/>
      <c r="G33" s="27"/>
      <c r="H33" s="27"/>
      <c r="I33" s="27"/>
      <c r="J33" s="27"/>
      <c r="K33" s="28"/>
      <c r="L33" s="25"/>
      <c r="M33" s="16"/>
      <c r="N33" s="218"/>
      <c r="O33" s="220"/>
    </row>
    <row r="34" spans="2:15" customFormat="1" ht="15" customHeight="1" x14ac:dyDescent="0.25">
      <c r="B34" s="88">
        <v>29</v>
      </c>
      <c r="C34" s="86">
        <f>Síntese!$B$11</f>
        <v>155016</v>
      </c>
      <c r="D34" s="87" t="str">
        <f>Síntese!$C$10</f>
        <v>HU-UFGD</v>
      </c>
      <c r="E34" s="26"/>
      <c r="F34" s="27"/>
      <c r="G34" s="27"/>
      <c r="H34" s="27"/>
      <c r="I34" s="27"/>
      <c r="J34" s="27"/>
      <c r="K34" s="28"/>
      <c r="L34" s="25"/>
      <c r="M34" s="16"/>
      <c r="N34" s="218"/>
      <c r="O34" s="220"/>
    </row>
    <row r="35" spans="2:15" customFormat="1" ht="15" customHeight="1" x14ac:dyDescent="0.25">
      <c r="B35" s="95">
        <v>30</v>
      </c>
      <c r="C35" s="86">
        <f>Síntese!$B$11</f>
        <v>155016</v>
      </c>
      <c r="D35" s="87" t="str">
        <f>Síntese!$C$10</f>
        <v>HU-UFGD</v>
      </c>
      <c r="E35" s="26"/>
      <c r="F35" s="27"/>
      <c r="G35" s="27"/>
      <c r="H35" s="27"/>
      <c r="I35" s="27"/>
      <c r="J35" s="27"/>
      <c r="K35" s="28"/>
      <c r="L35" s="25"/>
      <c r="M35" s="16"/>
      <c r="N35" s="218"/>
      <c r="O35" s="220"/>
    </row>
    <row r="36" spans="2:15" customFormat="1" ht="15" customHeight="1" x14ac:dyDescent="0.25">
      <c r="B36" s="88">
        <v>31</v>
      </c>
      <c r="C36" s="86">
        <f>Síntese!$B$11</f>
        <v>155016</v>
      </c>
      <c r="D36" s="87" t="str">
        <f>Síntese!$C$10</f>
        <v>HU-UFGD</v>
      </c>
      <c r="E36" s="26"/>
      <c r="F36" s="27"/>
      <c r="G36" s="27"/>
      <c r="H36" s="27"/>
      <c r="I36" s="27"/>
      <c r="J36" s="27"/>
      <c r="K36" s="28"/>
      <c r="L36" s="25"/>
      <c r="M36" s="16"/>
      <c r="N36" s="218"/>
      <c r="O36" s="220"/>
    </row>
    <row r="37" spans="2:15" customFormat="1" ht="15" customHeight="1" x14ac:dyDescent="0.25">
      <c r="B37" s="95">
        <v>32</v>
      </c>
      <c r="C37" s="86">
        <f>Síntese!$B$11</f>
        <v>155016</v>
      </c>
      <c r="D37" s="87" t="str">
        <f>Síntese!$C$10</f>
        <v>HU-UFGD</v>
      </c>
      <c r="E37" s="26"/>
      <c r="F37" s="27"/>
      <c r="G37" s="27"/>
      <c r="H37" s="27"/>
      <c r="I37" s="27"/>
      <c r="J37" s="27"/>
      <c r="K37" s="28"/>
      <c r="L37" s="25"/>
      <c r="M37" s="16"/>
      <c r="N37" s="218"/>
      <c r="O37" s="220"/>
    </row>
    <row r="38" spans="2:15" customFormat="1" ht="15" customHeight="1" x14ac:dyDescent="0.25">
      <c r="B38" s="88">
        <v>33</v>
      </c>
      <c r="C38" s="86">
        <f>Síntese!$B$11</f>
        <v>155016</v>
      </c>
      <c r="D38" s="87" t="str">
        <f>Síntese!$C$10</f>
        <v>HU-UFGD</v>
      </c>
      <c r="E38" s="26"/>
      <c r="F38" s="27"/>
      <c r="G38" s="27"/>
      <c r="H38" s="27"/>
      <c r="I38" s="27"/>
      <c r="J38" s="27"/>
      <c r="K38" s="28"/>
      <c r="L38" s="25"/>
      <c r="M38" s="16"/>
      <c r="N38" s="218"/>
      <c r="O38" s="220"/>
    </row>
    <row r="39" spans="2:15" customFormat="1" ht="15" customHeight="1" x14ac:dyDescent="0.25">
      <c r="B39" s="95">
        <v>34</v>
      </c>
      <c r="C39" s="86">
        <f>Síntese!$B$11</f>
        <v>155016</v>
      </c>
      <c r="D39" s="87" t="str">
        <f>Síntese!$C$10</f>
        <v>HU-UFGD</v>
      </c>
      <c r="E39" s="26"/>
      <c r="F39" s="27"/>
      <c r="G39" s="27"/>
      <c r="H39" s="27"/>
      <c r="I39" s="27"/>
      <c r="J39" s="27"/>
      <c r="K39" s="28"/>
      <c r="L39" s="25"/>
      <c r="M39" s="16"/>
      <c r="N39" s="218"/>
      <c r="O39" s="220"/>
    </row>
    <row r="40" spans="2:15" customFormat="1" ht="15" customHeight="1" x14ac:dyDescent="0.25">
      <c r="B40" s="88">
        <v>35</v>
      </c>
      <c r="C40" s="86">
        <f>Síntese!$B$11</f>
        <v>155016</v>
      </c>
      <c r="D40" s="87" t="str">
        <f>Síntese!$C$10</f>
        <v>HU-UFGD</v>
      </c>
      <c r="E40" s="26"/>
      <c r="F40" s="27"/>
      <c r="G40" s="27"/>
      <c r="H40" s="27"/>
      <c r="I40" s="27"/>
      <c r="J40" s="27"/>
      <c r="K40" s="28"/>
      <c r="L40" s="25"/>
      <c r="M40" s="16"/>
      <c r="N40" s="218"/>
      <c r="O40" s="220"/>
    </row>
    <row r="41" spans="2:15" customFormat="1" ht="15" customHeight="1" x14ac:dyDescent="0.25">
      <c r="B41" s="95">
        <v>36</v>
      </c>
      <c r="C41" s="86">
        <f>Síntese!$B$11</f>
        <v>155016</v>
      </c>
      <c r="D41" s="87" t="str">
        <f>Síntese!$C$10</f>
        <v>HU-UFGD</v>
      </c>
      <c r="E41" s="26"/>
      <c r="F41" s="27"/>
      <c r="G41" s="27"/>
      <c r="H41" s="27"/>
      <c r="I41" s="27"/>
      <c r="J41" s="27"/>
      <c r="K41" s="28"/>
      <c r="L41" s="25"/>
      <c r="M41" s="16"/>
      <c r="N41" s="218"/>
      <c r="O41" s="220"/>
    </row>
    <row r="42" spans="2:15" customFormat="1" ht="15" customHeight="1" x14ac:dyDescent="0.25">
      <c r="B42" s="88">
        <v>37</v>
      </c>
      <c r="C42" s="86">
        <f>Síntese!$B$11</f>
        <v>155016</v>
      </c>
      <c r="D42" s="87" t="str">
        <f>Síntese!$C$10</f>
        <v>HU-UFGD</v>
      </c>
      <c r="E42" s="26"/>
      <c r="F42" s="27"/>
      <c r="G42" s="27"/>
      <c r="H42" s="27"/>
      <c r="I42" s="27"/>
      <c r="J42" s="27"/>
      <c r="K42" s="28"/>
      <c r="L42" s="25"/>
      <c r="M42" s="16"/>
      <c r="N42" s="218"/>
      <c r="O42" s="220"/>
    </row>
    <row r="43" spans="2:15" customFormat="1" ht="15" customHeight="1" x14ac:dyDescent="0.25">
      <c r="B43" s="95">
        <v>38</v>
      </c>
      <c r="C43" s="86">
        <f>Síntese!$B$11</f>
        <v>155016</v>
      </c>
      <c r="D43" s="87" t="str">
        <f>Síntese!$C$10</f>
        <v>HU-UFGD</v>
      </c>
      <c r="E43" s="26"/>
      <c r="F43" s="27"/>
      <c r="G43" s="27"/>
      <c r="H43" s="27"/>
      <c r="I43" s="27"/>
      <c r="J43" s="27"/>
      <c r="K43" s="28"/>
      <c r="L43" s="25"/>
      <c r="M43" s="16"/>
      <c r="N43" s="218"/>
      <c r="O43" s="220"/>
    </row>
    <row r="44" spans="2:15" customFormat="1" ht="15" customHeight="1" x14ac:dyDescent="0.25">
      <c r="B44" s="88">
        <v>39</v>
      </c>
      <c r="C44" s="86">
        <f>Síntese!$B$11</f>
        <v>155016</v>
      </c>
      <c r="D44" s="87" t="str">
        <f>Síntese!$C$10</f>
        <v>HU-UFGD</v>
      </c>
      <c r="E44" s="26"/>
      <c r="F44" s="27"/>
      <c r="G44" s="27"/>
      <c r="H44" s="27"/>
      <c r="I44" s="27"/>
      <c r="J44" s="27"/>
      <c r="K44" s="28"/>
      <c r="L44" s="25"/>
      <c r="M44" s="16"/>
      <c r="N44" s="218"/>
      <c r="O44" s="220"/>
    </row>
    <row r="45" spans="2:15" customFormat="1" ht="15" customHeight="1" x14ac:dyDescent="0.25">
      <c r="B45" s="95">
        <v>40</v>
      </c>
      <c r="C45" s="86">
        <f>Síntese!$B$11</f>
        <v>155016</v>
      </c>
      <c r="D45" s="87" t="str">
        <f>Síntese!$C$10</f>
        <v>HU-UFGD</v>
      </c>
      <c r="E45" s="26"/>
      <c r="F45" s="27"/>
      <c r="G45" s="27"/>
      <c r="H45" s="27"/>
      <c r="I45" s="27"/>
      <c r="J45" s="27"/>
      <c r="K45" s="28"/>
      <c r="L45" s="25"/>
      <c r="M45" s="16"/>
      <c r="N45" s="218"/>
      <c r="O45" s="220"/>
    </row>
    <row r="46" spans="2:15" customFormat="1" ht="15" customHeight="1" x14ac:dyDescent="0.25">
      <c r="B46" s="88">
        <v>41</v>
      </c>
      <c r="C46" s="86">
        <f>Síntese!$B$11</f>
        <v>155016</v>
      </c>
      <c r="D46" s="87" t="str">
        <f>Síntese!$C$10</f>
        <v>HU-UFGD</v>
      </c>
      <c r="E46" s="26"/>
      <c r="F46" s="27"/>
      <c r="G46" s="27"/>
      <c r="H46" s="27"/>
      <c r="I46" s="27"/>
      <c r="J46" s="27"/>
      <c r="K46" s="28"/>
      <c r="L46" s="25"/>
      <c r="M46" s="16"/>
      <c r="N46" s="218"/>
      <c r="O46" s="220"/>
    </row>
    <row r="47" spans="2:15" customFormat="1" ht="15" customHeight="1" x14ac:dyDescent="0.25">
      <c r="B47" s="95">
        <v>42</v>
      </c>
      <c r="C47" s="86">
        <f>Síntese!$B$11</f>
        <v>155016</v>
      </c>
      <c r="D47" s="87" t="str">
        <f>Síntese!$C$10</f>
        <v>HU-UFGD</v>
      </c>
      <c r="E47" s="26"/>
      <c r="F47" s="27"/>
      <c r="G47" s="27"/>
      <c r="H47" s="27"/>
      <c r="I47" s="27"/>
      <c r="J47" s="27"/>
      <c r="K47" s="28"/>
      <c r="L47" s="25"/>
      <c r="M47" s="16"/>
      <c r="N47" s="218"/>
      <c r="O47" s="220"/>
    </row>
    <row r="48" spans="2:15" customFormat="1" ht="15" customHeight="1" x14ac:dyDescent="0.25">
      <c r="B48" s="88">
        <v>43</v>
      </c>
      <c r="C48" s="86">
        <f>Síntese!$B$11</f>
        <v>155016</v>
      </c>
      <c r="D48" s="87" t="str">
        <f>Síntese!$C$10</f>
        <v>HU-UFGD</v>
      </c>
      <c r="E48" s="26"/>
      <c r="F48" s="27"/>
      <c r="G48" s="27"/>
      <c r="H48" s="27"/>
      <c r="I48" s="27"/>
      <c r="J48" s="27"/>
      <c r="K48" s="28"/>
      <c r="L48" s="25"/>
      <c r="M48" s="16"/>
      <c r="N48" s="218"/>
      <c r="O48" s="220"/>
    </row>
    <row r="49" spans="2:15" customFormat="1" ht="15" customHeight="1" x14ac:dyDescent="0.25">
      <c r="B49" s="95">
        <v>44</v>
      </c>
      <c r="C49" s="86">
        <f>Síntese!$B$11</f>
        <v>155016</v>
      </c>
      <c r="D49" s="87" t="str">
        <f>Síntese!$C$10</f>
        <v>HU-UFGD</v>
      </c>
      <c r="E49" s="26"/>
      <c r="F49" s="27"/>
      <c r="G49" s="27"/>
      <c r="H49" s="27"/>
      <c r="I49" s="27"/>
      <c r="J49" s="27"/>
      <c r="K49" s="28"/>
      <c r="L49" s="25"/>
      <c r="M49" s="16"/>
      <c r="N49" s="218"/>
      <c r="O49" s="220"/>
    </row>
    <row r="50" spans="2:15" customFormat="1" ht="15" customHeight="1" x14ac:dyDescent="0.25">
      <c r="B50" s="88">
        <v>45</v>
      </c>
      <c r="C50" s="86">
        <f>Síntese!$B$11</f>
        <v>155016</v>
      </c>
      <c r="D50" s="87" t="str">
        <f>Síntese!$C$10</f>
        <v>HU-UFGD</v>
      </c>
      <c r="E50" s="26"/>
      <c r="F50" s="27"/>
      <c r="G50" s="27"/>
      <c r="H50" s="27"/>
      <c r="I50" s="27"/>
      <c r="J50" s="27"/>
      <c r="K50" s="28"/>
      <c r="L50" s="25"/>
      <c r="M50" s="16"/>
      <c r="N50" s="218"/>
      <c r="O50" s="220"/>
    </row>
    <row r="51" spans="2:15" customFormat="1" ht="15" customHeight="1" x14ac:dyDescent="0.25">
      <c r="B51" s="95">
        <v>46</v>
      </c>
      <c r="C51" s="86">
        <f>Síntese!$B$11</f>
        <v>155016</v>
      </c>
      <c r="D51" s="87" t="str">
        <f>Síntese!$C$10</f>
        <v>HU-UFGD</v>
      </c>
      <c r="E51" s="26"/>
      <c r="F51" s="27"/>
      <c r="G51" s="27"/>
      <c r="H51" s="27"/>
      <c r="I51" s="27"/>
      <c r="J51" s="27"/>
      <c r="K51" s="28"/>
      <c r="L51" s="25"/>
      <c r="M51" s="16"/>
      <c r="N51" s="218"/>
      <c r="O51" s="220"/>
    </row>
    <row r="52" spans="2:15" customFormat="1" ht="15" customHeight="1" x14ac:dyDescent="0.25">
      <c r="B52" s="88">
        <v>47</v>
      </c>
      <c r="C52" s="86">
        <f>Síntese!$B$11</f>
        <v>155016</v>
      </c>
      <c r="D52" s="87" t="str">
        <f>Síntese!$C$10</f>
        <v>HU-UFGD</v>
      </c>
      <c r="E52" s="26"/>
      <c r="F52" s="27"/>
      <c r="G52" s="27"/>
      <c r="H52" s="27"/>
      <c r="I52" s="27"/>
      <c r="J52" s="27"/>
      <c r="K52" s="28"/>
      <c r="L52" s="25"/>
      <c r="M52" s="16"/>
      <c r="N52" s="218"/>
      <c r="O52" s="220"/>
    </row>
    <row r="53" spans="2:15" customFormat="1" ht="15" customHeight="1" x14ac:dyDescent="0.25">
      <c r="B53" s="95">
        <v>48</v>
      </c>
      <c r="C53" s="86">
        <f>Síntese!$B$11</f>
        <v>155016</v>
      </c>
      <c r="D53" s="87" t="str">
        <f>Síntese!$C$10</f>
        <v>HU-UFGD</v>
      </c>
      <c r="E53" s="26"/>
      <c r="F53" s="27"/>
      <c r="G53" s="27"/>
      <c r="H53" s="27"/>
      <c r="I53" s="27"/>
      <c r="J53" s="27"/>
      <c r="K53" s="28"/>
      <c r="L53" s="25"/>
      <c r="M53" s="16"/>
      <c r="N53" s="218"/>
      <c r="O53" s="220"/>
    </row>
    <row r="54" spans="2:15" customFormat="1" ht="15" customHeight="1" x14ac:dyDescent="0.25">
      <c r="B54" s="88">
        <v>49</v>
      </c>
      <c r="C54" s="86">
        <f>Síntese!$B$11</f>
        <v>155016</v>
      </c>
      <c r="D54" s="87" t="str">
        <f>Síntese!$C$10</f>
        <v>HU-UFGD</v>
      </c>
      <c r="E54" s="26"/>
      <c r="F54" s="27"/>
      <c r="G54" s="27"/>
      <c r="H54" s="27"/>
      <c r="I54" s="27"/>
      <c r="J54" s="27"/>
      <c r="K54" s="28"/>
      <c r="L54" s="25"/>
      <c r="M54" s="16"/>
      <c r="N54" s="218"/>
      <c r="O54" s="220"/>
    </row>
    <row r="55" spans="2:15" customFormat="1" ht="15" customHeight="1" x14ac:dyDescent="0.25">
      <c r="B55" s="95">
        <v>50</v>
      </c>
      <c r="C55" s="86">
        <f>Síntese!$B$11</f>
        <v>155016</v>
      </c>
      <c r="D55" s="87" t="str">
        <f>Síntese!$C$10</f>
        <v>HU-UFGD</v>
      </c>
      <c r="E55" s="26"/>
      <c r="F55" s="27"/>
      <c r="G55" s="27"/>
      <c r="H55" s="27"/>
      <c r="I55" s="27"/>
      <c r="J55" s="27"/>
      <c r="K55" s="28"/>
      <c r="L55" s="25"/>
      <c r="M55" s="16"/>
      <c r="N55" s="218"/>
      <c r="O55" s="220"/>
    </row>
    <row r="56" spans="2:15" customFormat="1" ht="15" customHeight="1" x14ac:dyDescent="0.25">
      <c r="B56" s="88">
        <v>51</v>
      </c>
      <c r="C56" s="86">
        <f>Síntese!$B$11</f>
        <v>155016</v>
      </c>
      <c r="D56" s="87" t="str">
        <f>Síntese!$C$10</f>
        <v>HU-UFGD</v>
      </c>
      <c r="E56" s="26"/>
      <c r="F56" s="27"/>
      <c r="G56" s="27"/>
      <c r="H56" s="27"/>
      <c r="I56" s="27"/>
      <c r="J56" s="27"/>
      <c r="K56" s="28"/>
      <c r="L56" s="25"/>
      <c r="M56" s="16"/>
      <c r="N56" s="218"/>
      <c r="O56" s="220"/>
    </row>
    <row r="57" spans="2:15" customFormat="1" ht="15" customHeight="1" x14ac:dyDescent="0.25">
      <c r="B57" s="95">
        <v>52</v>
      </c>
      <c r="C57" s="86">
        <f>Síntese!$B$11</f>
        <v>155016</v>
      </c>
      <c r="D57" s="87" t="str">
        <f>Síntese!$C$10</f>
        <v>HU-UFGD</v>
      </c>
      <c r="E57" s="26"/>
      <c r="F57" s="27"/>
      <c r="G57" s="27"/>
      <c r="H57" s="27"/>
      <c r="I57" s="27"/>
      <c r="J57" s="27"/>
      <c r="K57" s="28"/>
      <c r="L57" s="25"/>
      <c r="M57" s="16"/>
      <c r="N57" s="218"/>
      <c r="O57" s="220"/>
    </row>
    <row r="58" spans="2:15" customFormat="1" ht="15" customHeight="1" x14ac:dyDescent="0.25">
      <c r="B58" s="88">
        <v>53</v>
      </c>
      <c r="C58" s="86">
        <f>Síntese!$B$11</f>
        <v>155016</v>
      </c>
      <c r="D58" s="87" t="str">
        <f>Síntese!$C$10</f>
        <v>HU-UFGD</v>
      </c>
      <c r="E58" s="26"/>
      <c r="F58" s="27"/>
      <c r="G58" s="27"/>
      <c r="H58" s="27"/>
      <c r="I58" s="27"/>
      <c r="J58" s="27"/>
      <c r="K58" s="28"/>
      <c r="L58" s="25"/>
      <c r="M58" s="16"/>
      <c r="N58" s="218"/>
      <c r="O58" s="220"/>
    </row>
    <row r="59" spans="2:15" customFormat="1" ht="15" customHeight="1" x14ac:dyDescent="0.25">
      <c r="B59" s="95">
        <v>54</v>
      </c>
      <c r="C59" s="86">
        <f>Síntese!$B$11</f>
        <v>155016</v>
      </c>
      <c r="D59" s="87" t="str">
        <f>Síntese!$C$10</f>
        <v>HU-UFGD</v>
      </c>
      <c r="E59" s="26"/>
      <c r="F59" s="27"/>
      <c r="G59" s="27"/>
      <c r="H59" s="27"/>
      <c r="I59" s="27"/>
      <c r="J59" s="27"/>
      <c r="K59" s="28"/>
      <c r="L59" s="25"/>
      <c r="M59" s="16"/>
      <c r="N59" s="218"/>
      <c r="O59" s="220"/>
    </row>
    <row r="60" spans="2:15" customFormat="1" ht="15" customHeight="1" x14ac:dyDescent="0.25">
      <c r="B60" s="88">
        <v>55</v>
      </c>
      <c r="C60" s="86">
        <f>Síntese!$B$11</f>
        <v>155016</v>
      </c>
      <c r="D60" s="87" t="str">
        <f>Síntese!$C$10</f>
        <v>HU-UFGD</v>
      </c>
      <c r="E60" s="26"/>
      <c r="F60" s="27"/>
      <c r="G60" s="27"/>
      <c r="H60" s="27"/>
      <c r="I60" s="27"/>
      <c r="J60" s="27"/>
      <c r="K60" s="28"/>
      <c r="L60" s="25"/>
      <c r="M60" s="16"/>
      <c r="N60" s="218"/>
      <c r="O60" s="220"/>
    </row>
    <row r="61" spans="2:15" customFormat="1" ht="15" customHeight="1" x14ac:dyDescent="0.25">
      <c r="B61" s="95">
        <v>56</v>
      </c>
      <c r="C61" s="86">
        <f>Síntese!$B$11</f>
        <v>155016</v>
      </c>
      <c r="D61" s="87" t="str">
        <f>Síntese!$C$10</f>
        <v>HU-UFGD</v>
      </c>
      <c r="E61" s="250"/>
      <c r="F61" s="251"/>
      <c r="G61" s="251"/>
      <c r="H61" s="251"/>
      <c r="I61" s="251"/>
      <c r="J61" s="251"/>
      <c r="K61" s="252"/>
      <c r="L61" s="25"/>
      <c r="M61" s="16"/>
      <c r="N61" s="218"/>
      <c r="O61" s="220"/>
    </row>
    <row r="62" spans="2:15" customFormat="1" ht="19.5" customHeight="1" x14ac:dyDescent="0.25">
      <c r="B62" s="88">
        <v>57</v>
      </c>
      <c r="C62" s="86">
        <f>Síntese!$B$11</f>
        <v>155016</v>
      </c>
      <c r="D62" s="87" t="str">
        <f>Síntese!$C$10</f>
        <v>HU-UFGD</v>
      </c>
      <c r="E62" s="253"/>
      <c r="F62" s="254"/>
      <c r="G62" s="254"/>
      <c r="H62" s="254"/>
      <c r="I62" s="254"/>
      <c r="J62" s="254"/>
      <c r="K62" s="255"/>
      <c r="L62" s="20"/>
      <c r="M62" s="16"/>
      <c r="N62" s="218"/>
      <c r="O62" s="220"/>
    </row>
    <row r="63" spans="2:15" customFormat="1" ht="15" x14ac:dyDescent="0.25">
      <c r="B63" s="95">
        <v>58</v>
      </c>
      <c r="C63" s="86">
        <f>Síntese!$B$11</f>
        <v>155016</v>
      </c>
      <c r="D63" s="87" t="str">
        <f>Síntese!$C$10</f>
        <v>HU-UFGD</v>
      </c>
      <c r="E63" s="253"/>
      <c r="F63" s="254"/>
      <c r="G63" s="254"/>
      <c r="H63" s="254"/>
      <c r="I63" s="254"/>
      <c r="J63" s="254"/>
      <c r="K63" s="255"/>
      <c r="L63" s="29"/>
      <c r="M63" s="30"/>
      <c r="N63" s="218"/>
      <c r="O63" s="220"/>
    </row>
    <row r="64" spans="2:15" customFormat="1" ht="15" x14ac:dyDescent="0.25">
      <c r="B64" s="88">
        <v>59</v>
      </c>
      <c r="C64" s="86">
        <f>Síntese!$B$11</f>
        <v>155016</v>
      </c>
      <c r="D64" s="87" t="str">
        <f>Síntese!$C$10</f>
        <v>HU-UFGD</v>
      </c>
      <c r="E64" s="256"/>
      <c r="F64" s="257"/>
      <c r="G64" s="257"/>
      <c r="H64" s="257"/>
      <c r="I64" s="257"/>
      <c r="J64" s="257"/>
      <c r="K64" s="258"/>
      <c r="L64" s="29"/>
      <c r="M64" s="30"/>
      <c r="N64" s="265"/>
      <c r="O64" s="266"/>
    </row>
    <row r="65" spans="2:15" ht="15.6" customHeight="1" x14ac:dyDescent="0.2">
      <c r="B65" s="210" t="s">
        <v>3</v>
      </c>
      <c r="C65" s="210"/>
      <c r="D65" s="210"/>
      <c r="E65" s="210"/>
      <c r="F65" s="210"/>
      <c r="G65" s="210"/>
      <c r="H65" s="210"/>
      <c r="I65" s="210"/>
      <c r="J65" s="210"/>
      <c r="K65" s="210"/>
      <c r="L65" s="210"/>
      <c r="M65" s="89">
        <f>SUM(M6:M64)</f>
        <v>0</v>
      </c>
      <c r="N65" s="89">
        <f>SUMIF(Síntese!D10:D26,"19210101",Síntese!M10:M30)</f>
        <v>0</v>
      </c>
      <c r="O65" s="89">
        <f>SUMIF(Síntese!D10:D26,"19210101",Síntese!H10:H30)</f>
        <v>0</v>
      </c>
    </row>
    <row r="66" spans="2:15" ht="12" x14ac:dyDescent="0.2">
      <c r="G66" s="78"/>
      <c r="I66" s="90"/>
      <c r="J66" s="78"/>
      <c r="N66" s="91"/>
    </row>
    <row r="67" spans="2:15" x14ac:dyDescent="0.2">
      <c r="M67" s="92"/>
    </row>
    <row r="70" spans="2:15" ht="15" x14ac:dyDescent="0.25">
      <c r="B70" s="93" t="s">
        <v>139</v>
      </c>
      <c r="K70" s="92"/>
      <c r="L70" s="92"/>
    </row>
    <row r="72" spans="2:15" ht="15.75" x14ac:dyDescent="0.25">
      <c r="B72" s="80" t="s">
        <v>140</v>
      </c>
    </row>
    <row r="73" spans="2:15" ht="15.75" x14ac:dyDescent="0.25">
      <c r="B73" s="80"/>
    </row>
  </sheetData>
  <sheetProtection algorithmName="SHA-512" hashValue="vYBmgJfk4h62snNBWVZmm7nra2PxElU1196D/dye6TNvw1JalrArFOdi4LAU5Z1a7DqIIKtP3hXO/uylj2G40g==" saltValue="dExZZXv9W+IP1rs/LPCwoQ==" spinCount="100000" sheet="1" selectLockedCells="1"/>
  <mergeCells count="30">
    <mergeCell ref="E19:K19"/>
    <mergeCell ref="E61:K61"/>
    <mergeCell ref="E13:K13"/>
    <mergeCell ref="E14:K14"/>
    <mergeCell ref="E15:K15"/>
    <mergeCell ref="E16:K16"/>
    <mergeCell ref="E17:K17"/>
    <mergeCell ref="B3:M3"/>
    <mergeCell ref="B4:B5"/>
    <mergeCell ref="C4:C5"/>
    <mergeCell ref="D4:D5"/>
    <mergeCell ref="E4:K5"/>
    <mergeCell ref="L4:L5"/>
    <mergeCell ref="M4:M5"/>
    <mergeCell ref="B65:L65"/>
    <mergeCell ref="N4:N5"/>
    <mergeCell ref="O4:O5"/>
    <mergeCell ref="E6:K6"/>
    <mergeCell ref="N6:N64"/>
    <mergeCell ref="O6:O64"/>
    <mergeCell ref="E7:K7"/>
    <mergeCell ref="E62:K62"/>
    <mergeCell ref="E63:K63"/>
    <mergeCell ref="E64:K64"/>
    <mergeCell ref="E8:K8"/>
    <mergeCell ref="E9:K9"/>
    <mergeCell ref="E10:K10"/>
    <mergeCell ref="E11:K11"/>
    <mergeCell ref="E12:K12"/>
    <mergeCell ref="E18:K18"/>
  </mergeCells>
  <printOptions horizontalCentered="1"/>
  <pageMargins left="0.51181102362204722" right="0.51181102362204722" top="0.78740157480314965" bottom="0.78740157480314965" header="0.31496062992125984" footer="0.31496062992125984"/>
  <pageSetup paperSize="9" scale="55" orientation="landscape" horizontalDpi="300" verticalDpi="3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51D2C-1D52-404C-8648-D4CB3A084F5D}">
  <dimension ref="B2:N112"/>
  <sheetViews>
    <sheetView showGridLines="0" zoomScale="85" zoomScaleNormal="85" workbookViewId="0">
      <selection activeCell="L8" sqref="L8"/>
    </sheetView>
  </sheetViews>
  <sheetFormatPr defaultColWidth="9.140625" defaultRowHeight="15" x14ac:dyDescent="0.25"/>
  <cols>
    <col min="1" max="1" width="4.42578125" style="72" customWidth="1"/>
    <col min="2" max="2" width="7" style="72" customWidth="1"/>
    <col min="3" max="3" width="8.28515625" style="72" customWidth="1"/>
    <col min="4" max="4" width="13.140625" style="106" customWidth="1"/>
    <col min="5" max="5" width="26.42578125" style="72" customWidth="1"/>
    <col min="6" max="6" width="18.7109375" style="72" customWidth="1"/>
    <col min="7" max="7" width="42.28515625" style="72" customWidth="1"/>
    <col min="8" max="8" width="12.140625" style="72" customWidth="1"/>
    <col min="9" max="9" width="11.140625" style="72" customWidth="1"/>
    <col min="10" max="10" width="20.7109375" style="72" customWidth="1"/>
    <col min="11" max="11" width="23.42578125" style="72" customWidth="1"/>
    <col min="12" max="12" width="16.28515625" style="72" customWidth="1"/>
    <col min="13" max="13" width="17.85546875" style="72" customWidth="1"/>
    <col min="14" max="14" width="16.140625" style="72" customWidth="1"/>
    <col min="15" max="16384" width="9.140625" style="72"/>
  </cols>
  <sheetData>
    <row r="2" spans="2:14" ht="15.75" x14ac:dyDescent="0.25">
      <c r="B2" s="275" t="s">
        <v>143</v>
      </c>
      <c r="C2" s="275"/>
      <c r="D2" s="275"/>
      <c r="E2" s="275"/>
      <c r="F2" s="275"/>
      <c r="G2" s="275"/>
      <c r="H2" s="275"/>
      <c r="I2" s="275"/>
      <c r="J2" s="96"/>
      <c r="K2" s="96"/>
      <c r="L2" s="97"/>
    </row>
    <row r="3" spans="2:14" ht="15.75" x14ac:dyDescent="0.25">
      <c r="B3" s="98" t="s">
        <v>76</v>
      </c>
      <c r="C3" s="96"/>
      <c r="D3" s="96"/>
      <c r="E3" s="96"/>
      <c r="F3" s="96"/>
      <c r="G3" s="96"/>
      <c r="H3" s="96"/>
      <c r="I3" s="96"/>
      <c r="J3" s="96"/>
      <c r="K3" s="96"/>
      <c r="L3" s="97"/>
    </row>
    <row r="4" spans="2:14" ht="15.75" customHeight="1" x14ac:dyDescent="0.25">
      <c r="B4" s="276" t="s">
        <v>40</v>
      </c>
      <c r="C4" s="276"/>
      <c r="D4" s="276"/>
      <c r="E4" s="276"/>
      <c r="F4" s="276"/>
      <c r="G4" s="276"/>
      <c r="H4" s="276"/>
      <c r="I4" s="276"/>
      <c r="J4" s="276"/>
      <c r="K4" s="276"/>
      <c r="L4" s="276"/>
      <c r="M4" s="276"/>
      <c r="N4" s="276"/>
    </row>
    <row r="5" spans="2:14" ht="45.75" customHeight="1" x14ac:dyDescent="0.25">
      <c r="B5" s="73" t="s">
        <v>4</v>
      </c>
      <c r="C5" s="73" t="s">
        <v>32</v>
      </c>
      <c r="D5" s="73" t="s">
        <v>5</v>
      </c>
      <c r="E5" s="74" t="s">
        <v>77</v>
      </c>
      <c r="F5" s="74" t="s">
        <v>61</v>
      </c>
      <c r="G5" s="74" t="s">
        <v>62</v>
      </c>
      <c r="H5" s="74" t="s">
        <v>78</v>
      </c>
      <c r="I5" s="74" t="s">
        <v>9</v>
      </c>
      <c r="J5" s="74" t="s">
        <v>79</v>
      </c>
      <c r="K5" s="74" t="s">
        <v>80</v>
      </c>
      <c r="L5" s="74" t="s">
        <v>64</v>
      </c>
      <c r="M5" s="99" t="s">
        <v>39</v>
      </c>
      <c r="N5" s="99" t="s">
        <v>31</v>
      </c>
    </row>
    <row r="6" spans="2:14" ht="23.25" customHeight="1" x14ac:dyDescent="0.25">
      <c r="B6" s="76">
        <v>1</v>
      </c>
      <c r="C6" s="75">
        <f>Síntese!$B$11</f>
        <v>155016</v>
      </c>
      <c r="D6" s="100" t="str">
        <f>Síntese!$C$10</f>
        <v>HU-UFGD</v>
      </c>
      <c r="E6" s="2" t="s">
        <v>163</v>
      </c>
      <c r="F6" s="19" t="s">
        <v>164</v>
      </c>
      <c r="G6" s="39" t="s">
        <v>165</v>
      </c>
      <c r="H6" s="37">
        <v>44193</v>
      </c>
      <c r="I6" s="38">
        <v>46019</v>
      </c>
      <c r="J6" s="19" t="s">
        <v>166</v>
      </c>
      <c r="K6" s="39" t="s">
        <v>167</v>
      </c>
      <c r="L6" s="4">
        <v>10725054.039999999</v>
      </c>
      <c r="M6" s="101"/>
      <c r="N6" s="102"/>
    </row>
    <row r="7" spans="2:14" ht="23.25" customHeight="1" x14ac:dyDescent="0.25">
      <c r="B7" s="76">
        <v>2</v>
      </c>
      <c r="C7" s="75">
        <f>Síntese!$B$11</f>
        <v>155016</v>
      </c>
      <c r="D7" s="100" t="str">
        <f>Síntese!$C$10</f>
        <v>HU-UFGD</v>
      </c>
      <c r="E7" s="2" t="s">
        <v>168</v>
      </c>
      <c r="F7" s="8" t="s">
        <v>164</v>
      </c>
      <c r="G7" s="39" t="s">
        <v>169</v>
      </c>
      <c r="H7" s="32">
        <v>45170</v>
      </c>
      <c r="I7" s="38">
        <v>45170</v>
      </c>
      <c r="J7" s="8" t="s">
        <v>170</v>
      </c>
      <c r="K7" s="39"/>
      <c r="L7" s="4">
        <v>7079032.2599999998</v>
      </c>
      <c r="M7" s="103"/>
      <c r="N7" s="104"/>
    </row>
    <row r="8" spans="2:14" ht="23.25" customHeight="1" x14ac:dyDescent="0.25">
      <c r="B8" s="76">
        <v>3</v>
      </c>
      <c r="C8" s="75">
        <f>Síntese!$B$11</f>
        <v>155016</v>
      </c>
      <c r="D8" s="100" t="str">
        <f>Síntese!$C$10</f>
        <v>HU-UFGD</v>
      </c>
      <c r="E8" s="2"/>
      <c r="F8" s="19"/>
      <c r="G8" s="39"/>
      <c r="H8" s="37"/>
      <c r="I8" s="38"/>
      <c r="J8" s="19"/>
      <c r="K8" s="39"/>
      <c r="L8" s="4"/>
      <c r="M8" s="103"/>
      <c r="N8" s="104"/>
    </row>
    <row r="9" spans="2:14" ht="23.25" customHeight="1" x14ac:dyDescent="0.25">
      <c r="B9" s="76">
        <v>4</v>
      </c>
      <c r="C9" s="75">
        <f>Síntese!$B$11</f>
        <v>155016</v>
      </c>
      <c r="D9" s="100" t="str">
        <f>Síntese!$C$10</f>
        <v>HU-UFGD</v>
      </c>
      <c r="E9" s="2"/>
      <c r="F9" s="8"/>
      <c r="G9" s="39"/>
      <c r="H9" s="32"/>
      <c r="I9" s="38"/>
      <c r="J9" s="8"/>
      <c r="K9" s="39"/>
      <c r="L9" s="4"/>
      <c r="M9" s="103"/>
      <c r="N9" s="104"/>
    </row>
    <row r="10" spans="2:14" ht="23.25" customHeight="1" x14ac:dyDescent="0.25">
      <c r="B10" s="76">
        <v>5</v>
      </c>
      <c r="C10" s="75">
        <f>Síntese!$B$11</f>
        <v>155016</v>
      </c>
      <c r="D10" s="100" t="str">
        <f>Síntese!$C$10</f>
        <v>HU-UFGD</v>
      </c>
      <c r="E10" s="2"/>
      <c r="F10" s="19"/>
      <c r="G10" s="39"/>
      <c r="H10" s="37"/>
      <c r="I10" s="38"/>
      <c r="J10" s="19"/>
      <c r="K10" s="39"/>
      <c r="L10" s="4"/>
      <c r="M10" s="103"/>
      <c r="N10" s="104"/>
    </row>
    <row r="11" spans="2:14" ht="23.25" customHeight="1" x14ac:dyDescent="0.25">
      <c r="B11" s="76">
        <v>6</v>
      </c>
      <c r="C11" s="75">
        <f>Síntese!$B$11</f>
        <v>155016</v>
      </c>
      <c r="D11" s="100" t="str">
        <f>Síntese!$C$10</f>
        <v>HU-UFGD</v>
      </c>
      <c r="E11" s="2"/>
      <c r="F11" s="8"/>
      <c r="G11" s="39"/>
      <c r="H11" s="32"/>
      <c r="I11" s="38"/>
      <c r="J11" s="8"/>
      <c r="K11" s="39"/>
      <c r="L11" s="4"/>
      <c r="M11" s="103"/>
      <c r="N11" s="104"/>
    </row>
    <row r="12" spans="2:14" ht="23.25" customHeight="1" x14ac:dyDescent="0.25">
      <c r="B12" s="76">
        <v>7</v>
      </c>
      <c r="C12" s="75">
        <f>Síntese!$B$11</f>
        <v>155016</v>
      </c>
      <c r="D12" s="100" t="str">
        <f>Síntese!$C$10</f>
        <v>HU-UFGD</v>
      </c>
      <c r="E12" s="2"/>
      <c r="F12" s="19"/>
      <c r="G12" s="39"/>
      <c r="H12" s="37"/>
      <c r="I12" s="38"/>
      <c r="J12" s="19"/>
      <c r="K12" s="39"/>
      <c r="L12" s="4"/>
      <c r="M12" s="103"/>
      <c r="N12" s="104"/>
    </row>
    <row r="13" spans="2:14" ht="23.25" customHeight="1" x14ac:dyDescent="0.25">
      <c r="B13" s="76">
        <v>8</v>
      </c>
      <c r="C13" s="75">
        <f>Síntese!$B$11</f>
        <v>155016</v>
      </c>
      <c r="D13" s="100" t="str">
        <f>Síntese!$C$10</f>
        <v>HU-UFGD</v>
      </c>
      <c r="E13" s="2"/>
      <c r="F13" s="8"/>
      <c r="G13" s="39"/>
      <c r="H13" s="32"/>
      <c r="I13" s="38"/>
      <c r="J13" s="8"/>
      <c r="K13" s="39"/>
      <c r="L13" s="4"/>
      <c r="M13" s="103"/>
      <c r="N13" s="104"/>
    </row>
    <row r="14" spans="2:14" ht="23.25" customHeight="1" x14ac:dyDescent="0.25">
      <c r="B14" s="76">
        <v>9</v>
      </c>
      <c r="C14" s="75">
        <f>Síntese!$B$11</f>
        <v>155016</v>
      </c>
      <c r="D14" s="100" t="str">
        <f>Síntese!$C$10</f>
        <v>HU-UFGD</v>
      </c>
      <c r="E14" s="2"/>
      <c r="F14" s="19"/>
      <c r="G14" s="39"/>
      <c r="H14" s="37"/>
      <c r="I14" s="38"/>
      <c r="J14" s="19"/>
      <c r="K14" s="39"/>
      <c r="L14" s="4"/>
      <c r="M14" s="103"/>
      <c r="N14" s="104"/>
    </row>
    <row r="15" spans="2:14" ht="23.25" customHeight="1" x14ac:dyDescent="0.25">
      <c r="B15" s="76">
        <v>10</v>
      </c>
      <c r="C15" s="75">
        <f>Síntese!$B$11</f>
        <v>155016</v>
      </c>
      <c r="D15" s="100" t="str">
        <f>Síntese!$C$10</f>
        <v>HU-UFGD</v>
      </c>
      <c r="E15" s="2"/>
      <c r="F15" s="8"/>
      <c r="G15" s="39"/>
      <c r="H15" s="32"/>
      <c r="I15" s="38"/>
      <c r="J15" s="8"/>
      <c r="K15" s="39"/>
      <c r="L15" s="4"/>
      <c r="M15" s="103"/>
      <c r="N15" s="104"/>
    </row>
    <row r="16" spans="2:14" ht="23.25" customHeight="1" x14ac:dyDescent="0.25">
      <c r="B16" s="76">
        <v>11</v>
      </c>
      <c r="C16" s="75">
        <f>Síntese!$B$11</f>
        <v>155016</v>
      </c>
      <c r="D16" s="100" t="str">
        <f>Síntese!$C$10</f>
        <v>HU-UFGD</v>
      </c>
      <c r="E16" s="2"/>
      <c r="F16" s="19"/>
      <c r="G16" s="39"/>
      <c r="H16" s="37"/>
      <c r="I16" s="38"/>
      <c r="J16" s="19"/>
      <c r="K16" s="39"/>
      <c r="L16" s="4"/>
      <c r="M16" s="103"/>
      <c r="N16" s="104"/>
    </row>
    <row r="17" spans="2:14" ht="23.25" customHeight="1" x14ac:dyDescent="0.25">
      <c r="B17" s="76">
        <v>12</v>
      </c>
      <c r="C17" s="75">
        <f>Síntese!$B$11</f>
        <v>155016</v>
      </c>
      <c r="D17" s="100" t="str">
        <f>Síntese!$C$10</f>
        <v>HU-UFGD</v>
      </c>
      <c r="E17" s="2"/>
      <c r="F17" s="8"/>
      <c r="G17" s="39"/>
      <c r="H17" s="32"/>
      <c r="I17" s="38"/>
      <c r="J17" s="8"/>
      <c r="K17" s="39"/>
      <c r="L17" s="4"/>
      <c r="M17" s="103"/>
      <c r="N17" s="104"/>
    </row>
    <row r="18" spans="2:14" ht="23.25" customHeight="1" x14ac:dyDescent="0.25">
      <c r="B18" s="76">
        <v>13</v>
      </c>
      <c r="C18" s="75">
        <f>Síntese!$B$11</f>
        <v>155016</v>
      </c>
      <c r="D18" s="100" t="str">
        <f>Síntese!$C$10</f>
        <v>HU-UFGD</v>
      </c>
      <c r="E18" s="2"/>
      <c r="F18" s="19"/>
      <c r="G18" s="39"/>
      <c r="H18" s="37"/>
      <c r="I18" s="38"/>
      <c r="J18" s="19"/>
      <c r="K18" s="39"/>
      <c r="L18" s="4"/>
      <c r="M18" s="103"/>
      <c r="N18" s="104"/>
    </row>
    <row r="19" spans="2:14" ht="23.25" customHeight="1" x14ac:dyDescent="0.25">
      <c r="B19" s="76">
        <v>14</v>
      </c>
      <c r="C19" s="75">
        <f>Síntese!$B$11</f>
        <v>155016</v>
      </c>
      <c r="D19" s="100" t="str">
        <f>Síntese!$C$10</f>
        <v>HU-UFGD</v>
      </c>
      <c r="E19" s="2"/>
      <c r="F19" s="19"/>
      <c r="G19" s="39"/>
      <c r="H19" s="37"/>
      <c r="I19" s="38"/>
      <c r="J19" s="19"/>
      <c r="K19" s="39"/>
      <c r="L19" s="4"/>
      <c r="M19" s="103"/>
      <c r="N19" s="104"/>
    </row>
    <row r="20" spans="2:14" ht="23.25" customHeight="1" x14ac:dyDescent="0.25">
      <c r="B20" s="76">
        <v>15</v>
      </c>
      <c r="C20" s="75">
        <f>Síntese!$B$11</f>
        <v>155016</v>
      </c>
      <c r="D20" s="100" t="str">
        <f>Síntese!$C$10</f>
        <v>HU-UFGD</v>
      </c>
      <c r="E20" s="2"/>
      <c r="F20" s="19"/>
      <c r="G20" s="39"/>
      <c r="H20" s="37"/>
      <c r="I20" s="38"/>
      <c r="J20" s="19"/>
      <c r="K20" s="39"/>
      <c r="L20" s="4"/>
      <c r="M20" s="103"/>
      <c r="N20" s="104"/>
    </row>
    <row r="21" spans="2:14" ht="23.25" customHeight="1" x14ac:dyDescent="0.25">
      <c r="B21" s="76">
        <v>16</v>
      </c>
      <c r="C21" s="75">
        <f>Síntese!$B$11</f>
        <v>155016</v>
      </c>
      <c r="D21" s="100" t="str">
        <f>Síntese!$C$10</f>
        <v>HU-UFGD</v>
      </c>
      <c r="E21" s="2"/>
      <c r="F21" s="19"/>
      <c r="G21" s="39"/>
      <c r="H21" s="37"/>
      <c r="I21" s="38"/>
      <c r="J21" s="19"/>
      <c r="K21" s="39"/>
      <c r="L21" s="4"/>
      <c r="M21" s="103"/>
      <c r="N21" s="104"/>
    </row>
    <row r="22" spans="2:14" ht="23.25" customHeight="1" x14ac:dyDescent="0.25">
      <c r="B22" s="76">
        <v>17</v>
      </c>
      <c r="C22" s="75">
        <f>Síntese!$B$11</f>
        <v>155016</v>
      </c>
      <c r="D22" s="100" t="str">
        <f>Síntese!$C$10</f>
        <v>HU-UFGD</v>
      </c>
      <c r="E22" s="2"/>
      <c r="F22" s="19"/>
      <c r="G22" s="39"/>
      <c r="H22" s="37"/>
      <c r="I22" s="38"/>
      <c r="J22" s="19"/>
      <c r="K22" s="39"/>
      <c r="L22" s="4"/>
      <c r="M22" s="103"/>
      <c r="N22" s="104"/>
    </row>
    <row r="23" spans="2:14" ht="23.25" customHeight="1" x14ac:dyDescent="0.25">
      <c r="B23" s="76">
        <v>18</v>
      </c>
      <c r="C23" s="75">
        <f>Síntese!$B$11</f>
        <v>155016</v>
      </c>
      <c r="D23" s="100" t="str">
        <f>Síntese!$C$10</f>
        <v>HU-UFGD</v>
      </c>
      <c r="E23" s="2"/>
      <c r="F23" s="19"/>
      <c r="G23" s="39"/>
      <c r="H23" s="37"/>
      <c r="I23" s="38"/>
      <c r="J23" s="19"/>
      <c r="K23" s="39"/>
      <c r="L23" s="4"/>
      <c r="M23" s="103"/>
      <c r="N23" s="104"/>
    </row>
    <row r="24" spans="2:14" ht="23.25" customHeight="1" x14ac:dyDescent="0.25">
      <c r="B24" s="76">
        <v>19</v>
      </c>
      <c r="C24" s="75">
        <f>Síntese!$B$11</f>
        <v>155016</v>
      </c>
      <c r="D24" s="100" t="str">
        <f>Síntese!$C$10</f>
        <v>HU-UFGD</v>
      </c>
      <c r="E24" s="2"/>
      <c r="F24" s="19"/>
      <c r="G24" s="39"/>
      <c r="H24" s="37"/>
      <c r="I24" s="38"/>
      <c r="J24" s="19"/>
      <c r="K24" s="39"/>
      <c r="L24" s="4"/>
      <c r="M24" s="103"/>
      <c r="N24" s="104"/>
    </row>
    <row r="25" spans="2:14" ht="23.25" customHeight="1" x14ac:dyDescent="0.25">
      <c r="B25" s="76">
        <v>20</v>
      </c>
      <c r="C25" s="75">
        <f>Síntese!$B$11</f>
        <v>155016</v>
      </c>
      <c r="D25" s="100" t="str">
        <f>Síntese!$C$10</f>
        <v>HU-UFGD</v>
      </c>
      <c r="E25" s="2"/>
      <c r="F25" s="19"/>
      <c r="G25" s="39"/>
      <c r="H25" s="37"/>
      <c r="I25" s="38"/>
      <c r="J25" s="19"/>
      <c r="K25" s="39"/>
      <c r="L25" s="4"/>
      <c r="M25" s="103"/>
      <c r="N25" s="104"/>
    </row>
    <row r="26" spans="2:14" ht="23.25" customHeight="1" x14ac:dyDescent="0.25">
      <c r="B26" s="76">
        <v>21</v>
      </c>
      <c r="C26" s="75">
        <f>Síntese!$B$11</f>
        <v>155016</v>
      </c>
      <c r="D26" s="100" t="str">
        <f>Síntese!$C$10</f>
        <v>HU-UFGD</v>
      </c>
      <c r="E26" s="2"/>
      <c r="F26" s="19"/>
      <c r="G26" s="39"/>
      <c r="H26" s="37"/>
      <c r="I26" s="38"/>
      <c r="J26" s="19"/>
      <c r="K26" s="39"/>
      <c r="L26" s="4"/>
      <c r="M26" s="103"/>
      <c r="N26" s="104"/>
    </row>
    <row r="27" spans="2:14" ht="23.25" customHeight="1" x14ac:dyDescent="0.25">
      <c r="B27" s="76">
        <v>22</v>
      </c>
      <c r="C27" s="75">
        <f>Síntese!$B$11</f>
        <v>155016</v>
      </c>
      <c r="D27" s="100" t="str">
        <f>Síntese!$C$10</f>
        <v>HU-UFGD</v>
      </c>
      <c r="E27" s="2"/>
      <c r="F27" s="19"/>
      <c r="G27" s="39"/>
      <c r="H27" s="37"/>
      <c r="I27" s="38"/>
      <c r="J27" s="19"/>
      <c r="K27" s="39"/>
      <c r="L27" s="4"/>
      <c r="M27" s="103"/>
      <c r="N27" s="104"/>
    </row>
    <row r="28" spans="2:14" ht="23.25" customHeight="1" x14ac:dyDescent="0.25">
      <c r="B28" s="76">
        <v>23</v>
      </c>
      <c r="C28" s="75">
        <f>Síntese!$B$11</f>
        <v>155016</v>
      </c>
      <c r="D28" s="100" t="str">
        <f>Síntese!$C$10</f>
        <v>HU-UFGD</v>
      </c>
      <c r="E28" s="2"/>
      <c r="F28" s="19"/>
      <c r="G28" s="39"/>
      <c r="H28" s="37"/>
      <c r="I28" s="38"/>
      <c r="J28" s="19"/>
      <c r="K28" s="39"/>
      <c r="L28" s="4"/>
      <c r="M28" s="103"/>
      <c r="N28" s="104"/>
    </row>
    <row r="29" spans="2:14" ht="23.25" customHeight="1" x14ac:dyDescent="0.25">
      <c r="B29" s="76">
        <v>24</v>
      </c>
      <c r="C29" s="75">
        <f>Síntese!$B$11</f>
        <v>155016</v>
      </c>
      <c r="D29" s="100" t="str">
        <f>Síntese!$C$10</f>
        <v>HU-UFGD</v>
      </c>
      <c r="E29" s="2"/>
      <c r="F29" s="19"/>
      <c r="G29" s="39"/>
      <c r="H29" s="37"/>
      <c r="I29" s="38"/>
      <c r="J29" s="19"/>
      <c r="K29" s="39"/>
      <c r="L29" s="4"/>
      <c r="M29" s="103"/>
      <c r="N29" s="104"/>
    </row>
    <row r="30" spans="2:14" ht="23.25" customHeight="1" x14ac:dyDescent="0.25">
      <c r="B30" s="76">
        <v>25</v>
      </c>
      <c r="C30" s="75">
        <f>Síntese!$B$11</f>
        <v>155016</v>
      </c>
      <c r="D30" s="100" t="str">
        <f>Síntese!$C$10</f>
        <v>HU-UFGD</v>
      </c>
      <c r="E30" s="2"/>
      <c r="F30" s="19"/>
      <c r="G30" s="39"/>
      <c r="H30" s="37"/>
      <c r="I30" s="38"/>
      <c r="J30" s="19"/>
      <c r="K30" s="39"/>
      <c r="L30" s="4"/>
      <c r="M30" s="103"/>
      <c r="N30" s="104"/>
    </row>
    <row r="31" spans="2:14" ht="23.25" customHeight="1" x14ac:dyDescent="0.25">
      <c r="B31" s="76">
        <v>26</v>
      </c>
      <c r="C31" s="75">
        <f>Síntese!$B$11</f>
        <v>155016</v>
      </c>
      <c r="D31" s="100" t="str">
        <f>Síntese!$C$10</f>
        <v>HU-UFGD</v>
      </c>
      <c r="E31" s="2"/>
      <c r="F31" s="19"/>
      <c r="G31" s="39"/>
      <c r="H31" s="37"/>
      <c r="I31" s="38"/>
      <c r="J31" s="19"/>
      <c r="K31" s="39"/>
      <c r="L31" s="4"/>
      <c r="M31" s="103"/>
      <c r="N31" s="104"/>
    </row>
    <row r="32" spans="2:14" ht="23.25" customHeight="1" x14ac:dyDescent="0.25">
      <c r="B32" s="76">
        <v>27</v>
      </c>
      <c r="C32" s="75">
        <f>Síntese!$B$11</f>
        <v>155016</v>
      </c>
      <c r="D32" s="100" t="str">
        <f>Síntese!$C$10</f>
        <v>HU-UFGD</v>
      </c>
      <c r="E32" s="2"/>
      <c r="F32" s="19"/>
      <c r="G32" s="39"/>
      <c r="H32" s="37"/>
      <c r="I32" s="38"/>
      <c r="J32" s="19"/>
      <c r="K32" s="39"/>
      <c r="L32" s="4"/>
      <c r="M32" s="103"/>
      <c r="N32" s="104"/>
    </row>
    <row r="33" spans="2:14" ht="23.25" customHeight="1" x14ac:dyDescent="0.25">
      <c r="B33" s="76">
        <v>28</v>
      </c>
      <c r="C33" s="75">
        <f>Síntese!$B$11</f>
        <v>155016</v>
      </c>
      <c r="D33" s="100" t="str">
        <f>Síntese!$C$10</f>
        <v>HU-UFGD</v>
      </c>
      <c r="E33" s="2"/>
      <c r="F33" s="19"/>
      <c r="G33" s="39"/>
      <c r="H33" s="37"/>
      <c r="I33" s="38"/>
      <c r="J33" s="19"/>
      <c r="K33" s="39"/>
      <c r="L33" s="4"/>
      <c r="M33" s="103"/>
      <c r="N33" s="104"/>
    </row>
    <row r="34" spans="2:14" ht="23.25" customHeight="1" x14ac:dyDescent="0.25">
      <c r="B34" s="76">
        <v>29</v>
      </c>
      <c r="C34" s="75">
        <f>Síntese!$B$11</f>
        <v>155016</v>
      </c>
      <c r="D34" s="100" t="str">
        <f>Síntese!$C$10</f>
        <v>HU-UFGD</v>
      </c>
      <c r="E34" s="2"/>
      <c r="F34" s="19"/>
      <c r="G34" s="39"/>
      <c r="H34" s="37"/>
      <c r="I34" s="38"/>
      <c r="J34" s="19"/>
      <c r="K34" s="39"/>
      <c r="L34" s="4"/>
      <c r="M34" s="103"/>
      <c r="N34" s="104"/>
    </row>
    <row r="35" spans="2:14" ht="23.25" customHeight="1" x14ac:dyDescent="0.25">
      <c r="B35" s="76">
        <v>30</v>
      </c>
      <c r="C35" s="75">
        <f>Síntese!$B$11</f>
        <v>155016</v>
      </c>
      <c r="D35" s="100" t="str">
        <f>Síntese!$C$10</f>
        <v>HU-UFGD</v>
      </c>
      <c r="E35" s="2"/>
      <c r="F35" s="19"/>
      <c r="G35" s="39"/>
      <c r="H35" s="37"/>
      <c r="I35" s="38"/>
      <c r="J35" s="19"/>
      <c r="K35" s="39"/>
      <c r="L35" s="4"/>
      <c r="M35" s="103"/>
      <c r="N35" s="104"/>
    </row>
    <row r="36" spans="2:14" ht="23.25" customHeight="1" x14ac:dyDescent="0.25">
      <c r="B36" s="76">
        <v>31</v>
      </c>
      <c r="C36" s="75">
        <f>Síntese!$B$11</f>
        <v>155016</v>
      </c>
      <c r="D36" s="100" t="str">
        <f>Síntese!$C$10</f>
        <v>HU-UFGD</v>
      </c>
      <c r="E36" s="2"/>
      <c r="F36" s="19"/>
      <c r="G36" s="39"/>
      <c r="H36" s="37"/>
      <c r="I36" s="38"/>
      <c r="J36" s="19"/>
      <c r="K36" s="39"/>
      <c r="L36" s="4"/>
      <c r="M36" s="103"/>
      <c r="N36" s="104"/>
    </row>
    <row r="37" spans="2:14" ht="23.25" customHeight="1" x14ac:dyDescent="0.25">
      <c r="B37" s="76">
        <v>32</v>
      </c>
      <c r="C37" s="75">
        <f>Síntese!$B$11</f>
        <v>155016</v>
      </c>
      <c r="D37" s="100" t="str">
        <f>Síntese!$C$10</f>
        <v>HU-UFGD</v>
      </c>
      <c r="E37" s="2"/>
      <c r="F37" s="19"/>
      <c r="G37" s="39"/>
      <c r="H37" s="37"/>
      <c r="I37" s="38"/>
      <c r="J37" s="19"/>
      <c r="K37" s="39"/>
      <c r="L37" s="4"/>
      <c r="M37" s="103"/>
      <c r="N37" s="104"/>
    </row>
    <row r="38" spans="2:14" ht="23.25" customHeight="1" x14ac:dyDescent="0.25">
      <c r="B38" s="76">
        <v>33</v>
      </c>
      <c r="C38" s="75">
        <f>Síntese!$B$11</f>
        <v>155016</v>
      </c>
      <c r="D38" s="100" t="str">
        <f>Síntese!$C$10</f>
        <v>HU-UFGD</v>
      </c>
      <c r="E38" s="2"/>
      <c r="F38" s="19"/>
      <c r="G38" s="39"/>
      <c r="H38" s="37"/>
      <c r="I38" s="38"/>
      <c r="J38" s="19"/>
      <c r="K38" s="39"/>
      <c r="L38" s="4"/>
      <c r="M38" s="103"/>
      <c r="N38" s="104"/>
    </row>
    <row r="39" spans="2:14" ht="23.25" customHeight="1" x14ac:dyDescent="0.25">
      <c r="B39" s="76">
        <v>34</v>
      </c>
      <c r="C39" s="75">
        <f>Síntese!$B$11</f>
        <v>155016</v>
      </c>
      <c r="D39" s="100" t="str">
        <f>Síntese!$C$10</f>
        <v>HU-UFGD</v>
      </c>
      <c r="E39" s="2"/>
      <c r="F39" s="19"/>
      <c r="G39" s="39"/>
      <c r="H39" s="37"/>
      <c r="I39" s="38"/>
      <c r="J39" s="19"/>
      <c r="K39" s="39"/>
      <c r="L39" s="4"/>
      <c r="M39" s="103"/>
      <c r="N39" s="104"/>
    </row>
    <row r="40" spans="2:14" ht="23.25" customHeight="1" x14ac:dyDescent="0.25">
      <c r="B40" s="76">
        <v>35</v>
      </c>
      <c r="C40" s="75">
        <f>Síntese!$B$11</f>
        <v>155016</v>
      </c>
      <c r="D40" s="100" t="str">
        <f>Síntese!$C$10</f>
        <v>HU-UFGD</v>
      </c>
      <c r="E40" s="2"/>
      <c r="F40" s="19"/>
      <c r="G40" s="39"/>
      <c r="H40" s="37"/>
      <c r="I40" s="38"/>
      <c r="J40" s="19"/>
      <c r="K40" s="39"/>
      <c r="L40" s="4"/>
      <c r="M40" s="103"/>
      <c r="N40" s="104"/>
    </row>
    <row r="41" spans="2:14" ht="23.25" customHeight="1" x14ac:dyDescent="0.25">
      <c r="B41" s="76">
        <v>36</v>
      </c>
      <c r="C41" s="75">
        <f>Síntese!$B$11</f>
        <v>155016</v>
      </c>
      <c r="D41" s="100" t="str">
        <f>Síntese!$C$10</f>
        <v>HU-UFGD</v>
      </c>
      <c r="E41" s="2"/>
      <c r="F41" s="19"/>
      <c r="G41" s="39"/>
      <c r="H41" s="37"/>
      <c r="I41" s="38"/>
      <c r="J41" s="19"/>
      <c r="K41" s="39"/>
      <c r="L41" s="4"/>
      <c r="M41" s="103"/>
      <c r="N41" s="104"/>
    </row>
    <row r="42" spans="2:14" ht="23.25" customHeight="1" x14ac:dyDescent="0.25">
      <c r="B42" s="76">
        <v>37</v>
      </c>
      <c r="C42" s="75">
        <f>Síntese!$B$11</f>
        <v>155016</v>
      </c>
      <c r="D42" s="100" t="str">
        <f>Síntese!$C$10</f>
        <v>HU-UFGD</v>
      </c>
      <c r="E42" s="2"/>
      <c r="F42" s="19"/>
      <c r="G42" s="39"/>
      <c r="H42" s="37"/>
      <c r="I42" s="38"/>
      <c r="J42" s="19"/>
      <c r="K42" s="39"/>
      <c r="L42" s="4"/>
      <c r="M42" s="103"/>
      <c r="N42" s="104"/>
    </row>
    <row r="43" spans="2:14" ht="23.25" customHeight="1" x14ac:dyDescent="0.25">
      <c r="B43" s="76">
        <v>38</v>
      </c>
      <c r="C43" s="75">
        <f>Síntese!$B$11</f>
        <v>155016</v>
      </c>
      <c r="D43" s="100" t="str">
        <f>Síntese!$C$10</f>
        <v>HU-UFGD</v>
      </c>
      <c r="E43" s="2"/>
      <c r="F43" s="19"/>
      <c r="G43" s="39"/>
      <c r="H43" s="37"/>
      <c r="I43" s="38"/>
      <c r="J43" s="19"/>
      <c r="K43" s="39"/>
      <c r="L43" s="4"/>
      <c r="M43" s="103"/>
      <c r="N43" s="104"/>
    </row>
    <row r="44" spans="2:14" ht="23.25" customHeight="1" x14ac:dyDescent="0.25">
      <c r="B44" s="76">
        <v>39</v>
      </c>
      <c r="C44" s="75">
        <f>Síntese!$B$11</f>
        <v>155016</v>
      </c>
      <c r="D44" s="100" t="str">
        <f>Síntese!$C$10</f>
        <v>HU-UFGD</v>
      </c>
      <c r="E44" s="2"/>
      <c r="F44" s="19"/>
      <c r="G44" s="39"/>
      <c r="H44" s="37"/>
      <c r="I44" s="38"/>
      <c r="J44" s="19"/>
      <c r="K44" s="39"/>
      <c r="L44" s="4"/>
      <c r="M44" s="103"/>
      <c r="N44" s="104"/>
    </row>
    <row r="45" spans="2:14" ht="23.25" customHeight="1" x14ac:dyDescent="0.25">
      <c r="B45" s="76">
        <v>40</v>
      </c>
      <c r="C45" s="75">
        <f>Síntese!$B$11</f>
        <v>155016</v>
      </c>
      <c r="D45" s="100" t="str">
        <f>Síntese!$C$10</f>
        <v>HU-UFGD</v>
      </c>
      <c r="E45" s="2"/>
      <c r="F45" s="19"/>
      <c r="G45" s="39"/>
      <c r="H45" s="37"/>
      <c r="I45" s="38"/>
      <c r="J45" s="19"/>
      <c r="K45" s="39"/>
      <c r="L45" s="4"/>
      <c r="M45" s="103"/>
      <c r="N45" s="104"/>
    </row>
    <row r="46" spans="2:14" ht="23.25" customHeight="1" x14ac:dyDescent="0.25">
      <c r="B46" s="76">
        <v>41</v>
      </c>
      <c r="C46" s="75">
        <f>Síntese!$B$11</f>
        <v>155016</v>
      </c>
      <c r="D46" s="100" t="str">
        <f>Síntese!$C$10</f>
        <v>HU-UFGD</v>
      </c>
      <c r="E46" s="2"/>
      <c r="F46" s="19"/>
      <c r="G46" s="39"/>
      <c r="H46" s="37"/>
      <c r="I46" s="38"/>
      <c r="J46" s="19"/>
      <c r="K46" s="39"/>
      <c r="L46" s="4"/>
      <c r="M46" s="103"/>
      <c r="N46" s="104"/>
    </row>
    <row r="47" spans="2:14" ht="23.25" customHeight="1" x14ac:dyDescent="0.25">
      <c r="B47" s="76">
        <v>42</v>
      </c>
      <c r="C47" s="75">
        <f>Síntese!$B$11</f>
        <v>155016</v>
      </c>
      <c r="D47" s="100" t="str">
        <f>Síntese!$C$10</f>
        <v>HU-UFGD</v>
      </c>
      <c r="E47" s="2"/>
      <c r="F47" s="19"/>
      <c r="G47" s="39"/>
      <c r="H47" s="37"/>
      <c r="I47" s="38"/>
      <c r="J47" s="19"/>
      <c r="K47" s="39"/>
      <c r="L47" s="4"/>
      <c r="M47" s="103"/>
      <c r="N47" s="104"/>
    </row>
    <row r="48" spans="2:14" ht="23.25" customHeight="1" x14ac:dyDescent="0.25">
      <c r="B48" s="76">
        <v>43</v>
      </c>
      <c r="C48" s="75">
        <f>Síntese!$B$11</f>
        <v>155016</v>
      </c>
      <c r="D48" s="100" t="str">
        <f>Síntese!$C$10</f>
        <v>HU-UFGD</v>
      </c>
      <c r="E48" s="2"/>
      <c r="F48" s="19"/>
      <c r="G48" s="39"/>
      <c r="H48" s="37"/>
      <c r="I48" s="38"/>
      <c r="J48" s="19"/>
      <c r="K48" s="39"/>
      <c r="L48" s="4"/>
      <c r="M48" s="103"/>
      <c r="N48" s="104"/>
    </row>
    <row r="49" spans="2:14" ht="23.25" customHeight="1" x14ac:dyDescent="0.25">
      <c r="B49" s="76">
        <v>44</v>
      </c>
      <c r="C49" s="75">
        <f>Síntese!$B$11</f>
        <v>155016</v>
      </c>
      <c r="D49" s="100" t="str">
        <f>Síntese!$C$10</f>
        <v>HU-UFGD</v>
      </c>
      <c r="E49" s="2"/>
      <c r="F49" s="19"/>
      <c r="G49" s="39"/>
      <c r="H49" s="37"/>
      <c r="I49" s="38"/>
      <c r="J49" s="19"/>
      <c r="K49" s="39"/>
      <c r="L49" s="4"/>
      <c r="M49" s="103"/>
      <c r="N49" s="104"/>
    </row>
    <row r="50" spans="2:14" ht="23.25" customHeight="1" x14ac:dyDescent="0.25">
      <c r="B50" s="76">
        <v>45</v>
      </c>
      <c r="C50" s="75">
        <f>Síntese!$B$11</f>
        <v>155016</v>
      </c>
      <c r="D50" s="100" t="str">
        <f>Síntese!$C$10</f>
        <v>HU-UFGD</v>
      </c>
      <c r="E50" s="2"/>
      <c r="F50" s="19"/>
      <c r="G50" s="39"/>
      <c r="H50" s="37"/>
      <c r="I50" s="38"/>
      <c r="J50" s="19"/>
      <c r="K50" s="39"/>
      <c r="L50" s="4"/>
      <c r="M50" s="103"/>
      <c r="N50" s="104"/>
    </row>
    <row r="51" spans="2:14" ht="23.25" customHeight="1" x14ac:dyDescent="0.25">
      <c r="B51" s="76">
        <v>46</v>
      </c>
      <c r="C51" s="75">
        <f>Síntese!$B$11</f>
        <v>155016</v>
      </c>
      <c r="D51" s="100" t="str">
        <f>Síntese!$C$10</f>
        <v>HU-UFGD</v>
      </c>
      <c r="E51" s="2"/>
      <c r="F51" s="19"/>
      <c r="G51" s="39"/>
      <c r="H51" s="37"/>
      <c r="I51" s="38"/>
      <c r="J51" s="19"/>
      <c r="K51" s="39"/>
      <c r="L51" s="4"/>
      <c r="M51" s="103"/>
      <c r="N51" s="104"/>
    </row>
    <row r="52" spans="2:14" ht="23.25" customHeight="1" x14ac:dyDescent="0.25">
      <c r="B52" s="76">
        <v>47</v>
      </c>
      <c r="C52" s="75">
        <f>Síntese!$B$11</f>
        <v>155016</v>
      </c>
      <c r="D52" s="100" t="str">
        <f>Síntese!$C$10</f>
        <v>HU-UFGD</v>
      </c>
      <c r="E52" s="2"/>
      <c r="F52" s="19"/>
      <c r="G52" s="39"/>
      <c r="H52" s="37"/>
      <c r="I52" s="38"/>
      <c r="J52" s="19"/>
      <c r="K52" s="39"/>
      <c r="L52" s="4"/>
      <c r="M52" s="103"/>
      <c r="N52" s="104"/>
    </row>
    <row r="53" spans="2:14" ht="23.25" customHeight="1" x14ac:dyDescent="0.25">
      <c r="B53" s="76">
        <v>48</v>
      </c>
      <c r="C53" s="75">
        <f>Síntese!$B$11</f>
        <v>155016</v>
      </c>
      <c r="D53" s="100" t="str">
        <f>Síntese!$C$10</f>
        <v>HU-UFGD</v>
      </c>
      <c r="E53" s="2"/>
      <c r="F53" s="19"/>
      <c r="G53" s="39"/>
      <c r="H53" s="37"/>
      <c r="I53" s="38"/>
      <c r="J53" s="19"/>
      <c r="K53" s="39"/>
      <c r="L53" s="4"/>
      <c r="M53" s="103"/>
      <c r="N53" s="104"/>
    </row>
    <row r="54" spans="2:14" ht="23.25" customHeight="1" x14ac:dyDescent="0.25">
      <c r="B54" s="76">
        <v>49</v>
      </c>
      <c r="C54" s="75">
        <f>Síntese!$B$11</f>
        <v>155016</v>
      </c>
      <c r="D54" s="100" t="str">
        <f>Síntese!$C$10</f>
        <v>HU-UFGD</v>
      </c>
      <c r="E54" s="2"/>
      <c r="F54" s="19"/>
      <c r="G54" s="39"/>
      <c r="H54" s="37"/>
      <c r="I54" s="38"/>
      <c r="J54" s="19"/>
      <c r="K54" s="39"/>
      <c r="L54" s="4"/>
      <c r="M54" s="103"/>
      <c r="N54" s="104"/>
    </row>
    <row r="55" spans="2:14" ht="23.25" customHeight="1" x14ac:dyDescent="0.25">
      <c r="B55" s="76">
        <v>50</v>
      </c>
      <c r="C55" s="75">
        <f>Síntese!$B$11</f>
        <v>155016</v>
      </c>
      <c r="D55" s="100" t="str">
        <f>Síntese!$C$10</f>
        <v>HU-UFGD</v>
      </c>
      <c r="E55" s="2"/>
      <c r="F55" s="19"/>
      <c r="G55" s="39"/>
      <c r="H55" s="37"/>
      <c r="I55" s="38"/>
      <c r="J55" s="19"/>
      <c r="K55" s="39"/>
      <c r="L55" s="4"/>
      <c r="M55" s="103"/>
      <c r="N55" s="104"/>
    </row>
    <row r="56" spans="2:14" ht="23.25" customHeight="1" x14ac:dyDescent="0.25">
      <c r="B56" s="76">
        <v>51</v>
      </c>
      <c r="C56" s="75">
        <f>Síntese!$B$11</f>
        <v>155016</v>
      </c>
      <c r="D56" s="100" t="str">
        <f>Síntese!$C$10</f>
        <v>HU-UFGD</v>
      </c>
      <c r="E56" s="2"/>
      <c r="F56" s="19"/>
      <c r="G56" s="39"/>
      <c r="H56" s="37"/>
      <c r="I56" s="38"/>
      <c r="J56" s="19"/>
      <c r="K56" s="39"/>
      <c r="L56" s="4"/>
      <c r="M56" s="103"/>
      <c r="N56" s="104"/>
    </row>
    <row r="57" spans="2:14" ht="23.25" customHeight="1" x14ac:dyDescent="0.25">
      <c r="B57" s="76">
        <v>52</v>
      </c>
      <c r="C57" s="75">
        <f>Síntese!$B$11</f>
        <v>155016</v>
      </c>
      <c r="D57" s="100" t="str">
        <f>Síntese!$C$10</f>
        <v>HU-UFGD</v>
      </c>
      <c r="E57" s="2"/>
      <c r="F57" s="19"/>
      <c r="G57" s="39"/>
      <c r="H57" s="37"/>
      <c r="I57" s="38"/>
      <c r="J57" s="19"/>
      <c r="K57" s="39"/>
      <c r="L57" s="4"/>
      <c r="M57" s="103"/>
      <c r="N57" s="104"/>
    </row>
    <row r="58" spans="2:14" ht="23.25" customHeight="1" x14ac:dyDescent="0.25">
      <c r="B58" s="76">
        <v>53</v>
      </c>
      <c r="C58" s="75">
        <f>Síntese!$B$11</f>
        <v>155016</v>
      </c>
      <c r="D58" s="100" t="str">
        <f>Síntese!$C$10</f>
        <v>HU-UFGD</v>
      </c>
      <c r="E58" s="2"/>
      <c r="F58" s="19"/>
      <c r="G58" s="39"/>
      <c r="H58" s="37"/>
      <c r="I58" s="38"/>
      <c r="J58" s="19"/>
      <c r="K58" s="39"/>
      <c r="L58" s="4"/>
      <c r="M58" s="103"/>
      <c r="N58" s="104"/>
    </row>
    <row r="59" spans="2:14" ht="23.25" customHeight="1" x14ac:dyDescent="0.25">
      <c r="B59" s="76">
        <v>54</v>
      </c>
      <c r="C59" s="75">
        <f>Síntese!$B$11</f>
        <v>155016</v>
      </c>
      <c r="D59" s="100" t="str">
        <f>Síntese!$C$10</f>
        <v>HU-UFGD</v>
      </c>
      <c r="E59" s="2"/>
      <c r="F59" s="19"/>
      <c r="G59" s="39"/>
      <c r="H59" s="37"/>
      <c r="I59" s="38"/>
      <c r="J59" s="19"/>
      <c r="K59" s="39"/>
      <c r="L59" s="4"/>
      <c r="M59" s="103"/>
      <c r="N59" s="104"/>
    </row>
    <row r="60" spans="2:14" ht="23.25" customHeight="1" x14ac:dyDescent="0.25">
      <c r="B60" s="76">
        <v>55</v>
      </c>
      <c r="C60" s="75">
        <f>Síntese!$B$11</f>
        <v>155016</v>
      </c>
      <c r="D60" s="100" t="str">
        <f>Síntese!$C$10</f>
        <v>HU-UFGD</v>
      </c>
      <c r="E60" s="2"/>
      <c r="F60" s="19"/>
      <c r="G60" s="39"/>
      <c r="H60" s="37"/>
      <c r="I60" s="38"/>
      <c r="J60" s="19"/>
      <c r="K60" s="39"/>
      <c r="L60" s="4"/>
      <c r="M60" s="103"/>
      <c r="N60" s="104"/>
    </row>
    <row r="61" spans="2:14" ht="23.25" customHeight="1" x14ac:dyDescent="0.25">
      <c r="B61" s="76">
        <v>56</v>
      </c>
      <c r="C61" s="75">
        <f>Síntese!$B$11</f>
        <v>155016</v>
      </c>
      <c r="D61" s="100" t="str">
        <f>Síntese!$C$10</f>
        <v>HU-UFGD</v>
      </c>
      <c r="E61" s="2"/>
      <c r="F61" s="19"/>
      <c r="G61" s="39"/>
      <c r="H61" s="37"/>
      <c r="I61" s="38"/>
      <c r="J61" s="19"/>
      <c r="K61" s="39"/>
      <c r="L61" s="4"/>
      <c r="M61" s="103"/>
      <c r="N61" s="104"/>
    </row>
    <row r="62" spans="2:14" ht="23.25" customHeight="1" x14ac:dyDescent="0.25">
      <c r="B62" s="76">
        <v>57</v>
      </c>
      <c r="C62" s="75">
        <f>Síntese!$B$11</f>
        <v>155016</v>
      </c>
      <c r="D62" s="100" t="str">
        <f>Síntese!$C$10</f>
        <v>HU-UFGD</v>
      </c>
      <c r="E62" s="2"/>
      <c r="F62" s="19"/>
      <c r="G62" s="39"/>
      <c r="H62" s="37"/>
      <c r="I62" s="38"/>
      <c r="J62" s="19"/>
      <c r="K62" s="39"/>
      <c r="L62" s="4"/>
      <c r="M62" s="103"/>
      <c r="N62" s="104"/>
    </row>
    <row r="63" spans="2:14" ht="23.25" customHeight="1" x14ac:dyDescent="0.25">
      <c r="B63" s="76">
        <v>58</v>
      </c>
      <c r="C63" s="75">
        <f>Síntese!$B$11</f>
        <v>155016</v>
      </c>
      <c r="D63" s="100" t="str">
        <f>Síntese!$C$10</f>
        <v>HU-UFGD</v>
      </c>
      <c r="E63" s="2"/>
      <c r="F63" s="19"/>
      <c r="G63" s="39"/>
      <c r="H63" s="37"/>
      <c r="I63" s="38"/>
      <c r="J63" s="19"/>
      <c r="K63" s="39"/>
      <c r="L63" s="4"/>
      <c r="M63" s="103"/>
      <c r="N63" s="104"/>
    </row>
    <row r="64" spans="2:14" ht="23.25" customHeight="1" x14ac:dyDescent="0.25">
      <c r="B64" s="76">
        <v>59</v>
      </c>
      <c r="C64" s="75">
        <f>Síntese!$B$11</f>
        <v>155016</v>
      </c>
      <c r="D64" s="100" t="str">
        <f>Síntese!$C$10</f>
        <v>HU-UFGD</v>
      </c>
      <c r="E64" s="2"/>
      <c r="F64" s="19"/>
      <c r="G64" s="39"/>
      <c r="H64" s="37"/>
      <c r="I64" s="38"/>
      <c r="J64" s="19"/>
      <c r="K64" s="39"/>
      <c r="L64" s="4"/>
      <c r="M64" s="103"/>
      <c r="N64" s="104"/>
    </row>
    <row r="65" spans="2:14" ht="23.25" customHeight="1" x14ac:dyDescent="0.25">
      <c r="B65" s="76">
        <v>60</v>
      </c>
      <c r="C65" s="75">
        <f>Síntese!$B$11</f>
        <v>155016</v>
      </c>
      <c r="D65" s="100" t="str">
        <f>Síntese!$C$10</f>
        <v>HU-UFGD</v>
      </c>
      <c r="E65" s="2"/>
      <c r="F65" s="19"/>
      <c r="G65" s="39"/>
      <c r="H65" s="37"/>
      <c r="I65" s="38"/>
      <c r="J65" s="19"/>
      <c r="K65" s="39"/>
      <c r="L65" s="4"/>
      <c r="M65" s="103"/>
      <c r="N65" s="104"/>
    </row>
    <row r="66" spans="2:14" ht="23.25" customHeight="1" x14ac:dyDescent="0.25">
      <c r="B66" s="76">
        <v>61</v>
      </c>
      <c r="C66" s="75">
        <f>Síntese!$B$11</f>
        <v>155016</v>
      </c>
      <c r="D66" s="100" t="str">
        <f>Síntese!$C$10</f>
        <v>HU-UFGD</v>
      </c>
      <c r="E66" s="2"/>
      <c r="F66" s="19"/>
      <c r="G66" s="39"/>
      <c r="H66" s="37"/>
      <c r="I66" s="38"/>
      <c r="J66" s="19"/>
      <c r="K66" s="39"/>
      <c r="L66" s="4"/>
      <c r="M66" s="103"/>
      <c r="N66" s="104"/>
    </row>
    <row r="67" spans="2:14" ht="23.25" customHeight="1" x14ac:dyDescent="0.25">
      <c r="B67" s="76">
        <v>62</v>
      </c>
      <c r="C67" s="75">
        <f>Síntese!$B$11</f>
        <v>155016</v>
      </c>
      <c r="D67" s="100" t="str">
        <f>Síntese!$C$10</f>
        <v>HU-UFGD</v>
      </c>
      <c r="E67" s="2"/>
      <c r="F67" s="19"/>
      <c r="G67" s="39"/>
      <c r="H67" s="37"/>
      <c r="I67" s="38"/>
      <c r="J67" s="19"/>
      <c r="K67" s="39"/>
      <c r="L67" s="4"/>
      <c r="M67" s="103"/>
      <c r="N67" s="104"/>
    </row>
    <row r="68" spans="2:14" ht="23.25" customHeight="1" x14ac:dyDescent="0.25">
      <c r="B68" s="76">
        <v>63</v>
      </c>
      <c r="C68" s="75">
        <f>Síntese!$B$11</f>
        <v>155016</v>
      </c>
      <c r="D68" s="100" t="str">
        <f>Síntese!$C$10</f>
        <v>HU-UFGD</v>
      </c>
      <c r="E68" s="2"/>
      <c r="F68" s="19"/>
      <c r="G68" s="39"/>
      <c r="H68" s="37"/>
      <c r="I68" s="38"/>
      <c r="J68" s="19"/>
      <c r="K68" s="39"/>
      <c r="L68" s="4"/>
      <c r="M68" s="103"/>
      <c r="N68" s="104"/>
    </row>
    <row r="69" spans="2:14" ht="23.25" customHeight="1" x14ac:dyDescent="0.25">
      <c r="B69" s="76">
        <v>64</v>
      </c>
      <c r="C69" s="75">
        <f>Síntese!$B$11</f>
        <v>155016</v>
      </c>
      <c r="D69" s="100" t="str">
        <f>Síntese!$C$10</f>
        <v>HU-UFGD</v>
      </c>
      <c r="E69" s="2"/>
      <c r="F69" s="19"/>
      <c r="G69" s="39"/>
      <c r="H69" s="37"/>
      <c r="I69" s="38"/>
      <c r="J69" s="19"/>
      <c r="K69" s="39"/>
      <c r="L69" s="4"/>
      <c r="M69" s="103"/>
      <c r="N69" s="104"/>
    </row>
    <row r="70" spans="2:14" ht="23.25" customHeight="1" x14ac:dyDescent="0.25">
      <c r="B70" s="76">
        <v>65</v>
      </c>
      <c r="C70" s="75">
        <f>Síntese!$B$11</f>
        <v>155016</v>
      </c>
      <c r="D70" s="100" t="str">
        <f>Síntese!$C$10</f>
        <v>HU-UFGD</v>
      </c>
      <c r="E70" s="2"/>
      <c r="F70" s="19"/>
      <c r="G70" s="39"/>
      <c r="H70" s="37"/>
      <c r="I70" s="38"/>
      <c r="J70" s="19"/>
      <c r="K70" s="39"/>
      <c r="L70" s="4"/>
      <c r="M70" s="103"/>
      <c r="N70" s="104"/>
    </row>
    <row r="71" spans="2:14" ht="23.25" customHeight="1" x14ac:dyDescent="0.25">
      <c r="B71" s="76">
        <v>66</v>
      </c>
      <c r="C71" s="75">
        <f>Síntese!$B$11</f>
        <v>155016</v>
      </c>
      <c r="D71" s="100" t="str">
        <f>Síntese!$C$10</f>
        <v>HU-UFGD</v>
      </c>
      <c r="E71" s="2"/>
      <c r="F71" s="19"/>
      <c r="G71" s="39"/>
      <c r="H71" s="37"/>
      <c r="I71" s="38"/>
      <c r="J71" s="19"/>
      <c r="K71" s="39"/>
      <c r="L71" s="4"/>
      <c r="M71" s="103"/>
      <c r="N71" s="104"/>
    </row>
    <row r="72" spans="2:14" ht="23.25" customHeight="1" x14ac:dyDescent="0.25">
      <c r="B72" s="76">
        <v>67</v>
      </c>
      <c r="C72" s="75">
        <f>Síntese!$B$11</f>
        <v>155016</v>
      </c>
      <c r="D72" s="100" t="str">
        <f>Síntese!$C$10</f>
        <v>HU-UFGD</v>
      </c>
      <c r="E72" s="2"/>
      <c r="F72" s="19"/>
      <c r="G72" s="39"/>
      <c r="H72" s="37"/>
      <c r="I72" s="38"/>
      <c r="J72" s="19"/>
      <c r="K72" s="39"/>
      <c r="L72" s="4"/>
      <c r="M72" s="103"/>
      <c r="N72" s="104"/>
    </row>
    <row r="73" spans="2:14" ht="23.25" customHeight="1" x14ac:dyDescent="0.25">
      <c r="B73" s="76">
        <v>68</v>
      </c>
      <c r="C73" s="75">
        <f>Síntese!$B$11</f>
        <v>155016</v>
      </c>
      <c r="D73" s="100" t="str">
        <f>Síntese!$C$10</f>
        <v>HU-UFGD</v>
      </c>
      <c r="E73" s="2"/>
      <c r="F73" s="19"/>
      <c r="G73" s="39"/>
      <c r="H73" s="37"/>
      <c r="I73" s="38"/>
      <c r="J73" s="19"/>
      <c r="K73" s="39"/>
      <c r="L73" s="4"/>
      <c r="M73" s="103"/>
      <c r="N73" s="104"/>
    </row>
    <row r="74" spans="2:14" ht="23.25" customHeight="1" x14ac:dyDescent="0.25">
      <c r="B74" s="76">
        <v>69</v>
      </c>
      <c r="C74" s="75">
        <f>Síntese!$B$11</f>
        <v>155016</v>
      </c>
      <c r="D74" s="100" t="str">
        <f>Síntese!$C$10</f>
        <v>HU-UFGD</v>
      </c>
      <c r="E74" s="2"/>
      <c r="F74" s="19"/>
      <c r="G74" s="39"/>
      <c r="H74" s="37"/>
      <c r="I74" s="38"/>
      <c r="J74" s="19"/>
      <c r="K74" s="39"/>
      <c r="L74" s="4"/>
      <c r="M74" s="103"/>
      <c r="N74" s="104"/>
    </row>
    <row r="75" spans="2:14" ht="23.25" customHeight="1" x14ac:dyDescent="0.25">
      <c r="B75" s="76">
        <v>70</v>
      </c>
      <c r="C75" s="75">
        <f>Síntese!$B$11</f>
        <v>155016</v>
      </c>
      <c r="D75" s="100" t="str">
        <f>Síntese!$C$10</f>
        <v>HU-UFGD</v>
      </c>
      <c r="E75" s="2"/>
      <c r="F75" s="19"/>
      <c r="G75" s="39"/>
      <c r="H75" s="37"/>
      <c r="I75" s="38"/>
      <c r="J75" s="19"/>
      <c r="K75" s="39"/>
      <c r="L75" s="4"/>
      <c r="M75" s="103"/>
      <c r="N75" s="104"/>
    </row>
    <row r="76" spans="2:14" ht="23.25" customHeight="1" x14ac:dyDescent="0.25">
      <c r="B76" s="76">
        <v>71</v>
      </c>
      <c r="C76" s="75">
        <f>Síntese!$B$11</f>
        <v>155016</v>
      </c>
      <c r="D76" s="100" t="str">
        <f>Síntese!$C$10</f>
        <v>HU-UFGD</v>
      </c>
      <c r="E76" s="2"/>
      <c r="F76" s="19"/>
      <c r="G76" s="39"/>
      <c r="H76" s="37"/>
      <c r="I76" s="38"/>
      <c r="J76" s="19"/>
      <c r="K76" s="39"/>
      <c r="L76" s="4"/>
      <c r="M76" s="103"/>
      <c r="N76" s="104"/>
    </row>
    <row r="77" spans="2:14" ht="23.25" customHeight="1" x14ac:dyDescent="0.25">
      <c r="B77" s="76">
        <v>72</v>
      </c>
      <c r="C77" s="75">
        <f>Síntese!$B$11</f>
        <v>155016</v>
      </c>
      <c r="D77" s="100" t="str">
        <f>Síntese!$C$10</f>
        <v>HU-UFGD</v>
      </c>
      <c r="E77" s="2"/>
      <c r="F77" s="19"/>
      <c r="G77" s="39"/>
      <c r="H77" s="37"/>
      <c r="I77" s="38"/>
      <c r="J77" s="19"/>
      <c r="K77" s="39"/>
      <c r="L77" s="4"/>
      <c r="M77" s="103"/>
      <c r="N77" s="104"/>
    </row>
    <row r="78" spans="2:14" ht="23.25" customHeight="1" x14ac:dyDescent="0.25">
      <c r="B78" s="76">
        <v>73</v>
      </c>
      <c r="C78" s="75">
        <f>Síntese!$B$11</f>
        <v>155016</v>
      </c>
      <c r="D78" s="100" t="str">
        <f>Síntese!$C$10</f>
        <v>HU-UFGD</v>
      </c>
      <c r="E78" s="2"/>
      <c r="F78" s="19"/>
      <c r="G78" s="39"/>
      <c r="H78" s="37"/>
      <c r="I78" s="38"/>
      <c r="J78" s="19"/>
      <c r="K78" s="39"/>
      <c r="L78" s="4"/>
      <c r="M78" s="103"/>
      <c r="N78" s="104"/>
    </row>
    <row r="79" spans="2:14" ht="23.25" customHeight="1" x14ac:dyDescent="0.25">
      <c r="B79" s="76">
        <v>74</v>
      </c>
      <c r="C79" s="75">
        <f>Síntese!$B$11</f>
        <v>155016</v>
      </c>
      <c r="D79" s="100" t="str">
        <f>Síntese!$C$10</f>
        <v>HU-UFGD</v>
      </c>
      <c r="E79" s="2"/>
      <c r="F79" s="19"/>
      <c r="G79" s="39"/>
      <c r="H79" s="37"/>
      <c r="I79" s="38"/>
      <c r="J79" s="19"/>
      <c r="K79" s="39"/>
      <c r="L79" s="4"/>
      <c r="M79" s="103"/>
      <c r="N79" s="104"/>
    </row>
    <row r="80" spans="2:14" ht="23.25" customHeight="1" x14ac:dyDescent="0.25">
      <c r="B80" s="76">
        <v>75</v>
      </c>
      <c r="C80" s="75">
        <f>Síntese!$B$11</f>
        <v>155016</v>
      </c>
      <c r="D80" s="100" t="str">
        <f>Síntese!$C$10</f>
        <v>HU-UFGD</v>
      </c>
      <c r="E80" s="2"/>
      <c r="F80" s="19"/>
      <c r="G80" s="39"/>
      <c r="H80" s="37"/>
      <c r="I80" s="38"/>
      <c r="J80" s="19"/>
      <c r="K80" s="39"/>
      <c r="L80" s="4"/>
      <c r="M80" s="103"/>
      <c r="N80" s="104"/>
    </row>
    <row r="81" spans="2:14" ht="23.25" customHeight="1" x14ac:dyDescent="0.25">
      <c r="B81" s="76">
        <v>76</v>
      </c>
      <c r="C81" s="75">
        <f>Síntese!$B$11</f>
        <v>155016</v>
      </c>
      <c r="D81" s="100" t="str">
        <f>Síntese!$C$10</f>
        <v>HU-UFGD</v>
      </c>
      <c r="E81" s="2"/>
      <c r="F81" s="19"/>
      <c r="G81" s="39"/>
      <c r="H81" s="37"/>
      <c r="I81" s="38"/>
      <c r="J81" s="19"/>
      <c r="K81" s="39"/>
      <c r="L81" s="4"/>
      <c r="M81" s="103"/>
      <c r="N81" s="104"/>
    </row>
    <row r="82" spans="2:14" ht="23.25" customHeight="1" x14ac:dyDescent="0.25">
      <c r="B82" s="76">
        <v>77</v>
      </c>
      <c r="C82" s="75">
        <f>Síntese!$B$11</f>
        <v>155016</v>
      </c>
      <c r="D82" s="100" t="str">
        <f>Síntese!$C$10</f>
        <v>HU-UFGD</v>
      </c>
      <c r="E82" s="2"/>
      <c r="F82" s="19"/>
      <c r="G82" s="39"/>
      <c r="H82" s="37"/>
      <c r="I82" s="38"/>
      <c r="J82" s="19"/>
      <c r="K82" s="39"/>
      <c r="L82" s="4"/>
      <c r="M82" s="103"/>
      <c r="N82" s="104"/>
    </row>
    <row r="83" spans="2:14" ht="23.25" customHeight="1" x14ac:dyDescent="0.25">
      <c r="B83" s="76">
        <v>78</v>
      </c>
      <c r="C83" s="75">
        <f>Síntese!$B$11</f>
        <v>155016</v>
      </c>
      <c r="D83" s="100" t="str">
        <f>Síntese!$C$10</f>
        <v>HU-UFGD</v>
      </c>
      <c r="E83" s="2"/>
      <c r="F83" s="19"/>
      <c r="G83" s="39"/>
      <c r="H83" s="37"/>
      <c r="I83" s="38"/>
      <c r="J83" s="19"/>
      <c r="K83" s="39"/>
      <c r="L83" s="4"/>
      <c r="M83" s="103"/>
      <c r="N83" s="104"/>
    </row>
    <row r="84" spans="2:14" ht="23.25" customHeight="1" x14ac:dyDescent="0.25">
      <c r="B84" s="76">
        <v>79</v>
      </c>
      <c r="C84" s="75">
        <f>Síntese!$B$11</f>
        <v>155016</v>
      </c>
      <c r="D84" s="100" t="str">
        <f>Síntese!$C$10</f>
        <v>HU-UFGD</v>
      </c>
      <c r="E84" s="2"/>
      <c r="F84" s="19"/>
      <c r="G84" s="39"/>
      <c r="H84" s="37"/>
      <c r="I84" s="38"/>
      <c r="J84" s="19"/>
      <c r="K84" s="39"/>
      <c r="L84" s="4"/>
      <c r="M84" s="103"/>
      <c r="N84" s="104"/>
    </row>
    <row r="85" spans="2:14" ht="23.25" customHeight="1" x14ac:dyDescent="0.25">
      <c r="B85" s="76">
        <v>80</v>
      </c>
      <c r="C85" s="75">
        <f>Síntese!$B$11</f>
        <v>155016</v>
      </c>
      <c r="D85" s="100" t="str">
        <f>Síntese!$C$10</f>
        <v>HU-UFGD</v>
      </c>
      <c r="E85" s="2"/>
      <c r="F85" s="19"/>
      <c r="G85" s="39"/>
      <c r="H85" s="37"/>
      <c r="I85" s="38"/>
      <c r="J85" s="19"/>
      <c r="K85" s="39"/>
      <c r="L85" s="4"/>
      <c r="M85" s="103"/>
      <c r="N85" s="104"/>
    </row>
    <row r="86" spans="2:14" ht="23.25" customHeight="1" x14ac:dyDescent="0.25">
      <c r="B86" s="76">
        <v>81</v>
      </c>
      <c r="C86" s="75">
        <f>Síntese!$B$11</f>
        <v>155016</v>
      </c>
      <c r="D86" s="100" t="str">
        <f>Síntese!$C$10</f>
        <v>HU-UFGD</v>
      </c>
      <c r="E86" s="2"/>
      <c r="F86" s="19"/>
      <c r="G86" s="39"/>
      <c r="H86" s="37"/>
      <c r="I86" s="38"/>
      <c r="J86" s="19"/>
      <c r="K86" s="39"/>
      <c r="L86" s="4"/>
      <c r="M86" s="103"/>
      <c r="N86" s="104"/>
    </row>
    <row r="87" spans="2:14" ht="23.25" customHeight="1" x14ac:dyDescent="0.25">
      <c r="B87" s="76">
        <v>82</v>
      </c>
      <c r="C87" s="75">
        <f>Síntese!$B$11</f>
        <v>155016</v>
      </c>
      <c r="D87" s="100" t="str">
        <f>Síntese!$C$10</f>
        <v>HU-UFGD</v>
      </c>
      <c r="E87" s="2"/>
      <c r="F87" s="19"/>
      <c r="G87" s="39"/>
      <c r="H87" s="37"/>
      <c r="I87" s="38"/>
      <c r="J87" s="19"/>
      <c r="K87" s="39"/>
      <c r="L87" s="4"/>
      <c r="M87" s="103"/>
      <c r="N87" s="104"/>
    </row>
    <row r="88" spans="2:14" ht="23.25" customHeight="1" x14ac:dyDescent="0.25">
      <c r="B88" s="76">
        <v>83</v>
      </c>
      <c r="C88" s="75">
        <f>Síntese!$B$11</f>
        <v>155016</v>
      </c>
      <c r="D88" s="100" t="str">
        <f>Síntese!$C$10</f>
        <v>HU-UFGD</v>
      </c>
      <c r="E88" s="2"/>
      <c r="F88" s="19"/>
      <c r="G88" s="39"/>
      <c r="H88" s="37"/>
      <c r="I88" s="38"/>
      <c r="J88" s="19"/>
      <c r="K88" s="39"/>
      <c r="L88" s="4"/>
      <c r="M88" s="103"/>
      <c r="N88" s="104"/>
    </row>
    <row r="89" spans="2:14" ht="23.25" customHeight="1" x14ac:dyDescent="0.25">
      <c r="B89" s="76">
        <v>84</v>
      </c>
      <c r="C89" s="75">
        <f>Síntese!$B$11</f>
        <v>155016</v>
      </c>
      <c r="D89" s="100" t="str">
        <f>Síntese!$C$10</f>
        <v>HU-UFGD</v>
      </c>
      <c r="E89" s="2"/>
      <c r="F89" s="19"/>
      <c r="G89" s="39"/>
      <c r="H89" s="37"/>
      <c r="I89" s="38"/>
      <c r="J89" s="19"/>
      <c r="K89" s="39"/>
      <c r="L89" s="4"/>
      <c r="M89" s="103"/>
      <c r="N89" s="104"/>
    </row>
    <row r="90" spans="2:14" ht="23.25" customHeight="1" x14ac:dyDescent="0.25">
      <c r="B90" s="76">
        <v>85</v>
      </c>
      <c r="C90" s="75">
        <f>Síntese!$B$11</f>
        <v>155016</v>
      </c>
      <c r="D90" s="100" t="str">
        <f>Síntese!$C$10</f>
        <v>HU-UFGD</v>
      </c>
      <c r="E90" s="2"/>
      <c r="F90" s="19"/>
      <c r="G90" s="39"/>
      <c r="H90" s="37"/>
      <c r="I90" s="38"/>
      <c r="J90" s="19"/>
      <c r="K90" s="39"/>
      <c r="L90" s="4"/>
      <c r="M90" s="103"/>
      <c r="N90" s="104"/>
    </row>
    <row r="91" spans="2:14" ht="23.25" customHeight="1" x14ac:dyDescent="0.25">
      <c r="B91" s="76">
        <v>86</v>
      </c>
      <c r="C91" s="75">
        <f>Síntese!$B$11</f>
        <v>155016</v>
      </c>
      <c r="D91" s="100" t="str">
        <f>Síntese!$C$10</f>
        <v>HU-UFGD</v>
      </c>
      <c r="E91" s="2"/>
      <c r="F91" s="19"/>
      <c r="G91" s="39"/>
      <c r="H91" s="37"/>
      <c r="I91" s="38"/>
      <c r="J91" s="19"/>
      <c r="K91" s="39"/>
      <c r="L91" s="4"/>
      <c r="M91" s="103"/>
      <c r="N91" s="104"/>
    </row>
    <row r="92" spans="2:14" ht="23.25" customHeight="1" x14ac:dyDescent="0.25">
      <c r="B92" s="76">
        <v>87</v>
      </c>
      <c r="C92" s="75">
        <f>Síntese!$B$11</f>
        <v>155016</v>
      </c>
      <c r="D92" s="100" t="str">
        <f>Síntese!$C$10</f>
        <v>HU-UFGD</v>
      </c>
      <c r="E92" s="2"/>
      <c r="F92" s="19"/>
      <c r="G92" s="39"/>
      <c r="H92" s="37"/>
      <c r="I92" s="38"/>
      <c r="J92" s="19"/>
      <c r="K92" s="39"/>
      <c r="L92" s="4"/>
      <c r="M92" s="103"/>
      <c r="N92" s="104"/>
    </row>
    <row r="93" spans="2:14" ht="23.25" customHeight="1" x14ac:dyDescent="0.25">
      <c r="B93" s="76">
        <v>88</v>
      </c>
      <c r="C93" s="75">
        <f>Síntese!$B$11</f>
        <v>155016</v>
      </c>
      <c r="D93" s="100" t="str">
        <f>Síntese!$C$10</f>
        <v>HU-UFGD</v>
      </c>
      <c r="E93" s="2"/>
      <c r="F93" s="19"/>
      <c r="G93" s="39"/>
      <c r="H93" s="37"/>
      <c r="I93" s="38"/>
      <c r="J93" s="19"/>
      <c r="K93" s="39"/>
      <c r="L93" s="4"/>
      <c r="M93" s="103"/>
      <c r="N93" s="104"/>
    </row>
    <row r="94" spans="2:14" ht="23.25" customHeight="1" x14ac:dyDescent="0.25">
      <c r="B94" s="76">
        <v>89</v>
      </c>
      <c r="C94" s="75">
        <f>Síntese!$B$11</f>
        <v>155016</v>
      </c>
      <c r="D94" s="100" t="str">
        <f>Síntese!$C$10</f>
        <v>HU-UFGD</v>
      </c>
      <c r="E94" s="2"/>
      <c r="F94" s="19"/>
      <c r="G94" s="39"/>
      <c r="H94" s="37"/>
      <c r="I94" s="38"/>
      <c r="J94" s="19"/>
      <c r="K94" s="39"/>
      <c r="L94" s="4"/>
      <c r="M94" s="103"/>
      <c r="N94" s="104"/>
    </row>
    <row r="95" spans="2:14" ht="23.25" customHeight="1" x14ac:dyDescent="0.25">
      <c r="B95" s="76">
        <v>90</v>
      </c>
      <c r="C95" s="75">
        <f>Síntese!$B$11</f>
        <v>155016</v>
      </c>
      <c r="D95" s="100" t="str">
        <f>Síntese!$C$10</f>
        <v>HU-UFGD</v>
      </c>
      <c r="E95" s="2"/>
      <c r="F95" s="19"/>
      <c r="G95" s="39"/>
      <c r="H95" s="37"/>
      <c r="I95" s="38"/>
      <c r="J95" s="19"/>
      <c r="K95" s="39"/>
      <c r="L95" s="4"/>
      <c r="M95" s="103"/>
      <c r="N95" s="104"/>
    </row>
    <row r="96" spans="2:14" ht="23.25" customHeight="1" x14ac:dyDescent="0.25">
      <c r="B96" s="76">
        <v>91</v>
      </c>
      <c r="C96" s="75">
        <f>Síntese!$B$11</f>
        <v>155016</v>
      </c>
      <c r="D96" s="100" t="str">
        <f>Síntese!$C$10</f>
        <v>HU-UFGD</v>
      </c>
      <c r="E96" s="2"/>
      <c r="F96" s="19"/>
      <c r="G96" s="39"/>
      <c r="H96" s="37"/>
      <c r="I96" s="38"/>
      <c r="J96" s="19"/>
      <c r="K96" s="39"/>
      <c r="L96" s="4"/>
      <c r="M96" s="103"/>
      <c r="N96" s="104"/>
    </row>
    <row r="97" spans="2:14" ht="23.25" customHeight="1" x14ac:dyDescent="0.25">
      <c r="B97" s="76">
        <v>92</v>
      </c>
      <c r="C97" s="75">
        <f>Síntese!$B$11</f>
        <v>155016</v>
      </c>
      <c r="D97" s="100" t="str">
        <f>Síntese!$C$10</f>
        <v>HU-UFGD</v>
      </c>
      <c r="E97" s="2"/>
      <c r="F97" s="19"/>
      <c r="G97" s="39"/>
      <c r="H97" s="37"/>
      <c r="I97" s="38"/>
      <c r="J97" s="19"/>
      <c r="K97" s="39"/>
      <c r="L97" s="4"/>
      <c r="M97" s="103"/>
      <c r="N97" s="104"/>
    </row>
    <row r="98" spans="2:14" ht="23.25" customHeight="1" x14ac:dyDescent="0.25">
      <c r="B98" s="76">
        <v>93</v>
      </c>
      <c r="C98" s="75">
        <f>Síntese!$B$11</f>
        <v>155016</v>
      </c>
      <c r="D98" s="100" t="str">
        <f>Síntese!$C$10</f>
        <v>HU-UFGD</v>
      </c>
      <c r="E98" s="2"/>
      <c r="F98" s="19"/>
      <c r="G98" s="39"/>
      <c r="H98" s="37"/>
      <c r="I98" s="38"/>
      <c r="J98" s="19"/>
      <c r="K98" s="39"/>
      <c r="L98" s="4"/>
      <c r="M98" s="103"/>
      <c r="N98" s="104"/>
    </row>
    <row r="99" spans="2:14" ht="23.25" customHeight="1" x14ac:dyDescent="0.25">
      <c r="B99" s="76">
        <v>94</v>
      </c>
      <c r="C99" s="75">
        <f>Síntese!$B$11</f>
        <v>155016</v>
      </c>
      <c r="D99" s="100" t="str">
        <f>Síntese!$C$10</f>
        <v>HU-UFGD</v>
      </c>
      <c r="E99" s="2"/>
      <c r="F99" s="19"/>
      <c r="G99" s="39"/>
      <c r="H99" s="37"/>
      <c r="I99" s="38"/>
      <c r="J99" s="19"/>
      <c r="K99" s="39"/>
      <c r="L99" s="4"/>
      <c r="M99" s="103"/>
      <c r="N99" s="104"/>
    </row>
    <row r="100" spans="2:14" ht="23.25" customHeight="1" x14ac:dyDescent="0.25">
      <c r="B100" s="76">
        <v>95</v>
      </c>
      <c r="C100" s="75">
        <f>Síntese!$B$11</f>
        <v>155016</v>
      </c>
      <c r="D100" s="100" t="str">
        <f>Síntese!$C$10</f>
        <v>HU-UFGD</v>
      </c>
      <c r="E100" s="2"/>
      <c r="F100" s="19"/>
      <c r="G100" s="39"/>
      <c r="H100" s="37"/>
      <c r="I100" s="38"/>
      <c r="J100" s="19"/>
      <c r="K100" s="39"/>
      <c r="L100" s="4"/>
      <c r="M100" s="103"/>
      <c r="N100" s="104"/>
    </row>
    <row r="101" spans="2:14" ht="23.25" customHeight="1" x14ac:dyDescent="0.25">
      <c r="B101" s="76">
        <v>96</v>
      </c>
      <c r="C101" s="75">
        <f>Síntese!$B$11</f>
        <v>155016</v>
      </c>
      <c r="D101" s="100" t="str">
        <f>Síntese!$C$10</f>
        <v>HU-UFGD</v>
      </c>
      <c r="E101" s="2"/>
      <c r="F101" s="19"/>
      <c r="G101" s="39"/>
      <c r="H101" s="37"/>
      <c r="I101" s="38"/>
      <c r="J101" s="19"/>
      <c r="K101" s="39"/>
      <c r="L101" s="4"/>
      <c r="M101" s="103"/>
      <c r="N101" s="104"/>
    </row>
    <row r="102" spans="2:14" ht="23.25" customHeight="1" x14ac:dyDescent="0.25">
      <c r="B102" s="76">
        <v>97</v>
      </c>
      <c r="C102" s="75">
        <f>Síntese!$B$11</f>
        <v>155016</v>
      </c>
      <c r="D102" s="100" t="str">
        <f>Síntese!$C$10</f>
        <v>HU-UFGD</v>
      </c>
      <c r="E102" s="2"/>
      <c r="F102" s="19"/>
      <c r="G102" s="39"/>
      <c r="H102" s="37"/>
      <c r="I102" s="38"/>
      <c r="J102" s="19"/>
      <c r="K102" s="39"/>
      <c r="L102" s="4"/>
      <c r="M102" s="103"/>
      <c r="N102" s="104"/>
    </row>
    <row r="103" spans="2:14" s="105" customFormat="1" ht="20.45" customHeight="1" x14ac:dyDescent="0.25">
      <c r="B103" s="277" t="s">
        <v>3</v>
      </c>
      <c r="C103" s="277"/>
      <c r="D103" s="277"/>
      <c r="E103" s="277"/>
      <c r="F103" s="277"/>
      <c r="G103" s="277"/>
      <c r="H103" s="277"/>
      <c r="I103" s="277"/>
      <c r="J103" s="277"/>
      <c r="K103" s="277"/>
      <c r="L103" s="77">
        <f>SUM(L6:L102)</f>
        <v>17804086.299999997</v>
      </c>
      <c r="M103" s="77">
        <f>SUMIF(Síntese!D12:D31,"16310101",Síntese!M12:M44)</f>
        <v>7133499.3200000003</v>
      </c>
      <c r="N103" s="77">
        <f>SUMIF(Síntese!D12:D26,"16310101",Síntese!H12:H30)</f>
        <v>8197343.0049882289</v>
      </c>
    </row>
    <row r="104" spans="2:14" x14ac:dyDescent="0.2">
      <c r="H104" s="90"/>
      <c r="I104" s="90"/>
      <c r="K104" s="78"/>
    </row>
    <row r="105" spans="2:14" x14ac:dyDescent="0.2">
      <c r="B105" s="107" t="s">
        <v>124</v>
      </c>
      <c r="H105" s="90"/>
      <c r="I105" s="90"/>
      <c r="L105" s="97"/>
    </row>
    <row r="106" spans="2:14" x14ac:dyDescent="0.2">
      <c r="B106" s="72" t="s">
        <v>125</v>
      </c>
      <c r="H106" s="90"/>
      <c r="I106" s="90"/>
      <c r="L106" s="97"/>
    </row>
    <row r="107" spans="2:14" x14ac:dyDescent="0.25">
      <c r="L107" s="97"/>
    </row>
    <row r="108" spans="2:14" ht="15.75" x14ac:dyDescent="0.25">
      <c r="B108" s="81" t="s">
        <v>81</v>
      </c>
    </row>
    <row r="109" spans="2:14" ht="15.75" x14ac:dyDescent="0.25">
      <c r="B109" s="80"/>
    </row>
    <row r="110" spans="2:14" ht="15.75" x14ac:dyDescent="0.25">
      <c r="B110" s="80" t="s">
        <v>82</v>
      </c>
    </row>
    <row r="111" spans="2:14" x14ac:dyDescent="0.25">
      <c r="B111" s="72" t="s">
        <v>83</v>
      </c>
    </row>
    <row r="112" spans="2:14" ht="15.75" x14ac:dyDescent="0.25">
      <c r="B112" s="80" t="s">
        <v>84</v>
      </c>
    </row>
  </sheetData>
  <sheetProtection algorithmName="SHA-512" hashValue="ZLsIPVe3GMm2tiRkh/mGb4zSCTdEhdsPLn+UuFpau7nqNFHJjnRrCj+NvGu6STBPVYR3voV8ztC04CAI4eQ2NQ==" saltValue="8tGhJwqouGXI1CuiPlVJag==" spinCount="100000" sheet="1" selectLockedCells="1"/>
  <mergeCells count="3">
    <mergeCell ref="B2:I2"/>
    <mergeCell ref="B4:N4"/>
    <mergeCell ref="B103:K103"/>
  </mergeCells>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EC1A7-F818-4170-BD16-C9C5C689ABD6}">
  <dimension ref="B1:S166"/>
  <sheetViews>
    <sheetView showGridLines="0" zoomScaleNormal="100" workbookViewId="0">
      <selection activeCell="L12" sqref="L12"/>
    </sheetView>
  </sheetViews>
  <sheetFormatPr defaultColWidth="9.140625" defaultRowHeight="11.25" x14ac:dyDescent="0.2"/>
  <cols>
    <col min="1" max="1" width="4.85546875" style="82" customWidth="1"/>
    <col min="2" max="2" width="4.85546875" style="82" bestFit="1" customWidth="1"/>
    <col min="3" max="3" width="10.42578125" style="82" customWidth="1"/>
    <col min="4" max="4" width="20.7109375" style="128" customWidth="1"/>
    <col min="5" max="5" width="23.85546875" style="116" customWidth="1"/>
    <col min="6" max="6" width="15.140625" style="132" customWidth="1"/>
    <col min="7" max="7" width="29" style="128" customWidth="1"/>
    <col min="8" max="8" width="22.28515625" style="129" customWidth="1"/>
    <col min="9" max="9" width="15.42578125" style="82" customWidth="1"/>
    <col min="10" max="10" width="10" style="82" customWidth="1"/>
    <col min="11" max="11" width="15.7109375" style="82" bestFit="1" customWidth="1"/>
    <col min="12" max="12" width="16.28515625" style="130" customWidth="1"/>
    <col min="13" max="14" width="16.28515625" style="82" customWidth="1"/>
    <col min="15" max="15" width="16.28515625" style="130" customWidth="1"/>
    <col min="16" max="16" width="16.28515625" style="82" customWidth="1"/>
    <col min="17" max="17" width="14.85546875" style="131" customWidth="1"/>
    <col min="18" max="18" width="24.85546875" style="82" customWidth="1"/>
    <col min="19" max="19" width="20" style="82" customWidth="1"/>
    <col min="20" max="16384" width="9.140625" style="82"/>
  </cols>
  <sheetData>
    <row r="1" spans="2:19" x14ac:dyDescent="0.2">
      <c r="B1" s="10"/>
      <c r="C1" s="10"/>
      <c r="D1" s="108"/>
      <c r="E1" s="11"/>
      <c r="F1" s="109"/>
      <c r="G1" s="108"/>
      <c r="H1" s="110"/>
      <c r="I1" s="10"/>
      <c r="J1" s="10"/>
      <c r="K1" s="10"/>
      <c r="L1" s="48"/>
      <c r="M1" s="10"/>
      <c r="N1" s="111"/>
      <c r="O1" s="49"/>
      <c r="P1" s="10"/>
      <c r="Q1" s="112"/>
    </row>
    <row r="2" spans="2:19" ht="15.75" x14ac:dyDescent="0.2">
      <c r="B2" s="287" t="s">
        <v>144</v>
      </c>
      <c r="C2" s="287"/>
      <c r="D2" s="288"/>
      <c r="E2" s="288"/>
      <c r="F2" s="288"/>
      <c r="G2" s="288"/>
      <c r="H2" s="288"/>
      <c r="I2" s="288"/>
      <c r="J2" s="288"/>
      <c r="K2" s="288"/>
      <c r="L2" s="48"/>
      <c r="M2" s="10"/>
      <c r="N2" s="111"/>
      <c r="O2" s="49"/>
      <c r="P2" s="10"/>
      <c r="Q2" s="112"/>
    </row>
    <row r="3" spans="2:19" ht="15.75" x14ac:dyDescent="0.2">
      <c r="B3" s="289" t="s">
        <v>86</v>
      </c>
      <c r="C3" s="289"/>
      <c r="D3" s="290"/>
      <c r="E3" s="290"/>
      <c r="F3" s="290"/>
      <c r="G3" s="290"/>
      <c r="H3" s="290"/>
      <c r="I3" s="290"/>
      <c r="J3" s="290"/>
      <c r="K3" s="290"/>
      <c r="L3" s="50"/>
      <c r="M3" s="113"/>
      <c r="N3" s="114"/>
      <c r="O3" s="50"/>
      <c r="P3" s="113"/>
      <c r="Q3" s="115"/>
    </row>
    <row r="4" spans="2:19" s="116" customFormat="1" ht="11.25" customHeight="1" x14ac:dyDescent="0.2">
      <c r="B4" s="291" t="s">
        <v>4</v>
      </c>
      <c r="C4" s="291" t="s">
        <v>32</v>
      </c>
      <c r="D4" s="291" t="s">
        <v>5</v>
      </c>
      <c r="E4" s="294" t="s">
        <v>87</v>
      </c>
      <c r="F4" s="294" t="s">
        <v>60</v>
      </c>
      <c r="G4" s="294" t="s">
        <v>88</v>
      </c>
      <c r="H4" s="267" t="s">
        <v>62</v>
      </c>
      <c r="I4" s="268"/>
      <c r="J4" s="268"/>
      <c r="K4" s="294" t="s">
        <v>130</v>
      </c>
      <c r="L4" s="241" t="s">
        <v>89</v>
      </c>
      <c r="M4" s="241"/>
      <c r="N4" s="241" t="s">
        <v>90</v>
      </c>
      <c r="O4" s="241"/>
      <c r="P4" s="241"/>
      <c r="Q4" s="291" t="s">
        <v>64</v>
      </c>
      <c r="R4" s="284" t="s">
        <v>133</v>
      </c>
      <c r="S4" s="284" t="s">
        <v>31</v>
      </c>
    </row>
    <row r="5" spans="2:19" s="117" customFormat="1" ht="12.75" customHeight="1" x14ac:dyDescent="0.2">
      <c r="B5" s="292"/>
      <c r="C5" s="292"/>
      <c r="D5" s="292"/>
      <c r="E5" s="295"/>
      <c r="F5" s="295"/>
      <c r="G5" s="295"/>
      <c r="H5" s="297"/>
      <c r="I5" s="298"/>
      <c r="J5" s="298"/>
      <c r="K5" s="295"/>
      <c r="L5" s="241"/>
      <c r="M5" s="241"/>
      <c r="N5" s="241"/>
      <c r="O5" s="241"/>
      <c r="P5" s="241"/>
      <c r="Q5" s="292"/>
      <c r="R5" s="285"/>
      <c r="S5" s="285"/>
    </row>
    <row r="6" spans="2:19" s="119" customFormat="1" ht="21.6" customHeight="1" x14ac:dyDescent="0.2">
      <c r="B6" s="293"/>
      <c r="C6" s="293"/>
      <c r="D6" s="293"/>
      <c r="E6" s="296"/>
      <c r="F6" s="296"/>
      <c r="G6" s="296"/>
      <c r="H6" s="270"/>
      <c r="I6" s="271"/>
      <c r="J6" s="271"/>
      <c r="K6" s="296"/>
      <c r="L6" s="66" t="s">
        <v>91</v>
      </c>
      <c r="M6" s="84" t="s">
        <v>3</v>
      </c>
      <c r="N6" s="118" t="s">
        <v>92</v>
      </c>
      <c r="O6" s="66" t="s">
        <v>93</v>
      </c>
      <c r="P6" s="84" t="s">
        <v>3</v>
      </c>
      <c r="Q6" s="293"/>
      <c r="R6" s="286"/>
      <c r="S6" s="286"/>
    </row>
    <row r="7" spans="2:19" ht="19.5" customHeight="1" x14ac:dyDescent="0.2">
      <c r="B7" s="120">
        <v>1</v>
      </c>
      <c r="C7" s="121">
        <f>Síntese!$B$11</f>
        <v>155016</v>
      </c>
      <c r="D7" s="122" t="str">
        <f>Síntese!$C$10</f>
        <v>HU-UFGD</v>
      </c>
      <c r="E7" s="14"/>
      <c r="F7" s="14"/>
      <c r="G7" s="14"/>
      <c r="H7" s="281"/>
      <c r="I7" s="282"/>
      <c r="J7" s="283"/>
      <c r="K7" s="40"/>
      <c r="L7" s="41"/>
      <c r="M7" s="123">
        <f t="shared" ref="M7:M157" si="0">K7*L7</f>
        <v>0</v>
      </c>
      <c r="N7" s="42"/>
      <c r="O7" s="41"/>
      <c r="P7" s="123">
        <f>(K7*N7*O7)</f>
        <v>0</v>
      </c>
      <c r="Q7" s="68">
        <f>M7+P7</f>
        <v>0</v>
      </c>
      <c r="R7" s="124"/>
      <c r="S7" s="125"/>
    </row>
    <row r="8" spans="2:19" ht="19.5" customHeight="1" x14ac:dyDescent="0.2">
      <c r="B8" s="120">
        <v>2</v>
      </c>
      <c r="C8" s="121">
        <f>Síntese!$B$11</f>
        <v>155016</v>
      </c>
      <c r="D8" s="122" t="str">
        <f>Síntese!$C$10</f>
        <v>HU-UFGD</v>
      </c>
      <c r="E8" s="14"/>
      <c r="F8" s="14"/>
      <c r="G8" s="14"/>
      <c r="H8" s="253"/>
      <c r="I8" s="254"/>
      <c r="J8" s="255"/>
      <c r="K8" s="40"/>
      <c r="L8" s="41"/>
      <c r="M8" s="123">
        <f t="shared" si="0"/>
        <v>0</v>
      </c>
      <c r="N8" s="42"/>
      <c r="O8" s="41"/>
      <c r="P8" s="123">
        <f t="shared" ref="P8:P71" si="1">(K8*N8*O8)</f>
        <v>0</v>
      </c>
      <c r="Q8" s="68">
        <f t="shared" ref="Q8:Q158" si="2">M8+P8</f>
        <v>0</v>
      </c>
      <c r="R8" s="126"/>
      <c r="S8" s="127"/>
    </row>
    <row r="9" spans="2:19" ht="19.5" customHeight="1" x14ac:dyDescent="0.2">
      <c r="B9" s="120">
        <v>3</v>
      </c>
      <c r="C9" s="121">
        <f>Síntese!$B$11</f>
        <v>155016</v>
      </c>
      <c r="D9" s="122" t="str">
        <f>Síntese!$C$10</f>
        <v>HU-UFGD</v>
      </c>
      <c r="E9" s="14"/>
      <c r="F9" s="14"/>
      <c r="G9" s="14"/>
      <c r="H9" s="253"/>
      <c r="I9" s="254"/>
      <c r="J9" s="255"/>
      <c r="K9" s="40"/>
      <c r="L9" s="41"/>
      <c r="M9" s="123">
        <f t="shared" si="0"/>
        <v>0</v>
      </c>
      <c r="N9" s="42"/>
      <c r="O9" s="41"/>
      <c r="P9" s="123">
        <f t="shared" si="1"/>
        <v>0</v>
      </c>
      <c r="Q9" s="68">
        <f t="shared" si="2"/>
        <v>0</v>
      </c>
      <c r="R9" s="126"/>
      <c r="S9" s="127"/>
    </row>
    <row r="10" spans="2:19" ht="19.5" customHeight="1" x14ac:dyDescent="0.2">
      <c r="B10" s="120">
        <v>4</v>
      </c>
      <c r="C10" s="121">
        <f>Síntese!$B$11</f>
        <v>155016</v>
      </c>
      <c r="D10" s="122" t="str">
        <f>Síntese!$C$10</f>
        <v>HU-UFGD</v>
      </c>
      <c r="E10" s="14"/>
      <c r="F10" s="14"/>
      <c r="G10" s="14"/>
      <c r="H10" s="253"/>
      <c r="I10" s="254"/>
      <c r="J10" s="255"/>
      <c r="K10" s="40"/>
      <c r="L10" s="41"/>
      <c r="M10" s="123">
        <f t="shared" si="0"/>
        <v>0</v>
      </c>
      <c r="N10" s="42"/>
      <c r="O10" s="41"/>
      <c r="P10" s="123">
        <f t="shared" si="1"/>
        <v>0</v>
      </c>
      <c r="Q10" s="68">
        <f t="shared" si="2"/>
        <v>0</v>
      </c>
      <c r="R10" s="126"/>
      <c r="S10" s="127"/>
    </row>
    <row r="11" spans="2:19" ht="19.5" customHeight="1" x14ac:dyDescent="0.2">
      <c r="B11" s="120">
        <v>5</v>
      </c>
      <c r="C11" s="121">
        <f>Síntese!$B$11</f>
        <v>155016</v>
      </c>
      <c r="D11" s="122" t="str">
        <f>Síntese!$C$10</f>
        <v>HU-UFGD</v>
      </c>
      <c r="E11" s="14"/>
      <c r="F11" s="14"/>
      <c r="G11" s="14"/>
      <c r="H11" s="253"/>
      <c r="I11" s="254"/>
      <c r="J11" s="255"/>
      <c r="K11" s="40"/>
      <c r="L11" s="41"/>
      <c r="M11" s="123">
        <f t="shared" si="0"/>
        <v>0</v>
      </c>
      <c r="N11" s="42"/>
      <c r="O11" s="41"/>
      <c r="P11" s="123">
        <f t="shared" si="1"/>
        <v>0</v>
      </c>
      <c r="Q11" s="68">
        <f t="shared" si="2"/>
        <v>0</v>
      </c>
      <c r="R11" s="126"/>
      <c r="S11" s="127"/>
    </row>
    <row r="12" spans="2:19" ht="19.5" customHeight="1" x14ac:dyDescent="0.2">
      <c r="B12" s="120">
        <v>6</v>
      </c>
      <c r="C12" s="121">
        <f>Síntese!$B$11</f>
        <v>155016</v>
      </c>
      <c r="D12" s="122" t="str">
        <f>Síntese!$C$10</f>
        <v>HU-UFGD</v>
      </c>
      <c r="E12" s="14"/>
      <c r="F12" s="14"/>
      <c r="G12" s="14"/>
      <c r="H12" s="253"/>
      <c r="I12" s="254"/>
      <c r="J12" s="255"/>
      <c r="K12" s="40"/>
      <c r="L12" s="41"/>
      <c r="M12" s="123">
        <f t="shared" si="0"/>
        <v>0</v>
      </c>
      <c r="N12" s="42"/>
      <c r="O12" s="41"/>
      <c r="P12" s="123">
        <f t="shared" si="1"/>
        <v>0</v>
      </c>
      <c r="Q12" s="68">
        <f t="shared" si="2"/>
        <v>0</v>
      </c>
      <c r="R12" s="126"/>
      <c r="S12" s="127"/>
    </row>
    <row r="13" spans="2:19" ht="19.5" customHeight="1" x14ac:dyDescent="0.2">
      <c r="B13" s="120">
        <v>7</v>
      </c>
      <c r="C13" s="121">
        <f>Síntese!$B$11</f>
        <v>155016</v>
      </c>
      <c r="D13" s="122" t="str">
        <f>Síntese!$C$10</f>
        <v>HU-UFGD</v>
      </c>
      <c r="E13" s="14"/>
      <c r="F13" s="14"/>
      <c r="G13" s="14"/>
      <c r="H13" s="253"/>
      <c r="I13" s="254"/>
      <c r="J13" s="255"/>
      <c r="K13" s="40"/>
      <c r="L13" s="41"/>
      <c r="M13" s="123">
        <f t="shared" si="0"/>
        <v>0</v>
      </c>
      <c r="N13" s="42"/>
      <c r="O13" s="41"/>
      <c r="P13" s="123">
        <f t="shared" si="1"/>
        <v>0</v>
      </c>
      <c r="Q13" s="68">
        <f t="shared" si="2"/>
        <v>0</v>
      </c>
      <c r="R13" s="126"/>
      <c r="S13" s="127"/>
    </row>
    <row r="14" spans="2:19" ht="19.5" customHeight="1" x14ac:dyDescent="0.2">
      <c r="B14" s="120">
        <v>8</v>
      </c>
      <c r="C14" s="121">
        <f>Síntese!$B$11</f>
        <v>155016</v>
      </c>
      <c r="D14" s="122" t="str">
        <f>Síntese!$C$10</f>
        <v>HU-UFGD</v>
      </c>
      <c r="E14" s="14"/>
      <c r="F14" s="14"/>
      <c r="G14" s="14"/>
      <c r="H14" s="253"/>
      <c r="I14" s="254"/>
      <c r="J14" s="255"/>
      <c r="K14" s="40"/>
      <c r="L14" s="41"/>
      <c r="M14" s="123">
        <f t="shared" si="0"/>
        <v>0</v>
      </c>
      <c r="N14" s="42"/>
      <c r="O14" s="41"/>
      <c r="P14" s="123">
        <f t="shared" si="1"/>
        <v>0</v>
      </c>
      <c r="Q14" s="68">
        <f t="shared" si="2"/>
        <v>0</v>
      </c>
      <c r="R14" s="126"/>
      <c r="S14" s="127"/>
    </row>
    <row r="15" spans="2:19" ht="19.5" customHeight="1" x14ac:dyDescent="0.2">
      <c r="B15" s="120">
        <v>9</v>
      </c>
      <c r="C15" s="121">
        <f>Síntese!$B$11</f>
        <v>155016</v>
      </c>
      <c r="D15" s="122" t="str">
        <f>Síntese!$C$10</f>
        <v>HU-UFGD</v>
      </c>
      <c r="E15" s="31"/>
      <c r="F15" s="14"/>
      <c r="G15" s="14"/>
      <c r="H15" s="253"/>
      <c r="I15" s="254"/>
      <c r="J15" s="255"/>
      <c r="K15" s="40"/>
      <c r="L15" s="41"/>
      <c r="M15" s="123">
        <f t="shared" si="0"/>
        <v>0</v>
      </c>
      <c r="N15" s="42"/>
      <c r="O15" s="41"/>
      <c r="P15" s="123">
        <f t="shared" si="1"/>
        <v>0</v>
      </c>
      <c r="Q15" s="68">
        <f t="shared" si="2"/>
        <v>0</v>
      </c>
      <c r="R15" s="126"/>
      <c r="S15" s="127"/>
    </row>
    <row r="16" spans="2:19" ht="19.5" customHeight="1" x14ac:dyDescent="0.2">
      <c r="B16" s="120">
        <v>10</v>
      </c>
      <c r="C16" s="121">
        <f>Síntese!$B$11</f>
        <v>155016</v>
      </c>
      <c r="D16" s="122" t="str">
        <f>Síntese!$C$10</f>
        <v>HU-UFGD</v>
      </c>
      <c r="E16" s="14"/>
      <c r="F16" s="14"/>
      <c r="G16" s="14"/>
      <c r="H16" s="253"/>
      <c r="I16" s="254"/>
      <c r="J16" s="255"/>
      <c r="K16" s="40"/>
      <c r="L16" s="41"/>
      <c r="M16" s="123">
        <f t="shared" si="0"/>
        <v>0</v>
      </c>
      <c r="N16" s="42"/>
      <c r="O16" s="41"/>
      <c r="P16" s="123">
        <f t="shared" si="1"/>
        <v>0</v>
      </c>
      <c r="Q16" s="68">
        <f t="shared" si="2"/>
        <v>0</v>
      </c>
      <c r="R16" s="126"/>
      <c r="S16" s="127"/>
    </row>
    <row r="17" spans="2:19" ht="19.5" customHeight="1" x14ac:dyDescent="0.2">
      <c r="B17" s="120">
        <v>11</v>
      </c>
      <c r="C17" s="121">
        <f>Síntese!$B$11</f>
        <v>155016</v>
      </c>
      <c r="D17" s="122" t="str">
        <f>Síntese!$C$10</f>
        <v>HU-UFGD</v>
      </c>
      <c r="E17" s="14"/>
      <c r="F17" s="14"/>
      <c r="G17" s="14"/>
      <c r="H17" s="253"/>
      <c r="I17" s="254"/>
      <c r="J17" s="255"/>
      <c r="K17" s="40"/>
      <c r="L17" s="41"/>
      <c r="M17" s="123">
        <f t="shared" si="0"/>
        <v>0</v>
      </c>
      <c r="N17" s="42"/>
      <c r="O17" s="41"/>
      <c r="P17" s="123">
        <f t="shared" si="1"/>
        <v>0</v>
      </c>
      <c r="Q17" s="68">
        <f t="shared" si="2"/>
        <v>0</v>
      </c>
      <c r="R17" s="126"/>
      <c r="S17" s="127"/>
    </row>
    <row r="18" spans="2:19" ht="19.5" customHeight="1" x14ac:dyDescent="0.2">
      <c r="B18" s="120">
        <v>12</v>
      </c>
      <c r="C18" s="121">
        <f>Síntese!$B$11</f>
        <v>155016</v>
      </c>
      <c r="D18" s="122" t="str">
        <f>Síntese!$C$10</f>
        <v>HU-UFGD</v>
      </c>
      <c r="E18" s="14"/>
      <c r="F18" s="14"/>
      <c r="G18" s="14"/>
      <c r="H18" s="253"/>
      <c r="I18" s="254"/>
      <c r="J18" s="255"/>
      <c r="K18" s="40"/>
      <c r="L18" s="41"/>
      <c r="M18" s="123">
        <f t="shared" si="0"/>
        <v>0</v>
      </c>
      <c r="N18" s="42"/>
      <c r="O18" s="41"/>
      <c r="P18" s="123">
        <f t="shared" si="1"/>
        <v>0</v>
      </c>
      <c r="Q18" s="68">
        <f t="shared" si="2"/>
        <v>0</v>
      </c>
      <c r="R18" s="126"/>
      <c r="S18" s="127"/>
    </row>
    <row r="19" spans="2:19" ht="19.5" customHeight="1" x14ac:dyDescent="0.2">
      <c r="B19" s="120">
        <v>13</v>
      </c>
      <c r="C19" s="121">
        <f>Síntese!$B$11</f>
        <v>155016</v>
      </c>
      <c r="D19" s="122" t="str">
        <f>Síntese!$C$10</f>
        <v>HU-UFGD</v>
      </c>
      <c r="E19" s="14"/>
      <c r="F19" s="14"/>
      <c r="G19" s="14"/>
      <c r="H19" s="253"/>
      <c r="I19" s="254"/>
      <c r="J19" s="255"/>
      <c r="K19" s="40"/>
      <c r="L19" s="41"/>
      <c r="M19" s="123">
        <f t="shared" si="0"/>
        <v>0</v>
      </c>
      <c r="N19" s="42"/>
      <c r="O19" s="41"/>
      <c r="P19" s="123">
        <f t="shared" si="1"/>
        <v>0</v>
      </c>
      <c r="Q19" s="68">
        <f t="shared" si="2"/>
        <v>0</v>
      </c>
      <c r="R19" s="126"/>
      <c r="S19" s="127"/>
    </row>
    <row r="20" spans="2:19" ht="19.5" customHeight="1" x14ac:dyDescent="0.2">
      <c r="B20" s="120">
        <v>14</v>
      </c>
      <c r="C20" s="121">
        <f>Síntese!$B$11</f>
        <v>155016</v>
      </c>
      <c r="D20" s="122" t="str">
        <f>Síntese!$C$10</f>
        <v>HU-UFGD</v>
      </c>
      <c r="E20" s="14"/>
      <c r="F20" s="14"/>
      <c r="G20" s="14"/>
      <c r="H20" s="26"/>
      <c r="I20" s="27"/>
      <c r="J20" s="28"/>
      <c r="K20" s="40"/>
      <c r="L20" s="41"/>
      <c r="M20" s="123">
        <f t="shared" si="0"/>
        <v>0</v>
      </c>
      <c r="N20" s="42"/>
      <c r="O20" s="41"/>
      <c r="P20" s="123">
        <f t="shared" si="1"/>
        <v>0</v>
      </c>
      <c r="Q20" s="68">
        <f t="shared" si="2"/>
        <v>0</v>
      </c>
      <c r="R20" s="126"/>
      <c r="S20" s="127"/>
    </row>
    <row r="21" spans="2:19" ht="19.5" customHeight="1" x14ac:dyDescent="0.2">
      <c r="B21" s="120">
        <v>15</v>
      </c>
      <c r="C21" s="121">
        <f>Síntese!$B$11</f>
        <v>155016</v>
      </c>
      <c r="D21" s="122" t="str">
        <f>Síntese!$C$10</f>
        <v>HU-UFGD</v>
      </c>
      <c r="E21" s="14"/>
      <c r="F21" s="14"/>
      <c r="G21" s="14"/>
      <c r="H21" s="26"/>
      <c r="I21" s="27"/>
      <c r="J21" s="28"/>
      <c r="K21" s="40"/>
      <c r="L21" s="41"/>
      <c r="M21" s="123">
        <f t="shared" si="0"/>
        <v>0</v>
      </c>
      <c r="N21" s="42"/>
      <c r="O21" s="41"/>
      <c r="P21" s="123">
        <f t="shared" si="1"/>
        <v>0</v>
      </c>
      <c r="Q21" s="68">
        <f t="shared" si="2"/>
        <v>0</v>
      </c>
      <c r="R21" s="126"/>
      <c r="S21" s="127"/>
    </row>
    <row r="22" spans="2:19" ht="19.5" customHeight="1" x14ac:dyDescent="0.2">
      <c r="B22" s="120">
        <v>16</v>
      </c>
      <c r="C22" s="121">
        <f>Síntese!$B$11</f>
        <v>155016</v>
      </c>
      <c r="D22" s="122" t="str">
        <f>Síntese!$C$10</f>
        <v>HU-UFGD</v>
      </c>
      <c r="E22" s="14"/>
      <c r="F22" s="14"/>
      <c r="G22" s="14"/>
      <c r="H22" s="26"/>
      <c r="I22" s="27"/>
      <c r="J22" s="28"/>
      <c r="K22" s="40"/>
      <c r="L22" s="41"/>
      <c r="M22" s="123">
        <f t="shared" si="0"/>
        <v>0</v>
      </c>
      <c r="N22" s="42"/>
      <c r="O22" s="41"/>
      <c r="P22" s="123">
        <f t="shared" si="1"/>
        <v>0</v>
      </c>
      <c r="Q22" s="68">
        <f t="shared" si="2"/>
        <v>0</v>
      </c>
      <c r="R22" s="126"/>
      <c r="S22" s="127"/>
    </row>
    <row r="23" spans="2:19" ht="19.5" customHeight="1" x14ac:dyDescent="0.2">
      <c r="B23" s="120">
        <v>17</v>
      </c>
      <c r="C23" s="121">
        <f>Síntese!$B$11</f>
        <v>155016</v>
      </c>
      <c r="D23" s="122" t="str">
        <f>Síntese!$C$10</f>
        <v>HU-UFGD</v>
      </c>
      <c r="E23" s="14"/>
      <c r="F23" s="14"/>
      <c r="G23" s="14"/>
      <c r="H23" s="26"/>
      <c r="I23" s="27"/>
      <c r="J23" s="28"/>
      <c r="K23" s="40"/>
      <c r="L23" s="41"/>
      <c r="M23" s="123">
        <f t="shared" si="0"/>
        <v>0</v>
      </c>
      <c r="N23" s="42"/>
      <c r="O23" s="41"/>
      <c r="P23" s="123">
        <f t="shared" si="1"/>
        <v>0</v>
      </c>
      <c r="Q23" s="68">
        <f t="shared" si="2"/>
        <v>0</v>
      </c>
      <c r="R23" s="126"/>
      <c r="S23" s="127"/>
    </row>
    <row r="24" spans="2:19" ht="19.5" customHeight="1" x14ac:dyDescent="0.2">
      <c r="B24" s="120">
        <v>18</v>
      </c>
      <c r="C24" s="121">
        <f>Síntese!$B$11</f>
        <v>155016</v>
      </c>
      <c r="D24" s="122" t="str">
        <f>Síntese!$C$10</f>
        <v>HU-UFGD</v>
      </c>
      <c r="E24" s="14"/>
      <c r="F24" s="14"/>
      <c r="G24" s="14"/>
      <c r="H24" s="26"/>
      <c r="I24" s="27"/>
      <c r="J24" s="28"/>
      <c r="K24" s="40"/>
      <c r="L24" s="41"/>
      <c r="M24" s="123">
        <f t="shared" si="0"/>
        <v>0</v>
      </c>
      <c r="N24" s="42"/>
      <c r="O24" s="41"/>
      <c r="P24" s="123">
        <f t="shared" si="1"/>
        <v>0</v>
      </c>
      <c r="Q24" s="68">
        <f t="shared" si="2"/>
        <v>0</v>
      </c>
      <c r="R24" s="126"/>
      <c r="S24" s="127"/>
    </row>
    <row r="25" spans="2:19" ht="19.5" customHeight="1" x14ac:dyDescent="0.2">
      <c r="B25" s="120">
        <v>19</v>
      </c>
      <c r="C25" s="121">
        <f>Síntese!$B$11</f>
        <v>155016</v>
      </c>
      <c r="D25" s="122" t="str">
        <f>Síntese!$C$10</f>
        <v>HU-UFGD</v>
      </c>
      <c r="E25" s="14"/>
      <c r="F25" s="14"/>
      <c r="G25" s="14"/>
      <c r="H25" s="26"/>
      <c r="I25" s="27"/>
      <c r="J25" s="28"/>
      <c r="K25" s="40"/>
      <c r="L25" s="41"/>
      <c r="M25" s="123">
        <f t="shared" si="0"/>
        <v>0</v>
      </c>
      <c r="N25" s="42"/>
      <c r="O25" s="41"/>
      <c r="P25" s="123">
        <f t="shared" si="1"/>
        <v>0</v>
      </c>
      <c r="Q25" s="68">
        <f t="shared" si="2"/>
        <v>0</v>
      </c>
      <c r="R25" s="126"/>
      <c r="S25" s="127"/>
    </row>
    <row r="26" spans="2:19" ht="19.5" customHeight="1" x14ac:dyDescent="0.2">
      <c r="B26" s="120">
        <v>20</v>
      </c>
      <c r="C26" s="121">
        <f>Síntese!$B$11</f>
        <v>155016</v>
      </c>
      <c r="D26" s="122" t="str">
        <f>Síntese!$C$10</f>
        <v>HU-UFGD</v>
      </c>
      <c r="E26" s="14"/>
      <c r="F26" s="14"/>
      <c r="G26" s="14"/>
      <c r="H26" s="26"/>
      <c r="I26" s="27"/>
      <c r="J26" s="28"/>
      <c r="K26" s="40"/>
      <c r="L26" s="41"/>
      <c r="M26" s="123">
        <f t="shared" si="0"/>
        <v>0</v>
      </c>
      <c r="N26" s="42"/>
      <c r="O26" s="41"/>
      <c r="P26" s="123">
        <f t="shared" si="1"/>
        <v>0</v>
      </c>
      <c r="Q26" s="68">
        <f t="shared" si="2"/>
        <v>0</v>
      </c>
      <c r="R26" s="126"/>
      <c r="S26" s="127"/>
    </row>
    <row r="27" spans="2:19" ht="19.5" customHeight="1" x14ac:dyDescent="0.2">
      <c r="B27" s="120">
        <v>21</v>
      </c>
      <c r="C27" s="121">
        <f>Síntese!$B$11</f>
        <v>155016</v>
      </c>
      <c r="D27" s="122" t="str">
        <f>Síntese!$C$10</f>
        <v>HU-UFGD</v>
      </c>
      <c r="E27" s="14"/>
      <c r="F27" s="14"/>
      <c r="G27" s="14"/>
      <c r="H27" s="26"/>
      <c r="I27" s="27"/>
      <c r="J27" s="28"/>
      <c r="K27" s="40"/>
      <c r="L27" s="41"/>
      <c r="M27" s="123">
        <f t="shared" si="0"/>
        <v>0</v>
      </c>
      <c r="N27" s="42"/>
      <c r="O27" s="41"/>
      <c r="P27" s="123">
        <f t="shared" si="1"/>
        <v>0</v>
      </c>
      <c r="Q27" s="68">
        <f t="shared" si="2"/>
        <v>0</v>
      </c>
      <c r="R27" s="126"/>
      <c r="S27" s="127"/>
    </row>
    <row r="28" spans="2:19" ht="19.5" customHeight="1" x14ac:dyDescent="0.2">
      <c r="B28" s="120">
        <v>22</v>
      </c>
      <c r="C28" s="121">
        <f>Síntese!$B$11</f>
        <v>155016</v>
      </c>
      <c r="D28" s="122" t="str">
        <f>Síntese!$C$10</f>
        <v>HU-UFGD</v>
      </c>
      <c r="E28" s="14"/>
      <c r="F28" s="14"/>
      <c r="G28" s="14"/>
      <c r="H28" s="26"/>
      <c r="I28" s="27"/>
      <c r="J28" s="28"/>
      <c r="K28" s="40"/>
      <c r="L28" s="41"/>
      <c r="M28" s="123">
        <f t="shared" si="0"/>
        <v>0</v>
      </c>
      <c r="N28" s="42"/>
      <c r="O28" s="41"/>
      <c r="P28" s="123">
        <f t="shared" si="1"/>
        <v>0</v>
      </c>
      <c r="Q28" s="68">
        <f t="shared" si="2"/>
        <v>0</v>
      </c>
      <c r="R28" s="126"/>
      <c r="S28" s="127"/>
    </row>
    <row r="29" spans="2:19" ht="19.5" customHeight="1" x14ac:dyDescent="0.2">
      <c r="B29" s="120">
        <v>23</v>
      </c>
      <c r="C29" s="121">
        <f>Síntese!$B$11</f>
        <v>155016</v>
      </c>
      <c r="D29" s="122" t="str">
        <f>Síntese!$C$10</f>
        <v>HU-UFGD</v>
      </c>
      <c r="E29" s="14"/>
      <c r="F29" s="14"/>
      <c r="G29" s="14"/>
      <c r="H29" s="26"/>
      <c r="I29" s="27"/>
      <c r="J29" s="28"/>
      <c r="K29" s="40"/>
      <c r="L29" s="41"/>
      <c r="M29" s="123">
        <f t="shared" si="0"/>
        <v>0</v>
      </c>
      <c r="N29" s="42"/>
      <c r="O29" s="41"/>
      <c r="P29" s="123">
        <f t="shared" si="1"/>
        <v>0</v>
      </c>
      <c r="Q29" s="68">
        <f t="shared" si="2"/>
        <v>0</v>
      </c>
      <c r="R29" s="126"/>
      <c r="S29" s="127"/>
    </row>
    <row r="30" spans="2:19" ht="19.5" customHeight="1" x14ac:dyDescent="0.2">
      <c r="B30" s="120">
        <v>24</v>
      </c>
      <c r="C30" s="121">
        <f>Síntese!$B$11</f>
        <v>155016</v>
      </c>
      <c r="D30" s="122" t="str">
        <f>Síntese!$C$10</f>
        <v>HU-UFGD</v>
      </c>
      <c r="E30" s="14"/>
      <c r="F30" s="14"/>
      <c r="G30" s="14"/>
      <c r="H30" s="26"/>
      <c r="I30" s="27"/>
      <c r="J30" s="28"/>
      <c r="K30" s="40"/>
      <c r="L30" s="41"/>
      <c r="M30" s="123">
        <f t="shared" si="0"/>
        <v>0</v>
      </c>
      <c r="N30" s="42"/>
      <c r="O30" s="41"/>
      <c r="P30" s="123">
        <f t="shared" si="1"/>
        <v>0</v>
      </c>
      <c r="Q30" s="68">
        <f t="shared" si="2"/>
        <v>0</v>
      </c>
      <c r="R30" s="126"/>
      <c r="S30" s="127"/>
    </row>
    <row r="31" spans="2:19" ht="19.5" customHeight="1" x14ac:dyDescent="0.2">
      <c r="B31" s="120">
        <v>25</v>
      </c>
      <c r="C31" s="121">
        <f>Síntese!$B$11</f>
        <v>155016</v>
      </c>
      <c r="D31" s="122" t="str">
        <f>Síntese!$C$10</f>
        <v>HU-UFGD</v>
      </c>
      <c r="E31" s="14"/>
      <c r="F31" s="14"/>
      <c r="G31" s="14"/>
      <c r="H31" s="26"/>
      <c r="I31" s="27"/>
      <c r="J31" s="28"/>
      <c r="K31" s="40"/>
      <c r="L31" s="41"/>
      <c r="M31" s="123">
        <f t="shared" si="0"/>
        <v>0</v>
      </c>
      <c r="N31" s="42"/>
      <c r="O31" s="41"/>
      <c r="P31" s="123">
        <f t="shared" si="1"/>
        <v>0</v>
      </c>
      <c r="Q31" s="68">
        <f t="shared" si="2"/>
        <v>0</v>
      </c>
      <c r="R31" s="126"/>
      <c r="S31" s="127"/>
    </row>
    <row r="32" spans="2:19" ht="19.5" customHeight="1" x14ac:dyDescent="0.2">
      <c r="B32" s="120">
        <v>26</v>
      </c>
      <c r="C32" s="121">
        <f>Síntese!$B$11</f>
        <v>155016</v>
      </c>
      <c r="D32" s="122" t="str">
        <f>Síntese!$C$10</f>
        <v>HU-UFGD</v>
      </c>
      <c r="E32" s="14"/>
      <c r="F32" s="14"/>
      <c r="G32" s="14"/>
      <c r="H32" s="26"/>
      <c r="I32" s="27"/>
      <c r="J32" s="28"/>
      <c r="K32" s="40"/>
      <c r="L32" s="41"/>
      <c r="M32" s="123">
        <f t="shared" si="0"/>
        <v>0</v>
      </c>
      <c r="N32" s="42"/>
      <c r="O32" s="41"/>
      <c r="P32" s="123">
        <f t="shared" si="1"/>
        <v>0</v>
      </c>
      <c r="Q32" s="68">
        <f t="shared" si="2"/>
        <v>0</v>
      </c>
      <c r="R32" s="126"/>
      <c r="S32" s="127"/>
    </row>
    <row r="33" spans="2:19" ht="19.5" customHeight="1" x14ac:dyDescent="0.2">
      <c r="B33" s="120">
        <v>27</v>
      </c>
      <c r="C33" s="121">
        <f>Síntese!$B$11</f>
        <v>155016</v>
      </c>
      <c r="D33" s="122" t="str">
        <f>Síntese!$C$10</f>
        <v>HU-UFGD</v>
      </c>
      <c r="E33" s="14"/>
      <c r="F33" s="14"/>
      <c r="G33" s="14"/>
      <c r="H33" s="26"/>
      <c r="I33" s="27"/>
      <c r="J33" s="28"/>
      <c r="K33" s="40"/>
      <c r="L33" s="41"/>
      <c r="M33" s="123">
        <f t="shared" si="0"/>
        <v>0</v>
      </c>
      <c r="N33" s="42"/>
      <c r="O33" s="41"/>
      <c r="P33" s="123">
        <f t="shared" si="1"/>
        <v>0</v>
      </c>
      <c r="Q33" s="68">
        <f t="shared" si="2"/>
        <v>0</v>
      </c>
      <c r="R33" s="126"/>
      <c r="S33" s="127"/>
    </row>
    <row r="34" spans="2:19" ht="19.5" customHeight="1" x14ac:dyDescent="0.2">
      <c r="B34" s="120">
        <v>28</v>
      </c>
      <c r="C34" s="121">
        <f>Síntese!$B$11</f>
        <v>155016</v>
      </c>
      <c r="D34" s="122" t="str">
        <f>Síntese!$C$10</f>
        <v>HU-UFGD</v>
      </c>
      <c r="E34" s="14"/>
      <c r="F34" s="14"/>
      <c r="G34" s="14"/>
      <c r="H34" s="26"/>
      <c r="I34" s="27"/>
      <c r="J34" s="28"/>
      <c r="K34" s="40"/>
      <c r="L34" s="41"/>
      <c r="M34" s="123">
        <f t="shared" si="0"/>
        <v>0</v>
      </c>
      <c r="N34" s="42"/>
      <c r="O34" s="41"/>
      <c r="P34" s="123">
        <f t="shared" si="1"/>
        <v>0</v>
      </c>
      <c r="Q34" s="68">
        <f t="shared" si="2"/>
        <v>0</v>
      </c>
      <c r="R34" s="126"/>
      <c r="S34" s="127"/>
    </row>
    <row r="35" spans="2:19" ht="19.5" customHeight="1" x14ac:dyDescent="0.2">
      <c r="B35" s="120">
        <v>29</v>
      </c>
      <c r="C35" s="121">
        <f>Síntese!$B$11</f>
        <v>155016</v>
      </c>
      <c r="D35" s="122" t="str">
        <f>Síntese!$C$10</f>
        <v>HU-UFGD</v>
      </c>
      <c r="E35" s="14"/>
      <c r="F35" s="14"/>
      <c r="G35" s="14"/>
      <c r="H35" s="26"/>
      <c r="I35" s="27"/>
      <c r="J35" s="28"/>
      <c r="K35" s="40"/>
      <c r="L35" s="41"/>
      <c r="M35" s="123">
        <f t="shared" si="0"/>
        <v>0</v>
      </c>
      <c r="N35" s="42"/>
      <c r="O35" s="41"/>
      <c r="P35" s="123">
        <f t="shared" si="1"/>
        <v>0</v>
      </c>
      <c r="Q35" s="68">
        <f t="shared" si="2"/>
        <v>0</v>
      </c>
      <c r="R35" s="126"/>
      <c r="S35" s="127"/>
    </row>
    <row r="36" spans="2:19" ht="19.5" customHeight="1" x14ac:dyDescent="0.2">
      <c r="B36" s="120">
        <v>30</v>
      </c>
      <c r="C36" s="121">
        <f>Síntese!$B$11</f>
        <v>155016</v>
      </c>
      <c r="D36" s="122" t="str">
        <f>Síntese!$C$10</f>
        <v>HU-UFGD</v>
      </c>
      <c r="E36" s="14"/>
      <c r="F36" s="14"/>
      <c r="G36" s="14"/>
      <c r="H36" s="26"/>
      <c r="I36" s="27"/>
      <c r="J36" s="28"/>
      <c r="K36" s="40"/>
      <c r="L36" s="41"/>
      <c r="M36" s="123">
        <f t="shared" si="0"/>
        <v>0</v>
      </c>
      <c r="N36" s="42"/>
      <c r="O36" s="41"/>
      <c r="P36" s="123">
        <f t="shared" si="1"/>
        <v>0</v>
      </c>
      <c r="Q36" s="68">
        <f t="shared" si="2"/>
        <v>0</v>
      </c>
      <c r="R36" s="126"/>
      <c r="S36" s="127"/>
    </row>
    <row r="37" spans="2:19" ht="19.5" customHeight="1" x14ac:dyDescent="0.2">
      <c r="B37" s="120">
        <v>31</v>
      </c>
      <c r="C37" s="121">
        <f>Síntese!$B$11</f>
        <v>155016</v>
      </c>
      <c r="D37" s="122" t="str">
        <f>Síntese!$C$10</f>
        <v>HU-UFGD</v>
      </c>
      <c r="E37" s="14"/>
      <c r="F37" s="14"/>
      <c r="G37" s="14"/>
      <c r="H37" s="26"/>
      <c r="I37" s="27"/>
      <c r="J37" s="28"/>
      <c r="K37" s="40"/>
      <c r="L37" s="41"/>
      <c r="M37" s="123">
        <f t="shared" si="0"/>
        <v>0</v>
      </c>
      <c r="N37" s="42"/>
      <c r="O37" s="41"/>
      <c r="P37" s="123">
        <f t="shared" si="1"/>
        <v>0</v>
      </c>
      <c r="Q37" s="68">
        <f t="shared" si="2"/>
        <v>0</v>
      </c>
      <c r="R37" s="126"/>
      <c r="S37" s="127"/>
    </row>
    <row r="38" spans="2:19" ht="19.5" customHeight="1" x14ac:dyDescent="0.2">
      <c r="B38" s="120">
        <v>32</v>
      </c>
      <c r="C38" s="121">
        <f>Síntese!$B$11</f>
        <v>155016</v>
      </c>
      <c r="D38" s="122" t="str">
        <f>Síntese!$C$10</f>
        <v>HU-UFGD</v>
      </c>
      <c r="E38" s="14"/>
      <c r="F38" s="14"/>
      <c r="G38" s="14"/>
      <c r="H38" s="26"/>
      <c r="I38" s="27"/>
      <c r="J38" s="28"/>
      <c r="K38" s="40"/>
      <c r="L38" s="41"/>
      <c r="M38" s="123">
        <f t="shared" si="0"/>
        <v>0</v>
      </c>
      <c r="N38" s="42"/>
      <c r="O38" s="41"/>
      <c r="P38" s="123">
        <f t="shared" si="1"/>
        <v>0</v>
      </c>
      <c r="Q38" s="68">
        <f t="shared" si="2"/>
        <v>0</v>
      </c>
      <c r="R38" s="126"/>
      <c r="S38" s="127"/>
    </row>
    <row r="39" spans="2:19" ht="19.5" customHeight="1" x14ac:dyDescent="0.2">
      <c r="B39" s="120">
        <v>33</v>
      </c>
      <c r="C39" s="121">
        <f>Síntese!$B$11</f>
        <v>155016</v>
      </c>
      <c r="D39" s="122" t="str">
        <f>Síntese!$C$10</f>
        <v>HU-UFGD</v>
      </c>
      <c r="E39" s="14"/>
      <c r="F39" s="14"/>
      <c r="G39" s="14"/>
      <c r="H39" s="26"/>
      <c r="I39" s="27"/>
      <c r="J39" s="28"/>
      <c r="K39" s="40"/>
      <c r="L39" s="41"/>
      <c r="M39" s="123">
        <f t="shared" si="0"/>
        <v>0</v>
      </c>
      <c r="N39" s="42"/>
      <c r="O39" s="41"/>
      <c r="P39" s="123">
        <f t="shared" si="1"/>
        <v>0</v>
      </c>
      <c r="Q39" s="68">
        <f t="shared" si="2"/>
        <v>0</v>
      </c>
      <c r="R39" s="126"/>
      <c r="S39" s="127"/>
    </row>
    <row r="40" spans="2:19" ht="19.5" customHeight="1" x14ac:dyDescent="0.2">
      <c r="B40" s="120">
        <v>34</v>
      </c>
      <c r="C40" s="121">
        <f>Síntese!$B$11</f>
        <v>155016</v>
      </c>
      <c r="D40" s="122" t="str">
        <f>Síntese!$C$10</f>
        <v>HU-UFGD</v>
      </c>
      <c r="E40" s="14"/>
      <c r="F40" s="14"/>
      <c r="G40" s="14"/>
      <c r="H40" s="26"/>
      <c r="I40" s="27"/>
      <c r="J40" s="28"/>
      <c r="K40" s="40"/>
      <c r="L40" s="41"/>
      <c r="M40" s="123">
        <f t="shared" si="0"/>
        <v>0</v>
      </c>
      <c r="N40" s="42"/>
      <c r="O40" s="41"/>
      <c r="P40" s="123">
        <f t="shared" si="1"/>
        <v>0</v>
      </c>
      <c r="Q40" s="68">
        <f t="shared" si="2"/>
        <v>0</v>
      </c>
      <c r="R40" s="126"/>
      <c r="S40" s="127"/>
    </row>
    <row r="41" spans="2:19" ht="19.5" customHeight="1" x14ac:dyDescent="0.2">
      <c r="B41" s="120">
        <v>35</v>
      </c>
      <c r="C41" s="121">
        <f>Síntese!$B$11</f>
        <v>155016</v>
      </c>
      <c r="D41" s="122" t="str">
        <f>Síntese!$C$10</f>
        <v>HU-UFGD</v>
      </c>
      <c r="E41" s="14"/>
      <c r="F41" s="14"/>
      <c r="G41" s="14"/>
      <c r="H41" s="26"/>
      <c r="I41" s="27"/>
      <c r="J41" s="28"/>
      <c r="K41" s="40"/>
      <c r="L41" s="41"/>
      <c r="M41" s="123">
        <f t="shared" si="0"/>
        <v>0</v>
      </c>
      <c r="N41" s="42"/>
      <c r="O41" s="41"/>
      <c r="P41" s="123">
        <f t="shared" si="1"/>
        <v>0</v>
      </c>
      <c r="Q41" s="68">
        <f t="shared" si="2"/>
        <v>0</v>
      </c>
      <c r="R41" s="126"/>
      <c r="S41" s="127"/>
    </row>
    <row r="42" spans="2:19" ht="19.5" customHeight="1" x14ac:dyDescent="0.2">
      <c r="B42" s="120">
        <v>36</v>
      </c>
      <c r="C42" s="121">
        <f>Síntese!$B$11</f>
        <v>155016</v>
      </c>
      <c r="D42" s="122" t="str">
        <f>Síntese!$C$10</f>
        <v>HU-UFGD</v>
      </c>
      <c r="E42" s="14"/>
      <c r="F42" s="14"/>
      <c r="G42" s="14"/>
      <c r="H42" s="26"/>
      <c r="I42" s="27"/>
      <c r="J42" s="28"/>
      <c r="K42" s="40"/>
      <c r="L42" s="41"/>
      <c r="M42" s="123">
        <f t="shared" si="0"/>
        <v>0</v>
      </c>
      <c r="N42" s="42"/>
      <c r="O42" s="41"/>
      <c r="P42" s="123">
        <f t="shared" si="1"/>
        <v>0</v>
      </c>
      <c r="Q42" s="68">
        <f t="shared" si="2"/>
        <v>0</v>
      </c>
      <c r="R42" s="126"/>
      <c r="S42" s="127"/>
    </row>
    <row r="43" spans="2:19" ht="19.5" customHeight="1" x14ac:dyDescent="0.2">
      <c r="B43" s="120">
        <v>37</v>
      </c>
      <c r="C43" s="121">
        <f>Síntese!$B$11</f>
        <v>155016</v>
      </c>
      <c r="D43" s="122" t="str">
        <f>Síntese!$C$10</f>
        <v>HU-UFGD</v>
      </c>
      <c r="E43" s="14"/>
      <c r="F43" s="14"/>
      <c r="G43" s="14"/>
      <c r="H43" s="26"/>
      <c r="I43" s="27"/>
      <c r="J43" s="28"/>
      <c r="K43" s="40"/>
      <c r="L43" s="41"/>
      <c r="M43" s="123">
        <f t="shared" si="0"/>
        <v>0</v>
      </c>
      <c r="N43" s="42"/>
      <c r="O43" s="41"/>
      <c r="P43" s="123">
        <f t="shared" si="1"/>
        <v>0</v>
      </c>
      <c r="Q43" s="68">
        <f t="shared" si="2"/>
        <v>0</v>
      </c>
      <c r="R43" s="126"/>
      <c r="S43" s="127"/>
    </row>
    <row r="44" spans="2:19" ht="19.5" customHeight="1" x14ac:dyDescent="0.2">
      <c r="B44" s="120">
        <v>38</v>
      </c>
      <c r="C44" s="121">
        <f>Síntese!$B$11</f>
        <v>155016</v>
      </c>
      <c r="D44" s="122" t="str">
        <f>Síntese!$C$10</f>
        <v>HU-UFGD</v>
      </c>
      <c r="E44" s="14"/>
      <c r="F44" s="14"/>
      <c r="G44" s="14"/>
      <c r="H44" s="26"/>
      <c r="I44" s="27"/>
      <c r="J44" s="28"/>
      <c r="K44" s="40"/>
      <c r="L44" s="41"/>
      <c r="M44" s="123">
        <f t="shared" si="0"/>
        <v>0</v>
      </c>
      <c r="N44" s="42"/>
      <c r="O44" s="41"/>
      <c r="P44" s="123">
        <f t="shared" si="1"/>
        <v>0</v>
      </c>
      <c r="Q44" s="68">
        <f t="shared" si="2"/>
        <v>0</v>
      </c>
      <c r="R44" s="126"/>
      <c r="S44" s="127"/>
    </row>
    <row r="45" spans="2:19" ht="19.5" customHeight="1" x14ac:dyDescent="0.2">
      <c r="B45" s="120">
        <v>39</v>
      </c>
      <c r="C45" s="121">
        <f>Síntese!$B$11</f>
        <v>155016</v>
      </c>
      <c r="D45" s="122" t="str">
        <f>Síntese!$C$10</f>
        <v>HU-UFGD</v>
      </c>
      <c r="E45" s="14"/>
      <c r="F45" s="14"/>
      <c r="G45" s="14"/>
      <c r="H45" s="26"/>
      <c r="I45" s="27"/>
      <c r="J45" s="28"/>
      <c r="K45" s="40"/>
      <c r="L45" s="41"/>
      <c r="M45" s="123">
        <f t="shared" si="0"/>
        <v>0</v>
      </c>
      <c r="N45" s="42"/>
      <c r="O45" s="41"/>
      <c r="P45" s="123">
        <f t="shared" si="1"/>
        <v>0</v>
      </c>
      <c r="Q45" s="68">
        <f t="shared" si="2"/>
        <v>0</v>
      </c>
      <c r="R45" s="126"/>
      <c r="S45" s="127"/>
    </row>
    <row r="46" spans="2:19" ht="19.5" customHeight="1" x14ac:dyDescent="0.2">
      <c r="B46" s="120">
        <v>40</v>
      </c>
      <c r="C46" s="121">
        <f>Síntese!$B$11</f>
        <v>155016</v>
      </c>
      <c r="D46" s="122" t="str">
        <f>Síntese!$C$10</f>
        <v>HU-UFGD</v>
      </c>
      <c r="E46" s="14"/>
      <c r="F46" s="14"/>
      <c r="G46" s="14"/>
      <c r="H46" s="26"/>
      <c r="I46" s="27"/>
      <c r="J46" s="28"/>
      <c r="K46" s="40"/>
      <c r="L46" s="41"/>
      <c r="M46" s="123">
        <f t="shared" si="0"/>
        <v>0</v>
      </c>
      <c r="N46" s="42"/>
      <c r="O46" s="41"/>
      <c r="P46" s="123">
        <f t="shared" si="1"/>
        <v>0</v>
      </c>
      <c r="Q46" s="68">
        <f t="shared" si="2"/>
        <v>0</v>
      </c>
      <c r="R46" s="126"/>
      <c r="S46" s="127"/>
    </row>
    <row r="47" spans="2:19" ht="19.5" customHeight="1" x14ac:dyDescent="0.2">
      <c r="B47" s="120">
        <v>41</v>
      </c>
      <c r="C47" s="121">
        <f>Síntese!$B$11</f>
        <v>155016</v>
      </c>
      <c r="D47" s="122" t="str">
        <f>Síntese!$C$10</f>
        <v>HU-UFGD</v>
      </c>
      <c r="E47" s="14"/>
      <c r="F47" s="14"/>
      <c r="G47" s="14"/>
      <c r="H47" s="26"/>
      <c r="I47" s="27"/>
      <c r="J47" s="28"/>
      <c r="K47" s="40"/>
      <c r="L47" s="41"/>
      <c r="M47" s="123">
        <f t="shared" si="0"/>
        <v>0</v>
      </c>
      <c r="N47" s="42"/>
      <c r="O47" s="41"/>
      <c r="P47" s="123">
        <f t="shared" si="1"/>
        <v>0</v>
      </c>
      <c r="Q47" s="68">
        <f t="shared" si="2"/>
        <v>0</v>
      </c>
      <c r="R47" s="126"/>
      <c r="S47" s="127"/>
    </row>
    <row r="48" spans="2:19" ht="19.5" customHeight="1" x14ac:dyDescent="0.2">
      <c r="B48" s="120">
        <v>42</v>
      </c>
      <c r="C48" s="121">
        <f>Síntese!$B$11</f>
        <v>155016</v>
      </c>
      <c r="D48" s="122" t="str">
        <f>Síntese!$C$10</f>
        <v>HU-UFGD</v>
      </c>
      <c r="E48" s="14"/>
      <c r="F48" s="14"/>
      <c r="G48" s="14"/>
      <c r="H48" s="26"/>
      <c r="I48" s="27"/>
      <c r="J48" s="28"/>
      <c r="K48" s="40"/>
      <c r="L48" s="41"/>
      <c r="M48" s="123">
        <f t="shared" si="0"/>
        <v>0</v>
      </c>
      <c r="N48" s="42"/>
      <c r="O48" s="41"/>
      <c r="P48" s="123">
        <f t="shared" si="1"/>
        <v>0</v>
      </c>
      <c r="Q48" s="68">
        <f t="shared" si="2"/>
        <v>0</v>
      </c>
      <c r="R48" s="126"/>
      <c r="S48" s="127"/>
    </row>
    <row r="49" spans="2:19" ht="19.5" customHeight="1" x14ac:dyDescent="0.2">
      <c r="B49" s="120">
        <v>43</v>
      </c>
      <c r="C49" s="121">
        <f>Síntese!$B$11</f>
        <v>155016</v>
      </c>
      <c r="D49" s="122" t="str">
        <f>Síntese!$C$10</f>
        <v>HU-UFGD</v>
      </c>
      <c r="E49" s="14"/>
      <c r="F49" s="14"/>
      <c r="G49" s="14"/>
      <c r="H49" s="26"/>
      <c r="I49" s="27"/>
      <c r="J49" s="28"/>
      <c r="K49" s="40"/>
      <c r="L49" s="41"/>
      <c r="M49" s="123">
        <f t="shared" si="0"/>
        <v>0</v>
      </c>
      <c r="N49" s="42"/>
      <c r="O49" s="41"/>
      <c r="P49" s="123">
        <f t="shared" si="1"/>
        <v>0</v>
      </c>
      <c r="Q49" s="68">
        <f t="shared" si="2"/>
        <v>0</v>
      </c>
      <c r="R49" s="126"/>
      <c r="S49" s="127"/>
    </row>
    <row r="50" spans="2:19" ht="19.5" customHeight="1" x14ac:dyDescent="0.2">
      <c r="B50" s="120">
        <v>44</v>
      </c>
      <c r="C50" s="121">
        <f>Síntese!$B$11</f>
        <v>155016</v>
      </c>
      <c r="D50" s="122" t="str">
        <f>Síntese!$C$10</f>
        <v>HU-UFGD</v>
      </c>
      <c r="E50" s="14"/>
      <c r="F50" s="14"/>
      <c r="G50" s="14"/>
      <c r="H50" s="26"/>
      <c r="I50" s="27"/>
      <c r="J50" s="28"/>
      <c r="K50" s="40"/>
      <c r="L50" s="41"/>
      <c r="M50" s="123">
        <f t="shared" si="0"/>
        <v>0</v>
      </c>
      <c r="N50" s="42"/>
      <c r="O50" s="41"/>
      <c r="P50" s="123">
        <f t="shared" si="1"/>
        <v>0</v>
      </c>
      <c r="Q50" s="68">
        <f t="shared" si="2"/>
        <v>0</v>
      </c>
      <c r="R50" s="126"/>
      <c r="S50" s="127"/>
    </row>
    <row r="51" spans="2:19" ht="19.5" customHeight="1" x14ac:dyDescent="0.2">
      <c r="B51" s="120">
        <v>45</v>
      </c>
      <c r="C51" s="121">
        <f>Síntese!$B$11</f>
        <v>155016</v>
      </c>
      <c r="D51" s="122" t="str">
        <f>Síntese!$C$10</f>
        <v>HU-UFGD</v>
      </c>
      <c r="E51" s="14"/>
      <c r="F51" s="14"/>
      <c r="G51" s="14"/>
      <c r="H51" s="26"/>
      <c r="I51" s="27"/>
      <c r="J51" s="28"/>
      <c r="K51" s="40"/>
      <c r="L51" s="41"/>
      <c r="M51" s="123">
        <f t="shared" si="0"/>
        <v>0</v>
      </c>
      <c r="N51" s="42"/>
      <c r="O51" s="41"/>
      <c r="P51" s="123">
        <f t="shared" si="1"/>
        <v>0</v>
      </c>
      <c r="Q51" s="68">
        <f t="shared" si="2"/>
        <v>0</v>
      </c>
      <c r="R51" s="126"/>
      <c r="S51" s="127"/>
    </row>
    <row r="52" spans="2:19" ht="19.5" customHeight="1" x14ac:dyDescent="0.2">
      <c r="B52" s="120">
        <v>46</v>
      </c>
      <c r="C52" s="121">
        <f>Síntese!$B$11</f>
        <v>155016</v>
      </c>
      <c r="D52" s="122" t="str">
        <f>Síntese!$C$10</f>
        <v>HU-UFGD</v>
      </c>
      <c r="E52" s="14"/>
      <c r="F52" s="14"/>
      <c r="G52" s="14"/>
      <c r="H52" s="26"/>
      <c r="I52" s="27"/>
      <c r="J52" s="28"/>
      <c r="K52" s="40"/>
      <c r="L52" s="41"/>
      <c r="M52" s="123">
        <f t="shared" si="0"/>
        <v>0</v>
      </c>
      <c r="N52" s="42"/>
      <c r="O52" s="41"/>
      <c r="P52" s="123">
        <f t="shared" si="1"/>
        <v>0</v>
      </c>
      <c r="Q52" s="68">
        <f t="shared" si="2"/>
        <v>0</v>
      </c>
      <c r="R52" s="126"/>
      <c r="S52" s="127"/>
    </row>
    <row r="53" spans="2:19" ht="19.5" customHeight="1" x14ac:dyDescent="0.2">
      <c r="B53" s="120">
        <v>47</v>
      </c>
      <c r="C53" s="121">
        <f>Síntese!$B$11</f>
        <v>155016</v>
      </c>
      <c r="D53" s="122" t="str">
        <f>Síntese!$C$10</f>
        <v>HU-UFGD</v>
      </c>
      <c r="E53" s="14"/>
      <c r="F53" s="14"/>
      <c r="G53" s="14"/>
      <c r="H53" s="26"/>
      <c r="I53" s="27"/>
      <c r="J53" s="28"/>
      <c r="K53" s="40"/>
      <c r="L53" s="41"/>
      <c r="M53" s="123">
        <f t="shared" si="0"/>
        <v>0</v>
      </c>
      <c r="N53" s="42"/>
      <c r="O53" s="41"/>
      <c r="P53" s="123">
        <f t="shared" si="1"/>
        <v>0</v>
      </c>
      <c r="Q53" s="68">
        <f t="shared" si="2"/>
        <v>0</v>
      </c>
      <c r="R53" s="126"/>
      <c r="S53" s="127"/>
    </row>
    <row r="54" spans="2:19" ht="19.5" customHeight="1" x14ac:dyDescent="0.2">
      <c r="B54" s="120">
        <v>48</v>
      </c>
      <c r="C54" s="121">
        <f>Síntese!$B$11</f>
        <v>155016</v>
      </c>
      <c r="D54" s="122" t="str">
        <f>Síntese!$C$10</f>
        <v>HU-UFGD</v>
      </c>
      <c r="E54" s="14"/>
      <c r="F54" s="14"/>
      <c r="G54" s="14"/>
      <c r="H54" s="26"/>
      <c r="I54" s="27"/>
      <c r="J54" s="28"/>
      <c r="K54" s="40"/>
      <c r="L54" s="41"/>
      <c r="M54" s="123">
        <f t="shared" si="0"/>
        <v>0</v>
      </c>
      <c r="N54" s="42"/>
      <c r="O54" s="41"/>
      <c r="P54" s="123">
        <f t="shared" si="1"/>
        <v>0</v>
      </c>
      <c r="Q54" s="68">
        <f t="shared" si="2"/>
        <v>0</v>
      </c>
      <c r="R54" s="126"/>
      <c r="S54" s="127"/>
    </row>
    <row r="55" spans="2:19" ht="19.5" customHeight="1" x14ac:dyDescent="0.2">
      <c r="B55" s="120">
        <v>49</v>
      </c>
      <c r="C55" s="121">
        <f>Síntese!$B$11</f>
        <v>155016</v>
      </c>
      <c r="D55" s="122" t="str">
        <f>Síntese!$C$10</f>
        <v>HU-UFGD</v>
      </c>
      <c r="E55" s="14"/>
      <c r="F55" s="14"/>
      <c r="G55" s="14"/>
      <c r="H55" s="26"/>
      <c r="I55" s="27"/>
      <c r="J55" s="28"/>
      <c r="K55" s="40"/>
      <c r="L55" s="41"/>
      <c r="M55" s="123">
        <f t="shared" si="0"/>
        <v>0</v>
      </c>
      <c r="N55" s="42"/>
      <c r="O55" s="41"/>
      <c r="P55" s="123">
        <f t="shared" si="1"/>
        <v>0</v>
      </c>
      <c r="Q55" s="68">
        <f t="shared" si="2"/>
        <v>0</v>
      </c>
      <c r="R55" s="126"/>
      <c r="S55" s="127"/>
    </row>
    <row r="56" spans="2:19" ht="19.5" customHeight="1" x14ac:dyDescent="0.2">
      <c r="B56" s="120">
        <v>50</v>
      </c>
      <c r="C56" s="121">
        <f>Síntese!$B$11</f>
        <v>155016</v>
      </c>
      <c r="D56" s="122" t="str">
        <f>Síntese!$C$10</f>
        <v>HU-UFGD</v>
      </c>
      <c r="E56" s="14"/>
      <c r="F56" s="14"/>
      <c r="G56" s="14"/>
      <c r="H56" s="26"/>
      <c r="I56" s="27"/>
      <c r="J56" s="28"/>
      <c r="K56" s="40"/>
      <c r="L56" s="41"/>
      <c r="M56" s="123">
        <f t="shared" si="0"/>
        <v>0</v>
      </c>
      <c r="N56" s="42"/>
      <c r="O56" s="41"/>
      <c r="P56" s="123">
        <f t="shared" si="1"/>
        <v>0</v>
      </c>
      <c r="Q56" s="68">
        <f t="shared" si="2"/>
        <v>0</v>
      </c>
      <c r="R56" s="126"/>
      <c r="S56" s="127"/>
    </row>
    <row r="57" spans="2:19" ht="19.5" customHeight="1" x14ac:dyDescent="0.2">
      <c r="B57" s="120">
        <v>51</v>
      </c>
      <c r="C57" s="121">
        <f>Síntese!$B$11</f>
        <v>155016</v>
      </c>
      <c r="D57" s="122" t="str">
        <f>Síntese!$C$10</f>
        <v>HU-UFGD</v>
      </c>
      <c r="E57" s="14"/>
      <c r="F57" s="14"/>
      <c r="G57" s="14"/>
      <c r="H57" s="26"/>
      <c r="I57" s="27"/>
      <c r="J57" s="28"/>
      <c r="K57" s="40"/>
      <c r="L57" s="41"/>
      <c r="M57" s="123">
        <f t="shared" si="0"/>
        <v>0</v>
      </c>
      <c r="N57" s="42"/>
      <c r="O57" s="41"/>
      <c r="P57" s="123">
        <f t="shared" si="1"/>
        <v>0</v>
      </c>
      <c r="Q57" s="68">
        <f t="shared" si="2"/>
        <v>0</v>
      </c>
      <c r="R57" s="126"/>
      <c r="S57" s="127"/>
    </row>
    <row r="58" spans="2:19" ht="19.5" customHeight="1" x14ac:dyDescent="0.2">
      <c r="B58" s="120">
        <v>52</v>
      </c>
      <c r="C58" s="121">
        <f>Síntese!$B$11</f>
        <v>155016</v>
      </c>
      <c r="D58" s="122" t="str">
        <f>Síntese!$C$10</f>
        <v>HU-UFGD</v>
      </c>
      <c r="E58" s="14"/>
      <c r="F58" s="14"/>
      <c r="G58" s="14"/>
      <c r="H58" s="26"/>
      <c r="I58" s="27"/>
      <c r="J58" s="28"/>
      <c r="K58" s="40"/>
      <c r="L58" s="41"/>
      <c r="M58" s="123">
        <f t="shared" si="0"/>
        <v>0</v>
      </c>
      <c r="N58" s="42"/>
      <c r="O58" s="41"/>
      <c r="P58" s="123">
        <f t="shared" si="1"/>
        <v>0</v>
      </c>
      <c r="Q58" s="68">
        <f t="shared" si="2"/>
        <v>0</v>
      </c>
      <c r="R58" s="126"/>
      <c r="S58" s="127"/>
    </row>
    <row r="59" spans="2:19" ht="19.5" customHeight="1" x14ac:dyDescent="0.2">
      <c r="B59" s="120">
        <v>53</v>
      </c>
      <c r="C59" s="121">
        <f>Síntese!$B$11</f>
        <v>155016</v>
      </c>
      <c r="D59" s="122" t="str">
        <f>Síntese!$C$10</f>
        <v>HU-UFGD</v>
      </c>
      <c r="E59" s="14"/>
      <c r="F59" s="14"/>
      <c r="G59" s="14"/>
      <c r="H59" s="26"/>
      <c r="I59" s="27"/>
      <c r="J59" s="28"/>
      <c r="K59" s="40"/>
      <c r="L59" s="41"/>
      <c r="M59" s="123">
        <f t="shared" si="0"/>
        <v>0</v>
      </c>
      <c r="N59" s="42"/>
      <c r="O59" s="41"/>
      <c r="P59" s="123">
        <f t="shared" si="1"/>
        <v>0</v>
      </c>
      <c r="Q59" s="68">
        <f t="shared" si="2"/>
        <v>0</v>
      </c>
      <c r="R59" s="126"/>
      <c r="S59" s="127"/>
    </row>
    <row r="60" spans="2:19" ht="19.5" customHeight="1" x14ac:dyDescent="0.2">
      <c r="B60" s="120">
        <v>54</v>
      </c>
      <c r="C60" s="121">
        <f>Síntese!$B$11</f>
        <v>155016</v>
      </c>
      <c r="D60" s="122" t="str">
        <f>Síntese!$C$10</f>
        <v>HU-UFGD</v>
      </c>
      <c r="E60" s="14"/>
      <c r="F60" s="14"/>
      <c r="G60" s="14"/>
      <c r="H60" s="26"/>
      <c r="I60" s="27"/>
      <c r="J60" s="28"/>
      <c r="K60" s="40"/>
      <c r="L60" s="41"/>
      <c r="M60" s="123">
        <f t="shared" si="0"/>
        <v>0</v>
      </c>
      <c r="N60" s="42"/>
      <c r="O60" s="41"/>
      <c r="P60" s="123">
        <f t="shared" si="1"/>
        <v>0</v>
      </c>
      <c r="Q60" s="68">
        <f t="shared" si="2"/>
        <v>0</v>
      </c>
      <c r="R60" s="126"/>
      <c r="S60" s="127"/>
    </row>
    <row r="61" spans="2:19" ht="19.5" customHeight="1" x14ac:dyDescent="0.2">
      <c r="B61" s="120">
        <v>55</v>
      </c>
      <c r="C61" s="121">
        <f>Síntese!$B$11</f>
        <v>155016</v>
      </c>
      <c r="D61" s="122" t="str">
        <f>Síntese!$C$10</f>
        <v>HU-UFGD</v>
      </c>
      <c r="E61" s="14"/>
      <c r="F61" s="14"/>
      <c r="G61" s="14"/>
      <c r="H61" s="26"/>
      <c r="I61" s="27"/>
      <c r="J61" s="28"/>
      <c r="K61" s="40"/>
      <c r="L61" s="41"/>
      <c r="M61" s="123">
        <f t="shared" si="0"/>
        <v>0</v>
      </c>
      <c r="N61" s="42"/>
      <c r="O61" s="41"/>
      <c r="P61" s="123">
        <f t="shared" si="1"/>
        <v>0</v>
      </c>
      <c r="Q61" s="68">
        <f t="shared" si="2"/>
        <v>0</v>
      </c>
      <c r="R61" s="126"/>
      <c r="S61" s="127"/>
    </row>
    <row r="62" spans="2:19" ht="19.5" customHeight="1" x14ac:dyDescent="0.2">
      <c r="B62" s="120">
        <v>56</v>
      </c>
      <c r="C62" s="121">
        <f>Síntese!$B$11</f>
        <v>155016</v>
      </c>
      <c r="D62" s="122" t="str">
        <f>Síntese!$C$10</f>
        <v>HU-UFGD</v>
      </c>
      <c r="E62" s="14"/>
      <c r="F62" s="14"/>
      <c r="G62" s="14"/>
      <c r="H62" s="26"/>
      <c r="I62" s="27"/>
      <c r="J62" s="28"/>
      <c r="K62" s="40"/>
      <c r="L62" s="41"/>
      <c r="M62" s="123">
        <f t="shared" si="0"/>
        <v>0</v>
      </c>
      <c r="N62" s="42"/>
      <c r="O62" s="41"/>
      <c r="P62" s="123">
        <f t="shared" si="1"/>
        <v>0</v>
      </c>
      <c r="Q62" s="68">
        <f t="shared" si="2"/>
        <v>0</v>
      </c>
      <c r="R62" s="126"/>
      <c r="S62" s="127"/>
    </row>
    <row r="63" spans="2:19" ht="19.5" customHeight="1" x14ac:dyDescent="0.2">
      <c r="B63" s="120">
        <v>57</v>
      </c>
      <c r="C63" s="121">
        <f>Síntese!$B$11</f>
        <v>155016</v>
      </c>
      <c r="D63" s="122" t="str">
        <f>Síntese!$C$10</f>
        <v>HU-UFGD</v>
      </c>
      <c r="E63" s="14"/>
      <c r="F63" s="14"/>
      <c r="G63" s="14"/>
      <c r="H63" s="26"/>
      <c r="I63" s="27"/>
      <c r="J63" s="28"/>
      <c r="K63" s="40"/>
      <c r="L63" s="41"/>
      <c r="M63" s="123">
        <f t="shared" si="0"/>
        <v>0</v>
      </c>
      <c r="N63" s="42"/>
      <c r="O63" s="41"/>
      <c r="P63" s="123">
        <f t="shared" si="1"/>
        <v>0</v>
      </c>
      <c r="Q63" s="68">
        <f t="shared" si="2"/>
        <v>0</v>
      </c>
      <c r="R63" s="126"/>
      <c r="S63" s="127"/>
    </row>
    <row r="64" spans="2:19" ht="19.5" customHeight="1" x14ac:dyDescent="0.2">
      <c r="B64" s="120">
        <v>58</v>
      </c>
      <c r="C64" s="121">
        <f>Síntese!$B$11</f>
        <v>155016</v>
      </c>
      <c r="D64" s="122" t="str">
        <f>Síntese!$C$10</f>
        <v>HU-UFGD</v>
      </c>
      <c r="E64" s="14"/>
      <c r="F64" s="14"/>
      <c r="G64" s="14"/>
      <c r="H64" s="26"/>
      <c r="I64" s="27"/>
      <c r="J64" s="28"/>
      <c r="K64" s="40"/>
      <c r="L64" s="41"/>
      <c r="M64" s="123">
        <f t="shared" si="0"/>
        <v>0</v>
      </c>
      <c r="N64" s="42"/>
      <c r="O64" s="41"/>
      <c r="P64" s="123">
        <f t="shared" si="1"/>
        <v>0</v>
      </c>
      <c r="Q64" s="68">
        <f t="shared" si="2"/>
        <v>0</v>
      </c>
      <c r="R64" s="126"/>
      <c r="S64" s="127"/>
    </row>
    <row r="65" spans="2:19" ht="19.5" customHeight="1" x14ac:dyDescent="0.2">
      <c r="B65" s="120">
        <v>59</v>
      </c>
      <c r="C65" s="121">
        <f>Síntese!$B$11</f>
        <v>155016</v>
      </c>
      <c r="D65" s="122" t="str">
        <f>Síntese!$C$10</f>
        <v>HU-UFGD</v>
      </c>
      <c r="E65" s="14"/>
      <c r="F65" s="14"/>
      <c r="G65" s="14"/>
      <c r="H65" s="26"/>
      <c r="I65" s="27"/>
      <c r="J65" s="28"/>
      <c r="K65" s="40"/>
      <c r="L65" s="41"/>
      <c r="M65" s="123">
        <f t="shared" si="0"/>
        <v>0</v>
      </c>
      <c r="N65" s="42"/>
      <c r="O65" s="41"/>
      <c r="P65" s="123">
        <f t="shared" si="1"/>
        <v>0</v>
      </c>
      <c r="Q65" s="68">
        <f t="shared" si="2"/>
        <v>0</v>
      </c>
      <c r="R65" s="126"/>
      <c r="S65" s="127"/>
    </row>
    <row r="66" spans="2:19" ht="19.5" customHeight="1" x14ac:dyDescent="0.2">
      <c r="B66" s="120">
        <v>60</v>
      </c>
      <c r="C66" s="121">
        <f>Síntese!$B$11</f>
        <v>155016</v>
      </c>
      <c r="D66" s="122" t="str">
        <f>Síntese!$C$10</f>
        <v>HU-UFGD</v>
      </c>
      <c r="E66" s="14"/>
      <c r="F66" s="14"/>
      <c r="G66" s="14"/>
      <c r="H66" s="26"/>
      <c r="I66" s="27"/>
      <c r="J66" s="28"/>
      <c r="K66" s="40"/>
      <c r="L66" s="41"/>
      <c r="M66" s="123">
        <f t="shared" si="0"/>
        <v>0</v>
      </c>
      <c r="N66" s="42"/>
      <c r="O66" s="41"/>
      <c r="P66" s="123">
        <f t="shared" si="1"/>
        <v>0</v>
      </c>
      <c r="Q66" s="68">
        <f t="shared" si="2"/>
        <v>0</v>
      </c>
      <c r="R66" s="126"/>
      <c r="S66" s="127"/>
    </row>
    <row r="67" spans="2:19" ht="19.5" customHeight="1" x14ac:dyDescent="0.2">
      <c r="B67" s="120">
        <v>61</v>
      </c>
      <c r="C67" s="121">
        <f>Síntese!$B$11</f>
        <v>155016</v>
      </c>
      <c r="D67" s="122" t="str">
        <f>Síntese!$C$10</f>
        <v>HU-UFGD</v>
      </c>
      <c r="E67" s="14"/>
      <c r="F67" s="14"/>
      <c r="G67" s="14"/>
      <c r="H67" s="26"/>
      <c r="I67" s="27"/>
      <c r="J67" s="28"/>
      <c r="K67" s="40"/>
      <c r="L67" s="41"/>
      <c r="M67" s="123">
        <f t="shared" si="0"/>
        <v>0</v>
      </c>
      <c r="N67" s="42"/>
      <c r="O67" s="41"/>
      <c r="P67" s="123">
        <f t="shared" si="1"/>
        <v>0</v>
      </c>
      <c r="Q67" s="68">
        <f t="shared" si="2"/>
        <v>0</v>
      </c>
      <c r="R67" s="126"/>
      <c r="S67" s="127"/>
    </row>
    <row r="68" spans="2:19" ht="19.5" customHeight="1" x14ac:dyDescent="0.2">
      <c r="B68" s="120">
        <v>62</v>
      </c>
      <c r="C68" s="121">
        <f>Síntese!$B$11</f>
        <v>155016</v>
      </c>
      <c r="D68" s="122" t="str">
        <f>Síntese!$C$10</f>
        <v>HU-UFGD</v>
      </c>
      <c r="E68" s="14"/>
      <c r="F68" s="14"/>
      <c r="G68" s="14"/>
      <c r="H68" s="26"/>
      <c r="I68" s="27"/>
      <c r="J68" s="28"/>
      <c r="K68" s="40"/>
      <c r="L68" s="41"/>
      <c r="M68" s="123">
        <f t="shared" si="0"/>
        <v>0</v>
      </c>
      <c r="N68" s="42"/>
      <c r="O68" s="41"/>
      <c r="P68" s="123">
        <f t="shared" si="1"/>
        <v>0</v>
      </c>
      <c r="Q68" s="68">
        <f t="shared" si="2"/>
        <v>0</v>
      </c>
      <c r="R68" s="126"/>
      <c r="S68" s="127"/>
    </row>
    <row r="69" spans="2:19" ht="19.5" customHeight="1" x14ac:dyDescent="0.2">
      <c r="B69" s="120">
        <v>63</v>
      </c>
      <c r="C69" s="121">
        <f>Síntese!$B$11</f>
        <v>155016</v>
      </c>
      <c r="D69" s="122" t="str">
        <f>Síntese!$C$10</f>
        <v>HU-UFGD</v>
      </c>
      <c r="E69" s="14"/>
      <c r="F69" s="14"/>
      <c r="G69" s="14"/>
      <c r="H69" s="26"/>
      <c r="I69" s="27"/>
      <c r="J69" s="28"/>
      <c r="K69" s="40"/>
      <c r="L69" s="41"/>
      <c r="M69" s="123">
        <f t="shared" si="0"/>
        <v>0</v>
      </c>
      <c r="N69" s="42"/>
      <c r="O69" s="41"/>
      <c r="P69" s="123">
        <f t="shared" si="1"/>
        <v>0</v>
      </c>
      <c r="Q69" s="68">
        <f t="shared" si="2"/>
        <v>0</v>
      </c>
      <c r="R69" s="126"/>
      <c r="S69" s="127"/>
    </row>
    <row r="70" spans="2:19" ht="19.5" customHeight="1" x14ac:dyDescent="0.2">
      <c r="B70" s="120">
        <v>64</v>
      </c>
      <c r="C70" s="121">
        <f>Síntese!$B$11</f>
        <v>155016</v>
      </c>
      <c r="D70" s="122" t="str">
        <f>Síntese!$C$10</f>
        <v>HU-UFGD</v>
      </c>
      <c r="E70" s="14"/>
      <c r="F70" s="14"/>
      <c r="G70" s="14"/>
      <c r="H70" s="26"/>
      <c r="I70" s="27"/>
      <c r="J70" s="28"/>
      <c r="K70" s="40"/>
      <c r="L70" s="41"/>
      <c r="M70" s="123">
        <f t="shared" si="0"/>
        <v>0</v>
      </c>
      <c r="N70" s="42"/>
      <c r="O70" s="41"/>
      <c r="P70" s="123">
        <f t="shared" si="1"/>
        <v>0</v>
      </c>
      <c r="Q70" s="68">
        <f t="shared" si="2"/>
        <v>0</v>
      </c>
      <c r="R70" s="126"/>
      <c r="S70" s="127"/>
    </row>
    <row r="71" spans="2:19" ht="19.5" customHeight="1" x14ac:dyDescent="0.2">
      <c r="B71" s="120">
        <v>65</v>
      </c>
      <c r="C71" s="121">
        <f>Síntese!$B$11</f>
        <v>155016</v>
      </c>
      <c r="D71" s="122" t="str">
        <f>Síntese!$C$10</f>
        <v>HU-UFGD</v>
      </c>
      <c r="E71" s="14"/>
      <c r="F71" s="14"/>
      <c r="G71" s="14"/>
      <c r="H71" s="26"/>
      <c r="I71" s="27"/>
      <c r="J71" s="28"/>
      <c r="K71" s="40"/>
      <c r="L71" s="41"/>
      <c r="M71" s="123">
        <f t="shared" si="0"/>
        <v>0</v>
      </c>
      <c r="N71" s="42"/>
      <c r="O71" s="41"/>
      <c r="P71" s="123">
        <f t="shared" si="1"/>
        <v>0</v>
      </c>
      <c r="Q71" s="68">
        <f t="shared" si="2"/>
        <v>0</v>
      </c>
      <c r="R71" s="126"/>
      <c r="S71" s="127"/>
    </row>
    <row r="72" spans="2:19" ht="19.5" customHeight="1" x14ac:dyDescent="0.2">
      <c r="B72" s="120">
        <v>66</v>
      </c>
      <c r="C72" s="121">
        <f>Síntese!$B$11</f>
        <v>155016</v>
      </c>
      <c r="D72" s="122" t="str">
        <f>Síntese!$C$10</f>
        <v>HU-UFGD</v>
      </c>
      <c r="E72" s="14"/>
      <c r="F72" s="14"/>
      <c r="G72" s="14"/>
      <c r="H72" s="26"/>
      <c r="I72" s="27"/>
      <c r="J72" s="28"/>
      <c r="K72" s="40"/>
      <c r="L72" s="41"/>
      <c r="M72" s="123">
        <f t="shared" si="0"/>
        <v>0</v>
      </c>
      <c r="N72" s="42"/>
      <c r="O72" s="41"/>
      <c r="P72" s="123">
        <f t="shared" ref="P72:P135" si="3">(K72*N72*O72)</f>
        <v>0</v>
      </c>
      <c r="Q72" s="68">
        <f t="shared" si="2"/>
        <v>0</v>
      </c>
      <c r="R72" s="126"/>
      <c r="S72" s="127"/>
    </row>
    <row r="73" spans="2:19" ht="19.5" customHeight="1" x14ac:dyDescent="0.2">
      <c r="B73" s="120">
        <v>67</v>
      </c>
      <c r="C73" s="121">
        <f>Síntese!$B$11</f>
        <v>155016</v>
      </c>
      <c r="D73" s="122" t="str">
        <f>Síntese!$C$10</f>
        <v>HU-UFGD</v>
      </c>
      <c r="E73" s="14"/>
      <c r="F73" s="14"/>
      <c r="G73" s="14"/>
      <c r="H73" s="26"/>
      <c r="I73" s="27"/>
      <c r="J73" s="28"/>
      <c r="K73" s="40"/>
      <c r="L73" s="41"/>
      <c r="M73" s="123">
        <f t="shared" si="0"/>
        <v>0</v>
      </c>
      <c r="N73" s="42"/>
      <c r="O73" s="41"/>
      <c r="P73" s="123">
        <f t="shared" si="3"/>
        <v>0</v>
      </c>
      <c r="Q73" s="68">
        <f t="shared" si="2"/>
        <v>0</v>
      </c>
      <c r="R73" s="126"/>
      <c r="S73" s="127"/>
    </row>
    <row r="74" spans="2:19" ht="19.5" customHeight="1" x14ac:dyDescent="0.2">
      <c r="B74" s="120">
        <v>68</v>
      </c>
      <c r="C74" s="121">
        <f>Síntese!$B$11</f>
        <v>155016</v>
      </c>
      <c r="D74" s="122" t="str">
        <f>Síntese!$C$10</f>
        <v>HU-UFGD</v>
      </c>
      <c r="E74" s="14"/>
      <c r="F74" s="14"/>
      <c r="G74" s="14"/>
      <c r="H74" s="26"/>
      <c r="I74" s="27"/>
      <c r="J74" s="28"/>
      <c r="K74" s="40"/>
      <c r="L74" s="41"/>
      <c r="M74" s="123">
        <f t="shared" si="0"/>
        <v>0</v>
      </c>
      <c r="N74" s="42"/>
      <c r="O74" s="41"/>
      <c r="P74" s="123">
        <f t="shared" si="3"/>
        <v>0</v>
      </c>
      <c r="Q74" s="68">
        <f t="shared" si="2"/>
        <v>0</v>
      </c>
      <c r="R74" s="126"/>
      <c r="S74" s="127"/>
    </row>
    <row r="75" spans="2:19" ht="19.5" customHeight="1" x14ac:dyDescent="0.2">
      <c r="B75" s="120">
        <v>69</v>
      </c>
      <c r="C75" s="121">
        <f>Síntese!$B$11</f>
        <v>155016</v>
      </c>
      <c r="D75" s="122" t="str">
        <f>Síntese!$C$10</f>
        <v>HU-UFGD</v>
      </c>
      <c r="E75" s="14"/>
      <c r="F75" s="14"/>
      <c r="G75" s="14"/>
      <c r="H75" s="26"/>
      <c r="I75" s="27"/>
      <c r="J75" s="28"/>
      <c r="K75" s="40"/>
      <c r="L75" s="41"/>
      <c r="M75" s="123">
        <f t="shared" si="0"/>
        <v>0</v>
      </c>
      <c r="N75" s="42"/>
      <c r="O75" s="41"/>
      <c r="P75" s="123">
        <f t="shared" si="3"/>
        <v>0</v>
      </c>
      <c r="Q75" s="68">
        <f t="shared" si="2"/>
        <v>0</v>
      </c>
      <c r="R75" s="126"/>
      <c r="S75" s="127"/>
    </row>
    <row r="76" spans="2:19" ht="19.5" customHeight="1" x14ac:dyDescent="0.2">
      <c r="B76" s="120">
        <v>70</v>
      </c>
      <c r="C76" s="121">
        <f>Síntese!$B$11</f>
        <v>155016</v>
      </c>
      <c r="D76" s="122" t="str">
        <f>Síntese!$C$10</f>
        <v>HU-UFGD</v>
      </c>
      <c r="E76" s="14"/>
      <c r="F76" s="14"/>
      <c r="G76" s="14"/>
      <c r="H76" s="26"/>
      <c r="I76" s="27"/>
      <c r="J76" s="28"/>
      <c r="K76" s="40"/>
      <c r="L76" s="41"/>
      <c r="M76" s="123">
        <f t="shared" si="0"/>
        <v>0</v>
      </c>
      <c r="N76" s="42"/>
      <c r="O76" s="41"/>
      <c r="P76" s="123">
        <f t="shared" si="3"/>
        <v>0</v>
      </c>
      <c r="Q76" s="68">
        <f t="shared" si="2"/>
        <v>0</v>
      </c>
      <c r="R76" s="126"/>
      <c r="S76" s="127"/>
    </row>
    <row r="77" spans="2:19" ht="19.5" customHeight="1" x14ac:dyDescent="0.2">
      <c r="B77" s="120">
        <v>71</v>
      </c>
      <c r="C77" s="121">
        <f>Síntese!$B$11</f>
        <v>155016</v>
      </c>
      <c r="D77" s="122" t="str">
        <f>Síntese!$C$10</f>
        <v>HU-UFGD</v>
      </c>
      <c r="E77" s="14"/>
      <c r="F77" s="14"/>
      <c r="G77" s="14"/>
      <c r="H77" s="26"/>
      <c r="I77" s="27"/>
      <c r="J77" s="28"/>
      <c r="K77" s="40"/>
      <c r="L77" s="41"/>
      <c r="M77" s="123">
        <f t="shared" si="0"/>
        <v>0</v>
      </c>
      <c r="N77" s="42"/>
      <c r="O77" s="41"/>
      <c r="P77" s="123">
        <f t="shared" si="3"/>
        <v>0</v>
      </c>
      <c r="Q77" s="68">
        <f t="shared" si="2"/>
        <v>0</v>
      </c>
      <c r="R77" s="126"/>
      <c r="S77" s="127"/>
    </row>
    <row r="78" spans="2:19" ht="19.5" customHeight="1" x14ac:dyDescent="0.2">
      <c r="B78" s="120">
        <v>72</v>
      </c>
      <c r="C78" s="121">
        <f>Síntese!$B$11</f>
        <v>155016</v>
      </c>
      <c r="D78" s="122" t="str">
        <f>Síntese!$C$10</f>
        <v>HU-UFGD</v>
      </c>
      <c r="E78" s="14"/>
      <c r="F78" s="14"/>
      <c r="G78" s="14"/>
      <c r="H78" s="26"/>
      <c r="I78" s="27"/>
      <c r="J78" s="28"/>
      <c r="K78" s="40"/>
      <c r="L78" s="41"/>
      <c r="M78" s="123">
        <f t="shared" si="0"/>
        <v>0</v>
      </c>
      <c r="N78" s="42"/>
      <c r="O78" s="41"/>
      <c r="P78" s="123">
        <f t="shared" si="3"/>
        <v>0</v>
      </c>
      <c r="Q78" s="68">
        <f t="shared" si="2"/>
        <v>0</v>
      </c>
      <c r="R78" s="126"/>
      <c r="S78" s="127"/>
    </row>
    <row r="79" spans="2:19" ht="19.5" customHeight="1" x14ac:dyDescent="0.2">
      <c r="B79" s="120">
        <v>73</v>
      </c>
      <c r="C79" s="121">
        <f>Síntese!$B$11</f>
        <v>155016</v>
      </c>
      <c r="D79" s="122" t="str">
        <f>Síntese!$C$10</f>
        <v>HU-UFGD</v>
      </c>
      <c r="E79" s="14"/>
      <c r="F79" s="14"/>
      <c r="G79" s="14"/>
      <c r="H79" s="26"/>
      <c r="I79" s="27"/>
      <c r="J79" s="28"/>
      <c r="K79" s="40"/>
      <c r="L79" s="41"/>
      <c r="M79" s="123">
        <f t="shared" si="0"/>
        <v>0</v>
      </c>
      <c r="N79" s="42"/>
      <c r="O79" s="41"/>
      <c r="P79" s="123">
        <f t="shared" si="3"/>
        <v>0</v>
      </c>
      <c r="Q79" s="68">
        <f t="shared" si="2"/>
        <v>0</v>
      </c>
      <c r="R79" s="126"/>
      <c r="S79" s="127"/>
    </row>
    <row r="80" spans="2:19" ht="19.5" customHeight="1" x14ac:dyDescent="0.2">
      <c r="B80" s="120">
        <v>74</v>
      </c>
      <c r="C80" s="121">
        <f>Síntese!$B$11</f>
        <v>155016</v>
      </c>
      <c r="D80" s="122" t="str">
        <f>Síntese!$C$10</f>
        <v>HU-UFGD</v>
      </c>
      <c r="E80" s="14"/>
      <c r="F80" s="14"/>
      <c r="G80" s="14"/>
      <c r="H80" s="26"/>
      <c r="I80" s="27"/>
      <c r="J80" s="28"/>
      <c r="K80" s="40"/>
      <c r="L80" s="41"/>
      <c r="M80" s="123">
        <f t="shared" si="0"/>
        <v>0</v>
      </c>
      <c r="N80" s="42"/>
      <c r="O80" s="41"/>
      <c r="P80" s="123">
        <f t="shared" si="3"/>
        <v>0</v>
      </c>
      <c r="Q80" s="68">
        <f t="shared" si="2"/>
        <v>0</v>
      </c>
      <c r="R80" s="126"/>
      <c r="S80" s="127"/>
    </row>
    <row r="81" spans="2:19" ht="19.5" customHeight="1" x14ac:dyDescent="0.2">
      <c r="B81" s="120">
        <v>75</v>
      </c>
      <c r="C81" s="121">
        <f>Síntese!$B$11</f>
        <v>155016</v>
      </c>
      <c r="D81" s="122" t="str">
        <f>Síntese!$C$10</f>
        <v>HU-UFGD</v>
      </c>
      <c r="E81" s="14"/>
      <c r="F81" s="14"/>
      <c r="G81" s="14"/>
      <c r="H81" s="26"/>
      <c r="I81" s="27"/>
      <c r="J81" s="28"/>
      <c r="K81" s="40"/>
      <c r="L81" s="41"/>
      <c r="M81" s="123">
        <f t="shared" si="0"/>
        <v>0</v>
      </c>
      <c r="N81" s="42"/>
      <c r="O81" s="41"/>
      <c r="P81" s="123">
        <f t="shared" si="3"/>
        <v>0</v>
      </c>
      <c r="Q81" s="68">
        <f t="shared" si="2"/>
        <v>0</v>
      </c>
      <c r="R81" s="126"/>
      <c r="S81" s="127"/>
    </row>
    <row r="82" spans="2:19" ht="19.5" customHeight="1" x14ac:dyDescent="0.2">
      <c r="B82" s="120">
        <v>76</v>
      </c>
      <c r="C82" s="121">
        <f>Síntese!$B$11</f>
        <v>155016</v>
      </c>
      <c r="D82" s="122" t="str">
        <f>Síntese!$C$10</f>
        <v>HU-UFGD</v>
      </c>
      <c r="E82" s="14"/>
      <c r="F82" s="14"/>
      <c r="G82" s="14"/>
      <c r="H82" s="26"/>
      <c r="I82" s="27"/>
      <c r="J82" s="28"/>
      <c r="K82" s="40"/>
      <c r="L82" s="41"/>
      <c r="M82" s="123">
        <f t="shared" si="0"/>
        <v>0</v>
      </c>
      <c r="N82" s="42"/>
      <c r="O82" s="41"/>
      <c r="P82" s="123">
        <f t="shared" si="3"/>
        <v>0</v>
      </c>
      <c r="Q82" s="68">
        <f t="shared" si="2"/>
        <v>0</v>
      </c>
      <c r="R82" s="126"/>
      <c r="S82" s="127"/>
    </row>
    <row r="83" spans="2:19" ht="19.5" customHeight="1" x14ac:dyDescent="0.2">
      <c r="B83" s="120">
        <v>77</v>
      </c>
      <c r="C83" s="121">
        <f>Síntese!$B$11</f>
        <v>155016</v>
      </c>
      <c r="D83" s="122" t="str">
        <f>Síntese!$C$10</f>
        <v>HU-UFGD</v>
      </c>
      <c r="E83" s="14"/>
      <c r="F83" s="14"/>
      <c r="G83" s="14"/>
      <c r="H83" s="26"/>
      <c r="I83" s="27"/>
      <c r="J83" s="28"/>
      <c r="K83" s="40"/>
      <c r="L83" s="41"/>
      <c r="M83" s="123">
        <f t="shared" si="0"/>
        <v>0</v>
      </c>
      <c r="N83" s="42"/>
      <c r="O83" s="41"/>
      <c r="P83" s="123">
        <f t="shared" si="3"/>
        <v>0</v>
      </c>
      <c r="Q83" s="68">
        <f t="shared" si="2"/>
        <v>0</v>
      </c>
      <c r="R83" s="126"/>
      <c r="S83" s="127"/>
    </row>
    <row r="84" spans="2:19" ht="19.5" customHeight="1" x14ac:dyDescent="0.2">
      <c r="B84" s="120">
        <v>78</v>
      </c>
      <c r="C84" s="121">
        <f>Síntese!$B$11</f>
        <v>155016</v>
      </c>
      <c r="D84" s="122" t="str">
        <f>Síntese!$C$10</f>
        <v>HU-UFGD</v>
      </c>
      <c r="E84" s="14"/>
      <c r="F84" s="14"/>
      <c r="G84" s="14"/>
      <c r="H84" s="26"/>
      <c r="I84" s="27"/>
      <c r="J84" s="28"/>
      <c r="K84" s="40"/>
      <c r="L84" s="41"/>
      <c r="M84" s="123">
        <f t="shared" si="0"/>
        <v>0</v>
      </c>
      <c r="N84" s="42"/>
      <c r="O84" s="41"/>
      <c r="P84" s="123">
        <f t="shared" si="3"/>
        <v>0</v>
      </c>
      <c r="Q84" s="68">
        <f t="shared" si="2"/>
        <v>0</v>
      </c>
      <c r="R84" s="126"/>
      <c r="S84" s="127"/>
    </row>
    <row r="85" spans="2:19" ht="19.5" customHeight="1" x14ac:dyDescent="0.2">
      <c r="B85" s="120">
        <v>79</v>
      </c>
      <c r="C85" s="121">
        <f>Síntese!$B$11</f>
        <v>155016</v>
      </c>
      <c r="D85" s="122" t="str">
        <f>Síntese!$C$10</f>
        <v>HU-UFGD</v>
      </c>
      <c r="E85" s="14"/>
      <c r="F85" s="14"/>
      <c r="G85" s="14"/>
      <c r="H85" s="26"/>
      <c r="I85" s="27"/>
      <c r="J85" s="28"/>
      <c r="K85" s="40"/>
      <c r="L85" s="41"/>
      <c r="M85" s="123">
        <f t="shared" si="0"/>
        <v>0</v>
      </c>
      <c r="N85" s="42"/>
      <c r="O85" s="41"/>
      <c r="P85" s="123">
        <f t="shared" si="3"/>
        <v>0</v>
      </c>
      <c r="Q85" s="68">
        <f t="shared" si="2"/>
        <v>0</v>
      </c>
      <c r="R85" s="126"/>
      <c r="S85" s="127"/>
    </row>
    <row r="86" spans="2:19" ht="19.5" customHeight="1" x14ac:dyDescent="0.2">
      <c r="B86" s="120">
        <v>80</v>
      </c>
      <c r="C86" s="121">
        <f>Síntese!$B$11</f>
        <v>155016</v>
      </c>
      <c r="D86" s="122" t="str">
        <f>Síntese!$C$10</f>
        <v>HU-UFGD</v>
      </c>
      <c r="E86" s="14"/>
      <c r="F86" s="14"/>
      <c r="G86" s="14"/>
      <c r="H86" s="26"/>
      <c r="I86" s="27"/>
      <c r="J86" s="28"/>
      <c r="K86" s="40"/>
      <c r="L86" s="41"/>
      <c r="M86" s="123">
        <f t="shared" si="0"/>
        <v>0</v>
      </c>
      <c r="N86" s="42"/>
      <c r="O86" s="41"/>
      <c r="P86" s="123">
        <f t="shared" si="3"/>
        <v>0</v>
      </c>
      <c r="Q86" s="68">
        <f t="shared" si="2"/>
        <v>0</v>
      </c>
      <c r="R86" s="126"/>
      <c r="S86" s="127"/>
    </row>
    <row r="87" spans="2:19" ht="19.5" customHeight="1" x14ac:dyDescent="0.2">
      <c r="B87" s="120">
        <v>81</v>
      </c>
      <c r="C87" s="121">
        <f>Síntese!$B$11</f>
        <v>155016</v>
      </c>
      <c r="D87" s="122" t="str">
        <f>Síntese!$C$10</f>
        <v>HU-UFGD</v>
      </c>
      <c r="E87" s="14"/>
      <c r="F87" s="14"/>
      <c r="G87" s="14"/>
      <c r="H87" s="26"/>
      <c r="I87" s="27"/>
      <c r="J87" s="28"/>
      <c r="K87" s="40"/>
      <c r="L87" s="41"/>
      <c r="M87" s="123">
        <f t="shared" si="0"/>
        <v>0</v>
      </c>
      <c r="N87" s="42"/>
      <c r="O87" s="41"/>
      <c r="P87" s="123">
        <f t="shared" si="3"/>
        <v>0</v>
      </c>
      <c r="Q87" s="68">
        <f t="shared" si="2"/>
        <v>0</v>
      </c>
      <c r="R87" s="126"/>
      <c r="S87" s="127"/>
    </row>
    <row r="88" spans="2:19" ht="19.5" customHeight="1" x14ac:dyDescent="0.2">
      <c r="B88" s="120">
        <v>82</v>
      </c>
      <c r="C88" s="121">
        <f>Síntese!$B$11</f>
        <v>155016</v>
      </c>
      <c r="D88" s="122" t="str">
        <f>Síntese!$C$10</f>
        <v>HU-UFGD</v>
      </c>
      <c r="E88" s="14"/>
      <c r="F88" s="14"/>
      <c r="G88" s="14"/>
      <c r="H88" s="26"/>
      <c r="I88" s="27"/>
      <c r="J88" s="28"/>
      <c r="K88" s="40"/>
      <c r="L88" s="41"/>
      <c r="M88" s="123">
        <f t="shared" si="0"/>
        <v>0</v>
      </c>
      <c r="N88" s="42"/>
      <c r="O88" s="41"/>
      <c r="P88" s="123">
        <f t="shared" si="3"/>
        <v>0</v>
      </c>
      <c r="Q88" s="68">
        <f t="shared" si="2"/>
        <v>0</v>
      </c>
      <c r="R88" s="126"/>
      <c r="S88" s="127"/>
    </row>
    <row r="89" spans="2:19" ht="19.5" customHeight="1" x14ac:dyDescent="0.2">
      <c r="B89" s="120">
        <v>83</v>
      </c>
      <c r="C89" s="121">
        <f>Síntese!$B$11</f>
        <v>155016</v>
      </c>
      <c r="D89" s="122" t="str">
        <f>Síntese!$C$10</f>
        <v>HU-UFGD</v>
      </c>
      <c r="E89" s="14"/>
      <c r="F89" s="14"/>
      <c r="G89" s="14"/>
      <c r="H89" s="26"/>
      <c r="I89" s="27"/>
      <c r="J89" s="28"/>
      <c r="K89" s="40"/>
      <c r="L89" s="41"/>
      <c r="M89" s="123">
        <f t="shared" si="0"/>
        <v>0</v>
      </c>
      <c r="N89" s="42"/>
      <c r="O89" s="41"/>
      <c r="P89" s="123">
        <f t="shared" si="3"/>
        <v>0</v>
      </c>
      <c r="Q89" s="68">
        <f t="shared" si="2"/>
        <v>0</v>
      </c>
      <c r="R89" s="126"/>
      <c r="S89" s="127"/>
    </row>
    <row r="90" spans="2:19" ht="19.5" customHeight="1" x14ac:dyDescent="0.2">
      <c r="B90" s="120">
        <v>84</v>
      </c>
      <c r="C90" s="121">
        <f>Síntese!$B$11</f>
        <v>155016</v>
      </c>
      <c r="D90" s="122" t="str">
        <f>Síntese!$C$10</f>
        <v>HU-UFGD</v>
      </c>
      <c r="E90" s="14"/>
      <c r="F90" s="14"/>
      <c r="G90" s="14"/>
      <c r="H90" s="26"/>
      <c r="I90" s="27"/>
      <c r="J90" s="28"/>
      <c r="K90" s="40"/>
      <c r="L90" s="41"/>
      <c r="M90" s="123">
        <f t="shared" si="0"/>
        <v>0</v>
      </c>
      <c r="N90" s="42"/>
      <c r="O90" s="41"/>
      <c r="P90" s="123">
        <f t="shared" si="3"/>
        <v>0</v>
      </c>
      <c r="Q90" s="68">
        <f t="shared" si="2"/>
        <v>0</v>
      </c>
      <c r="R90" s="126"/>
      <c r="S90" s="127"/>
    </row>
    <row r="91" spans="2:19" ht="19.5" customHeight="1" x14ac:dyDescent="0.2">
      <c r="B91" s="120">
        <v>85</v>
      </c>
      <c r="C91" s="121">
        <f>Síntese!$B$11</f>
        <v>155016</v>
      </c>
      <c r="D91" s="122" t="str">
        <f>Síntese!$C$10</f>
        <v>HU-UFGD</v>
      </c>
      <c r="E91" s="14"/>
      <c r="F91" s="14"/>
      <c r="G91" s="14"/>
      <c r="H91" s="26"/>
      <c r="I91" s="27"/>
      <c r="J91" s="28"/>
      <c r="K91" s="40"/>
      <c r="L91" s="41"/>
      <c r="M91" s="123">
        <f t="shared" si="0"/>
        <v>0</v>
      </c>
      <c r="N91" s="42"/>
      <c r="O91" s="41"/>
      <c r="P91" s="123">
        <f t="shared" si="3"/>
        <v>0</v>
      </c>
      <c r="Q91" s="68">
        <f t="shared" si="2"/>
        <v>0</v>
      </c>
      <c r="R91" s="126"/>
      <c r="S91" s="127"/>
    </row>
    <row r="92" spans="2:19" ht="19.5" customHeight="1" x14ac:dyDescent="0.2">
      <c r="B92" s="120">
        <v>86</v>
      </c>
      <c r="C92" s="121">
        <f>Síntese!$B$11</f>
        <v>155016</v>
      </c>
      <c r="D92" s="122" t="str">
        <f>Síntese!$C$10</f>
        <v>HU-UFGD</v>
      </c>
      <c r="E92" s="14"/>
      <c r="F92" s="14"/>
      <c r="G92" s="14"/>
      <c r="H92" s="26"/>
      <c r="I92" s="27"/>
      <c r="J92" s="28"/>
      <c r="K92" s="40"/>
      <c r="L92" s="41"/>
      <c r="M92" s="123">
        <f t="shared" si="0"/>
        <v>0</v>
      </c>
      <c r="N92" s="42"/>
      <c r="O92" s="41"/>
      <c r="P92" s="123">
        <f t="shared" si="3"/>
        <v>0</v>
      </c>
      <c r="Q92" s="68">
        <f t="shared" si="2"/>
        <v>0</v>
      </c>
      <c r="R92" s="126"/>
      <c r="S92" s="127"/>
    </row>
    <row r="93" spans="2:19" ht="19.5" customHeight="1" x14ac:dyDescent="0.2">
      <c r="B93" s="120">
        <v>87</v>
      </c>
      <c r="C93" s="121">
        <f>Síntese!$B$11</f>
        <v>155016</v>
      </c>
      <c r="D93" s="122" t="str">
        <f>Síntese!$C$10</f>
        <v>HU-UFGD</v>
      </c>
      <c r="E93" s="14"/>
      <c r="F93" s="14"/>
      <c r="G93" s="14"/>
      <c r="H93" s="26"/>
      <c r="I93" s="27"/>
      <c r="J93" s="28"/>
      <c r="K93" s="40"/>
      <c r="L93" s="41"/>
      <c r="M93" s="123">
        <f t="shared" si="0"/>
        <v>0</v>
      </c>
      <c r="N93" s="42"/>
      <c r="O93" s="41"/>
      <c r="P93" s="123">
        <f t="shared" si="3"/>
        <v>0</v>
      </c>
      <c r="Q93" s="68">
        <f t="shared" si="2"/>
        <v>0</v>
      </c>
      <c r="R93" s="126"/>
      <c r="S93" s="127"/>
    </row>
    <row r="94" spans="2:19" ht="19.5" customHeight="1" x14ac:dyDescent="0.2">
      <c r="B94" s="120">
        <v>88</v>
      </c>
      <c r="C94" s="121">
        <f>Síntese!$B$11</f>
        <v>155016</v>
      </c>
      <c r="D94" s="122" t="str">
        <f>Síntese!$C$10</f>
        <v>HU-UFGD</v>
      </c>
      <c r="E94" s="14"/>
      <c r="F94" s="14"/>
      <c r="G94" s="14"/>
      <c r="H94" s="26"/>
      <c r="I94" s="27"/>
      <c r="J94" s="28"/>
      <c r="K94" s="40"/>
      <c r="L94" s="41"/>
      <c r="M94" s="123">
        <f t="shared" si="0"/>
        <v>0</v>
      </c>
      <c r="N94" s="42"/>
      <c r="O94" s="41"/>
      <c r="P94" s="123">
        <f t="shared" si="3"/>
        <v>0</v>
      </c>
      <c r="Q94" s="68">
        <f t="shared" si="2"/>
        <v>0</v>
      </c>
      <c r="R94" s="126"/>
      <c r="S94" s="127"/>
    </row>
    <row r="95" spans="2:19" ht="19.5" customHeight="1" x14ac:dyDescent="0.2">
      <c r="B95" s="120">
        <v>89</v>
      </c>
      <c r="C95" s="121">
        <f>Síntese!$B$11</f>
        <v>155016</v>
      </c>
      <c r="D95" s="122" t="str">
        <f>Síntese!$C$10</f>
        <v>HU-UFGD</v>
      </c>
      <c r="E95" s="14"/>
      <c r="F95" s="14"/>
      <c r="G95" s="14"/>
      <c r="H95" s="26"/>
      <c r="I95" s="27"/>
      <c r="J95" s="28"/>
      <c r="K95" s="40"/>
      <c r="L95" s="41"/>
      <c r="M95" s="123">
        <f t="shared" si="0"/>
        <v>0</v>
      </c>
      <c r="N95" s="42"/>
      <c r="O95" s="41"/>
      <c r="P95" s="123">
        <f t="shared" si="3"/>
        <v>0</v>
      </c>
      <c r="Q95" s="68">
        <f t="shared" si="2"/>
        <v>0</v>
      </c>
      <c r="R95" s="126"/>
      <c r="S95" s="127"/>
    </row>
    <row r="96" spans="2:19" ht="19.5" customHeight="1" x14ac:dyDescent="0.2">
      <c r="B96" s="120">
        <v>90</v>
      </c>
      <c r="C96" s="121">
        <f>Síntese!$B$11</f>
        <v>155016</v>
      </c>
      <c r="D96" s="122" t="str">
        <f>Síntese!$C$10</f>
        <v>HU-UFGD</v>
      </c>
      <c r="E96" s="14"/>
      <c r="F96" s="14"/>
      <c r="G96" s="14"/>
      <c r="H96" s="26"/>
      <c r="I96" s="27"/>
      <c r="J96" s="28"/>
      <c r="K96" s="40"/>
      <c r="L96" s="41"/>
      <c r="M96" s="123">
        <f t="shared" si="0"/>
        <v>0</v>
      </c>
      <c r="N96" s="42"/>
      <c r="O96" s="41"/>
      <c r="P96" s="123">
        <f t="shared" si="3"/>
        <v>0</v>
      </c>
      <c r="Q96" s="68">
        <f t="shared" si="2"/>
        <v>0</v>
      </c>
      <c r="R96" s="126"/>
      <c r="S96" s="127"/>
    </row>
    <row r="97" spans="2:19" ht="19.5" customHeight="1" x14ac:dyDescent="0.2">
      <c r="B97" s="120">
        <v>91</v>
      </c>
      <c r="C97" s="121">
        <f>Síntese!$B$11</f>
        <v>155016</v>
      </c>
      <c r="D97" s="122" t="str">
        <f>Síntese!$C$10</f>
        <v>HU-UFGD</v>
      </c>
      <c r="E97" s="14"/>
      <c r="F97" s="14"/>
      <c r="G97" s="14"/>
      <c r="H97" s="26"/>
      <c r="I97" s="27"/>
      <c r="J97" s="28"/>
      <c r="K97" s="40"/>
      <c r="L97" s="41"/>
      <c r="M97" s="123">
        <f t="shared" si="0"/>
        <v>0</v>
      </c>
      <c r="N97" s="42"/>
      <c r="O97" s="41"/>
      <c r="P97" s="123">
        <f t="shared" si="3"/>
        <v>0</v>
      </c>
      <c r="Q97" s="68">
        <f t="shared" si="2"/>
        <v>0</v>
      </c>
      <c r="R97" s="126"/>
      <c r="S97" s="127"/>
    </row>
    <row r="98" spans="2:19" ht="19.5" customHeight="1" x14ac:dyDescent="0.2">
      <c r="B98" s="120">
        <v>92</v>
      </c>
      <c r="C98" s="121">
        <f>Síntese!$B$11</f>
        <v>155016</v>
      </c>
      <c r="D98" s="122" t="str">
        <f>Síntese!$C$10</f>
        <v>HU-UFGD</v>
      </c>
      <c r="E98" s="14"/>
      <c r="F98" s="14"/>
      <c r="G98" s="14"/>
      <c r="H98" s="26"/>
      <c r="I98" s="27"/>
      <c r="J98" s="28"/>
      <c r="K98" s="40"/>
      <c r="L98" s="41"/>
      <c r="M98" s="123">
        <f t="shared" si="0"/>
        <v>0</v>
      </c>
      <c r="N98" s="42"/>
      <c r="O98" s="41"/>
      <c r="P98" s="123">
        <f t="shared" si="3"/>
        <v>0</v>
      </c>
      <c r="Q98" s="68">
        <f t="shared" si="2"/>
        <v>0</v>
      </c>
      <c r="R98" s="126"/>
      <c r="S98" s="127"/>
    </row>
    <row r="99" spans="2:19" ht="19.5" customHeight="1" x14ac:dyDescent="0.2">
      <c r="B99" s="120">
        <v>93</v>
      </c>
      <c r="C99" s="121">
        <f>Síntese!$B$11</f>
        <v>155016</v>
      </c>
      <c r="D99" s="122" t="str">
        <f>Síntese!$C$10</f>
        <v>HU-UFGD</v>
      </c>
      <c r="E99" s="14"/>
      <c r="F99" s="14"/>
      <c r="G99" s="14"/>
      <c r="H99" s="26"/>
      <c r="I99" s="27"/>
      <c r="J99" s="28"/>
      <c r="K99" s="40"/>
      <c r="L99" s="41"/>
      <c r="M99" s="123">
        <f t="shared" si="0"/>
        <v>0</v>
      </c>
      <c r="N99" s="42"/>
      <c r="O99" s="41"/>
      <c r="P99" s="123">
        <f t="shared" si="3"/>
        <v>0</v>
      </c>
      <c r="Q99" s="68">
        <f t="shared" si="2"/>
        <v>0</v>
      </c>
      <c r="R99" s="126"/>
      <c r="S99" s="127"/>
    </row>
    <row r="100" spans="2:19" ht="19.5" customHeight="1" x14ac:dyDescent="0.2">
      <c r="B100" s="120">
        <v>94</v>
      </c>
      <c r="C100" s="121">
        <f>Síntese!$B$11</f>
        <v>155016</v>
      </c>
      <c r="D100" s="122" t="str">
        <f>Síntese!$C$10</f>
        <v>HU-UFGD</v>
      </c>
      <c r="E100" s="14"/>
      <c r="F100" s="14"/>
      <c r="G100" s="14"/>
      <c r="H100" s="26"/>
      <c r="I100" s="27"/>
      <c r="J100" s="28"/>
      <c r="K100" s="40"/>
      <c r="L100" s="41"/>
      <c r="M100" s="123">
        <f t="shared" si="0"/>
        <v>0</v>
      </c>
      <c r="N100" s="42"/>
      <c r="O100" s="41"/>
      <c r="P100" s="123">
        <f t="shared" si="3"/>
        <v>0</v>
      </c>
      <c r="Q100" s="68">
        <f t="shared" si="2"/>
        <v>0</v>
      </c>
      <c r="R100" s="126"/>
      <c r="S100" s="127"/>
    </row>
    <row r="101" spans="2:19" ht="19.5" customHeight="1" x14ac:dyDescent="0.2">
      <c r="B101" s="120">
        <v>95</v>
      </c>
      <c r="C101" s="121">
        <f>Síntese!$B$11</f>
        <v>155016</v>
      </c>
      <c r="D101" s="122" t="str">
        <f>Síntese!$C$10</f>
        <v>HU-UFGD</v>
      </c>
      <c r="E101" s="14"/>
      <c r="F101" s="14"/>
      <c r="G101" s="14"/>
      <c r="H101" s="26"/>
      <c r="I101" s="27"/>
      <c r="J101" s="28"/>
      <c r="K101" s="40"/>
      <c r="L101" s="41"/>
      <c r="M101" s="123">
        <f t="shared" si="0"/>
        <v>0</v>
      </c>
      <c r="N101" s="42"/>
      <c r="O101" s="41"/>
      <c r="P101" s="123">
        <f t="shared" si="3"/>
        <v>0</v>
      </c>
      <c r="Q101" s="68">
        <f t="shared" si="2"/>
        <v>0</v>
      </c>
      <c r="R101" s="126"/>
      <c r="S101" s="127"/>
    </row>
    <row r="102" spans="2:19" ht="19.5" customHeight="1" x14ac:dyDescent="0.2">
      <c r="B102" s="120">
        <v>96</v>
      </c>
      <c r="C102" s="121">
        <f>Síntese!$B$11</f>
        <v>155016</v>
      </c>
      <c r="D102" s="122" t="str">
        <f>Síntese!$C$10</f>
        <v>HU-UFGD</v>
      </c>
      <c r="E102" s="14"/>
      <c r="F102" s="14"/>
      <c r="G102" s="14"/>
      <c r="H102" s="26"/>
      <c r="I102" s="27"/>
      <c r="J102" s="28"/>
      <c r="K102" s="40"/>
      <c r="L102" s="41"/>
      <c r="M102" s="123">
        <f t="shared" si="0"/>
        <v>0</v>
      </c>
      <c r="N102" s="42"/>
      <c r="O102" s="41"/>
      <c r="P102" s="123">
        <f t="shared" si="3"/>
        <v>0</v>
      </c>
      <c r="Q102" s="68">
        <f t="shared" si="2"/>
        <v>0</v>
      </c>
      <c r="R102" s="126"/>
      <c r="S102" s="127"/>
    </row>
    <row r="103" spans="2:19" ht="19.5" customHeight="1" x14ac:dyDescent="0.2">
      <c r="B103" s="120">
        <v>97</v>
      </c>
      <c r="C103" s="121">
        <f>Síntese!$B$11</f>
        <v>155016</v>
      </c>
      <c r="D103" s="122" t="str">
        <f>Síntese!$C$10</f>
        <v>HU-UFGD</v>
      </c>
      <c r="E103" s="14"/>
      <c r="F103" s="14"/>
      <c r="G103" s="14"/>
      <c r="H103" s="26"/>
      <c r="I103" s="27"/>
      <c r="J103" s="28"/>
      <c r="K103" s="40"/>
      <c r="L103" s="41"/>
      <c r="M103" s="123">
        <f t="shared" si="0"/>
        <v>0</v>
      </c>
      <c r="N103" s="42"/>
      <c r="O103" s="41"/>
      <c r="P103" s="123">
        <f t="shared" si="3"/>
        <v>0</v>
      </c>
      <c r="Q103" s="68">
        <f t="shared" si="2"/>
        <v>0</v>
      </c>
      <c r="R103" s="126"/>
      <c r="S103" s="127"/>
    </row>
    <row r="104" spans="2:19" ht="19.5" customHeight="1" x14ac:dyDescent="0.2">
      <c r="B104" s="120">
        <v>98</v>
      </c>
      <c r="C104" s="121">
        <f>Síntese!$B$11</f>
        <v>155016</v>
      </c>
      <c r="D104" s="122" t="str">
        <f>Síntese!$C$10</f>
        <v>HU-UFGD</v>
      </c>
      <c r="E104" s="14"/>
      <c r="F104" s="14"/>
      <c r="G104" s="14"/>
      <c r="H104" s="26"/>
      <c r="I104" s="27"/>
      <c r="J104" s="28"/>
      <c r="K104" s="40"/>
      <c r="L104" s="41"/>
      <c r="M104" s="123">
        <f t="shared" si="0"/>
        <v>0</v>
      </c>
      <c r="N104" s="42"/>
      <c r="O104" s="41"/>
      <c r="P104" s="123">
        <f t="shared" si="3"/>
        <v>0</v>
      </c>
      <c r="Q104" s="68">
        <f t="shared" si="2"/>
        <v>0</v>
      </c>
      <c r="R104" s="126"/>
      <c r="S104" s="127"/>
    </row>
    <row r="105" spans="2:19" ht="19.5" customHeight="1" x14ac:dyDescent="0.2">
      <c r="B105" s="120">
        <v>99</v>
      </c>
      <c r="C105" s="121">
        <f>Síntese!$B$11</f>
        <v>155016</v>
      </c>
      <c r="D105" s="122" t="str">
        <f>Síntese!$C$10</f>
        <v>HU-UFGD</v>
      </c>
      <c r="E105" s="14"/>
      <c r="F105" s="14"/>
      <c r="G105" s="14"/>
      <c r="H105" s="26"/>
      <c r="I105" s="27"/>
      <c r="J105" s="28"/>
      <c r="K105" s="40"/>
      <c r="L105" s="41"/>
      <c r="M105" s="123">
        <f t="shared" si="0"/>
        <v>0</v>
      </c>
      <c r="N105" s="42"/>
      <c r="O105" s="41"/>
      <c r="P105" s="123">
        <f t="shared" si="3"/>
        <v>0</v>
      </c>
      <c r="Q105" s="68">
        <f t="shared" si="2"/>
        <v>0</v>
      </c>
      <c r="R105" s="126"/>
      <c r="S105" s="127"/>
    </row>
    <row r="106" spans="2:19" ht="19.5" customHeight="1" x14ac:dyDescent="0.2">
      <c r="B106" s="120">
        <v>100</v>
      </c>
      <c r="C106" s="121">
        <f>Síntese!$B$11</f>
        <v>155016</v>
      </c>
      <c r="D106" s="122" t="str">
        <f>Síntese!$C$10</f>
        <v>HU-UFGD</v>
      </c>
      <c r="E106" s="14"/>
      <c r="F106" s="14"/>
      <c r="G106" s="14"/>
      <c r="H106" s="26"/>
      <c r="I106" s="27"/>
      <c r="J106" s="28"/>
      <c r="K106" s="40"/>
      <c r="L106" s="41"/>
      <c r="M106" s="123">
        <f t="shared" si="0"/>
        <v>0</v>
      </c>
      <c r="N106" s="42"/>
      <c r="O106" s="41"/>
      <c r="P106" s="123">
        <f t="shared" si="3"/>
        <v>0</v>
      </c>
      <c r="Q106" s="68">
        <f t="shared" si="2"/>
        <v>0</v>
      </c>
      <c r="R106" s="126"/>
      <c r="S106" s="127"/>
    </row>
    <row r="107" spans="2:19" ht="19.5" customHeight="1" x14ac:dyDescent="0.2">
      <c r="B107" s="120">
        <v>101</v>
      </c>
      <c r="C107" s="121">
        <f>Síntese!$B$11</f>
        <v>155016</v>
      </c>
      <c r="D107" s="122" t="str">
        <f>Síntese!$C$10</f>
        <v>HU-UFGD</v>
      </c>
      <c r="E107" s="14"/>
      <c r="F107" s="14"/>
      <c r="G107" s="14"/>
      <c r="H107" s="26"/>
      <c r="I107" s="27"/>
      <c r="J107" s="28"/>
      <c r="K107" s="40"/>
      <c r="L107" s="41"/>
      <c r="M107" s="123">
        <f t="shared" si="0"/>
        <v>0</v>
      </c>
      <c r="N107" s="42"/>
      <c r="O107" s="41"/>
      <c r="P107" s="123">
        <f t="shared" si="3"/>
        <v>0</v>
      </c>
      <c r="Q107" s="68">
        <f t="shared" si="2"/>
        <v>0</v>
      </c>
      <c r="R107" s="126"/>
      <c r="S107" s="127"/>
    </row>
    <row r="108" spans="2:19" ht="19.5" customHeight="1" x14ac:dyDescent="0.2">
      <c r="B108" s="120">
        <v>102</v>
      </c>
      <c r="C108" s="121">
        <f>Síntese!$B$11</f>
        <v>155016</v>
      </c>
      <c r="D108" s="122" t="str">
        <f>Síntese!$C$10</f>
        <v>HU-UFGD</v>
      </c>
      <c r="E108" s="14"/>
      <c r="F108" s="14"/>
      <c r="G108" s="14"/>
      <c r="H108" s="26"/>
      <c r="I108" s="27"/>
      <c r="J108" s="28"/>
      <c r="K108" s="40"/>
      <c r="L108" s="41"/>
      <c r="M108" s="123">
        <f t="shared" si="0"/>
        <v>0</v>
      </c>
      <c r="N108" s="42"/>
      <c r="O108" s="41"/>
      <c r="P108" s="123">
        <f t="shared" si="3"/>
        <v>0</v>
      </c>
      <c r="Q108" s="68">
        <f t="shared" si="2"/>
        <v>0</v>
      </c>
      <c r="R108" s="126"/>
      <c r="S108" s="127"/>
    </row>
    <row r="109" spans="2:19" ht="19.5" customHeight="1" x14ac:dyDescent="0.2">
      <c r="B109" s="120">
        <v>103</v>
      </c>
      <c r="C109" s="121">
        <f>Síntese!$B$11</f>
        <v>155016</v>
      </c>
      <c r="D109" s="122" t="str">
        <f>Síntese!$C$10</f>
        <v>HU-UFGD</v>
      </c>
      <c r="E109" s="14"/>
      <c r="F109" s="14"/>
      <c r="G109" s="14"/>
      <c r="H109" s="26"/>
      <c r="I109" s="27"/>
      <c r="J109" s="28"/>
      <c r="K109" s="40"/>
      <c r="L109" s="41"/>
      <c r="M109" s="123">
        <f t="shared" si="0"/>
        <v>0</v>
      </c>
      <c r="N109" s="42"/>
      <c r="O109" s="41"/>
      <c r="P109" s="123">
        <f t="shared" si="3"/>
        <v>0</v>
      </c>
      <c r="Q109" s="68">
        <f t="shared" si="2"/>
        <v>0</v>
      </c>
      <c r="R109" s="126"/>
      <c r="S109" s="127"/>
    </row>
    <row r="110" spans="2:19" ht="19.5" customHeight="1" x14ac:dyDescent="0.2">
      <c r="B110" s="120">
        <v>104</v>
      </c>
      <c r="C110" s="121">
        <f>Síntese!$B$11</f>
        <v>155016</v>
      </c>
      <c r="D110" s="122" t="str">
        <f>Síntese!$C$10</f>
        <v>HU-UFGD</v>
      </c>
      <c r="E110" s="14"/>
      <c r="F110" s="14"/>
      <c r="G110" s="14"/>
      <c r="H110" s="26"/>
      <c r="I110" s="27"/>
      <c r="J110" s="28"/>
      <c r="K110" s="40"/>
      <c r="L110" s="41"/>
      <c r="M110" s="123">
        <f t="shared" si="0"/>
        <v>0</v>
      </c>
      <c r="N110" s="42"/>
      <c r="O110" s="41"/>
      <c r="P110" s="123">
        <f t="shared" si="3"/>
        <v>0</v>
      </c>
      <c r="Q110" s="68">
        <f t="shared" si="2"/>
        <v>0</v>
      </c>
      <c r="R110" s="126"/>
      <c r="S110" s="127"/>
    </row>
    <row r="111" spans="2:19" ht="19.5" customHeight="1" x14ac:dyDescent="0.2">
      <c r="B111" s="120">
        <v>105</v>
      </c>
      <c r="C111" s="121">
        <f>Síntese!$B$11</f>
        <v>155016</v>
      </c>
      <c r="D111" s="122" t="str">
        <f>Síntese!$C$10</f>
        <v>HU-UFGD</v>
      </c>
      <c r="E111" s="14"/>
      <c r="F111" s="14"/>
      <c r="G111" s="14"/>
      <c r="H111" s="26"/>
      <c r="I111" s="27"/>
      <c r="J111" s="28"/>
      <c r="K111" s="40"/>
      <c r="L111" s="41"/>
      <c r="M111" s="123">
        <f t="shared" si="0"/>
        <v>0</v>
      </c>
      <c r="N111" s="42"/>
      <c r="O111" s="41"/>
      <c r="P111" s="123">
        <f t="shared" si="3"/>
        <v>0</v>
      </c>
      <c r="Q111" s="68">
        <f t="shared" si="2"/>
        <v>0</v>
      </c>
      <c r="R111" s="126"/>
      <c r="S111" s="127"/>
    </row>
    <row r="112" spans="2:19" ht="19.5" customHeight="1" x14ac:dyDescent="0.2">
      <c r="B112" s="120">
        <v>106</v>
      </c>
      <c r="C112" s="121">
        <f>Síntese!$B$11</f>
        <v>155016</v>
      </c>
      <c r="D112" s="122" t="str">
        <f>Síntese!$C$10</f>
        <v>HU-UFGD</v>
      </c>
      <c r="E112" s="14"/>
      <c r="F112" s="14"/>
      <c r="G112" s="14"/>
      <c r="H112" s="26"/>
      <c r="I112" s="27"/>
      <c r="J112" s="28"/>
      <c r="K112" s="40"/>
      <c r="L112" s="41"/>
      <c r="M112" s="123">
        <f t="shared" si="0"/>
        <v>0</v>
      </c>
      <c r="N112" s="42"/>
      <c r="O112" s="41"/>
      <c r="P112" s="123">
        <f t="shared" si="3"/>
        <v>0</v>
      </c>
      <c r="Q112" s="68">
        <f t="shared" si="2"/>
        <v>0</v>
      </c>
      <c r="R112" s="126"/>
      <c r="S112" s="127"/>
    </row>
    <row r="113" spans="2:19" ht="19.5" customHeight="1" x14ac:dyDescent="0.2">
      <c r="B113" s="120">
        <v>107</v>
      </c>
      <c r="C113" s="121">
        <f>Síntese!$B$11</f>
        <v>155016</v>
      </c>
      <c r="D113" s="122" t="str">
        <f>Síntese!$C$10</f>
        <v>HU-UFGD</v>
      </c>
      <c r="E113" s="14"/>
      <c r="F113" s="14"/>
      <c r="G113" s="14"/>
      <c r="H113" s="26"/>
      <c r="I113" s="27"/>
      <c r="J113" s="28"/>
      <c r="K113" s="40"/>
      <c r="L113" s="41"/>
      <c r="M113" s="123">
        <f t="shared" si="0"/>
        <v>0</v>
      </c>
      <c r="N113" s="42"/>
      <c r="O113" s="41"/>
      <c r="P113" s="123">
        <f t="shared" si="3"/>
        <v>0</v>
      </c>
      <c r="Q113" s="68">
        <f t="shared" si="2"/>
        <v>0</v>
      </c>
      <c r="R113" s="126"/>
      <c r="S113" s="127"/>
    </row>
    <row r="114" spans="2:19" ht="19.5" customHeight="1" x14ac:dyDescent="0.2">
      <c r="B114" s="120">
        <v>108</v>
      </c>
      <c r="C114" s="121">
        <f>Síntese!$B$11</f>
        <v>155016</v>
      </c>
      <c r="D114" s="122" t="str">
        <f>Síntese!$C$10</f>
        <v>HU-UFGD</v>
      </c>
      <c r="E114" s="14"/>
      <c r="F114" s="14"/>
      <c r="G114" s="14"/>
      <c r="H114" s="26"/>
      <c r="I114" s="27"/>
      <c r="J114" s="28"/>
      <c r="K114" s="40"/>
      <c r="L114" s="41"/>
      <c r="M114" s="123">
        <f t="shared" si="0"/>
        <v>0</v>
      </c>
      <c r="N114" s="42"/>
      <c r="O114" s="41"/>
      <c r="P114" s="123">
        <f t="shared" si="3"/>
        <v>0</v>
      </c>
      <c r="Q114" s="68">
        <f t="shared" si="2"/>
        <v>0</v>
      </c>
      <c r="R114" s="126"/>
      <c r="S114" s="127"/>
    </row>
    <row r="115" spans="2:19" ht="19.5" customHeight="1" x14ac:dyDescent="0.2">
      <c r="B115" s="120">
        <v>109</v>
      </c>
      <c r="C115" s="121">
        <f>Síntese!$B$11</f>
        <v>155016</v>
      </c>
      <c r="D115" s="122" t="str">
        <f>Síntese!$C$10</f>
        <v>HU-UFGD</v>
      </c>
      <c r="E115" s="14"/>
      <c r="F115" s="14"/>
      <c r="G115" s="14"/>
      <c r="H115" s="26"/>
      <c r="I115" s="27"/>
      <c r="J115" s="28"/>
      <c r="K115" s="40"/>
      <c r="L115" s="41"/>
      <c r="M115" s="123">
        <f t="shared" si="0"/>
        <v>0</v>
      </c>
      <c r="N115" s="42"/>
      <c r="O115" s="41"/>
      <c r="P115" s="123">
        <f t="shared" si="3"/>
        <v>0</v>
      </c>
      <c r="Q115" s="68">
        <f t="shared" si="2"/>
        <v>0</v>
      </c>
      <c r="R115" s="126"/>
      <c r="S115" s="127"/>
    </row>
    <row r="116" spans="2:19" ht="19.5" customHeight="1" x14ac:dyDescent="0.2">
      <c r="B116" s="120">
        <v>110</v>
      </c>
      <c r="C116" s="121">
        <f>Síntese!$B$11</f>
        <v>155016</v>
      </c>
      <c r="D116" s="122" t="str">
        <f>Síntese!$C$10</f>
        <v>HU-UFGD</v>
      </c>
      <c r="E116" s="14"/>
      <c r="F116" s="14"/>
      <c r="G116" s="14"/>
      <c r="H116" s="26"/>
      <c r="I116" s="27"/>
      <c r="J116" s="28"/>
      <c r="K116" s="40"/>
      <c r="L116" s="41"/>
      <c r="M116" s="123">
        <f t="shared" si="0"/>
        <v>0</v>
      </c>
      <c r="N116" s="42"/>
      <c r="O116" s="41"/>
      <c r="P116" s="123">
        <f t="shared" si="3"/>
        <v>0</v>
      </c>
      <c r="Q116" s="68">
        <f t="shared" si="2"/>
        <v>0</v>
      </c>
      <c r="R116" s="126"/>
      <c r="S116" s="127"/>
    </row>
    <row r="117" spans="2:19" ht="19.5" customHeight="1" x14ac:dyDescent="0.2">
      <c r="B117" s="120">
        <v>111</v>
      </c>
      <c r="C117" s="121">
        <f>Síntese!$B$11</f>
        <v>155016</v>
      </c>
      <c r="D117" s="122" t="str">
        <f>Síntese!$C$10</f>
        <v>HU-UFGD</v>
      </c>
      <c r="E117" s="14"/>
      <c r="F117" s="14"/>
      <c r="G117" s="14"/>
      <c r="H117" s="26"/>
      <c r="I117" s="27"/>
      <c r="J117" s="28"/>
      <c r="K117" s="40"/>
      <c r="L117" s="41"/>
      <c r="M117" s="123">
        <f t="shared" si="0"/>
        <v>0</v>
      </c>
      <c r="N117" s="42"/>
      <c r="O117" s="41"/>
      <c r="P117" s="123">
        <f t="shared" si="3"/>
        <v>0</v>
      </c>
      <c r="Q117" s="68">
        <f t="shared" si="2"/>
        <v>0</v>
      </c>
      <c r="R117" s="126"/>
      <c r="S117" s="127"/>
    </row>
    <row r="118" spans="2:19" ht="19.5" customHeight="1" x14ac:dyDescent="0.2">
      <c r="B118" s="120">
        <v>112</v>
      </c>
      <c r="C118" s="121">
        <f>Síntese!$B$11</f>
        <v>155016</v>
      </c>
      <c r="D118" s="122" t="str">
        <f>Síntese!$C$10</f>
        <v>HU-UFGD</v>
      </c>
      <c r="E118" s="14"/>
      <c r="F118" s="14"/>
      <c r="G118" s="14"/>
      <c r="H118" s="26"/>
      <c r="I118" s="27"/>
      <c r="J118" s="28"/>
      <c r="K118" s="40"/>
      <c r="L118" s="41"/>
      <c r="M118" s="123">
        <f t="shared" si="0"/>
        <v>0</v>
      </c>
      <c r="N118" s="42"/>
      <c r="O118" s="41"/>
      <c r="P118" s="123">
        <f t="shared" si="3"/>
        <v>0</v>
      </c>
      <c r="Q118" s="68">
        <f t="shared" si="2"/>
        <v>0</v>
      </c>
      <c r="R118" s="126"/>
      <c r="S118" s="127"/>
    </row>
    <row r="119" spans="2:19" ht="19.5" customHeight="1" x14ac:dyDescent="0.2">
      <c r="B119" s="120">
        <v>113</v>
      </c>
      <c r="C119" s="121">
        <f>Síntese!$B$11</f>
        <v>155016</v>
      </c>
      <c r="D119" s="122" t="str">
        <f>Síntese!$C$10</f>
        <v>HU-UFGD</v>
      </c>
      <c r="E119" s="14"/>
      <c r="F119" s="14"/>
      <c r="G119" s="14"/>
      <c r="H119" s="26"/>
      <c r="I119" s="27"/>
      <c r="J119" s="28"/>
      <c r="K119" s="40"/>
      <c r="L119" s="41"/>
      <c r="M119" s="123">
        <f t="shared" si="0"/>
        <v>0</v>
      </c>
      <c r="N119" s="42"/>
      <c r="O119" s="41"/>
      <c r="P119" s="123">
        <f t="shared" si="3"/>
        <v>0</v>
      </c>
      <c r="Q119" s="68">
        <f t="shared" si="2"/>
        <v>0</v>
      </c>
      <c r="R119" s="126"/>
      <c r="S119" s="127"/>
    </row>
    <row r="120" spans="2:19" ht="19.5" customHeight="1" x14ac:dyDescent="0.2">
      <c r="B120" s="120">
        <v>114</v>
      </c>
      <c r="C120" s="121">
        <f>Síntese!$B$11</f>
        <v>155016</v>
      </c>
      <c r="D120" s="122" t="str">
        <f>Síntese!$C$10</f>
        <v>HU-UFGD</v>
      </c>
      <c r="E120" s="14"/>
      <c r="F120" s="14"/>
      <c r="G120" s="14"/>
      <c r="H120" s="26"/>
      <c r="I120" s="27"/>
      <c r="J120" s="28"/>
      <c r="K120" s="40"/>
      <c r="L120" s="41"/>
      <c r="M120" s="123">
        <f t="shared" si="0"/>
        <v>0</v>
      </c>
      <c r="N120" s="42"/>
      <c r="O120" s="41"/>
      <c r="P120" s="123">
        <f t="shared" si="3"/>
        <v>0</v>
      </c>
      <c r="Q120" s="68">
        <f t="shared" si="2"/>
        <v>0</v>
      </c>
      <c r="R120" s="126"/>
      <c r="S120" s="127"/>
    </row>
    <row r="121" spans="2:19" ht="19.5" customHeight="1" x14ac:dyDescent="0.2">
      <c r="B121" s="120">
        <v>115</v>
      </c>
      <c r="C121" s="121">
        <f>Síntese!$B$11</f>
        <v>155016</v>
      </c>
      <c r="D121" s="122" t="str">
        <f>Síntese!$C$10</f>
        <v>HU-UFGD</v>
      </c>
      <c r="E121" s="14"/>
      <c r="F121" s="14"/>
      <c r="G121" s="14"/>
      <c r="H121" s="26"/>
      <c r="I121" s="27"/>
      <c r="J121" s="28"/>
      <c r="K121" s="40"/>
      <c r="L121" s="41"/>
      <c r="M121" s="123">
        <f t="shared" si="0"/>
        <v>0</v>
      </c>
      <c r="N121" s="42"/>
      <c r="O121" s="41"/>
      <c r="P121" s="123">
        <f t="shared" si="3"/>
        <v>0</v>
      </c>
      <c r="Q121" s="68">
        <f t="shared" si="2"/>
        <v>0</v>
      </c>
      <c r="R121" s="126"/>
      <c r="S121" s="127"/>
    </row>
    <row r="122" spans="2:19" ht="19.5" customHeight="1" x14ac:dyDescent="0.2">
      <c r="B122" s="120">
        <v>116</v>
      </c>
      <c r="C122" s="121">
        <f>Síntese!$B$11</f>
        <v>155016</v>
      </c>
      <c r="D122" s="122" t="str">
        <f>Síntese!$C$10</f>
        <v>HU-UFGD</v>
      </c>
      <c r="E122" s="14"/>
      <c r="F122" s="14"/>
      <c r="G122" s="14"/>
      <c r="H122" s="26"/>
      <c r="I122" s="27"/>
      <c r="J122" s="28"/>
      <c r="K122" s="40"/>
      <c r="L122" s="41"/>
      <c r="M122" s="123">
        <f t="shared" si="0"/>
        <v>0</v>
      </c>
      <c r="N122" s="42"/>
      <c r="O122" s="41"/>
      <c r="P122" s="123">
        <f t="shared" si="3"/>
        <v>0</v>
      </c>
      <c r="Q122" s="68">
        <f t="shared" si="2"/>
        <v>0</v>
      </c>
      <c r="R122" s="126"/>
      <c r="S122" s="127"/>
    </row>
    <row r="123" spans="2:19" ht="19.5" customHeight="1" x14ac:dyDescent="0.2">
      <c r="B123" s="120">
        <v>117</v>
      </c>
      <c r="C123" s="121">
        <f>Síntese!$B$11</f>
        <v>155016</v>
      </c>
      <c r="D123" s="122" t="str">
        <f>Síntese!$C$10</f>
        <v>HU-UFGD</v>
      </c>
      <c r="E123" s="14"/>
      <c r="F123" s="14"/>
      <c r="G123" s="14"/>
      <c r="H123" s="26"/>
      <c r="I123" s="27"/>
      <c r="J123" s="28"/>
      <c r="K123" s="40"/>
      <c r="L123" s="41"/>
      <c r="M123" s="123">
        <f t="shared" si="0"/>
        <v>0</v>
      </c>
      <c r="N123" s="42"/>
      <c r="O123" s="41"/>
      <c r="P123" s="123">
        <f t="shared" si="3"/>
        <v>0</v>
      </c>
      <c r="Q123" s="68">
        <f t="shared" si="2"/>
        <v>0</v>
      </c>
      <c r="R123" s="126"/>
      <c r="S123" s="127"/>
    </row>
    <row r="124" spans="2:19" ht="19.5" customHeight="1" x14ac:dyDescent="0.2">
      <c r="B124" s="120">
        <v>118</v>
      </c>
      <c r="C124" s="121">
        <f>Síntese!$B$11</f>
        <v>155016</v>
      </c>
      <c r="D124" s="122" t="str">
        <f>Síntese!$C$10</f>
        <v>HU-UFGD</v>
      </c>
      <c r="E124" s="14"/>
      <c r="F124" s="14"/>
      <c r="G124" s="14"/>
      <c r="H124" s="26"/>
      <c r="I124" s="27"/>
      <c r="J124" s="28"/>
      <c r="K124" s="40"/>
      <c r="L124" s="41"/>
      <c r="M124" s="123">
        <f t="shared" si="0"/>
        <v>0</v>
      </c>
      <c r="N124" s="42"/>
      <c r="O124" s="41"/>
      <c r="P124" s="123">
        <f t="shared" si="3"/>
        <v>0</v>
      </c>
      <c r="Q124" s="68">
        <f t="shared" si="2"/>
        <v>0</v>
      </c>
      <c r="R124" s="126"/>
      <c r="S124" s="127"/>
    </row>
    <row r="125" spans="2:19" ht="19.5" customHeight="1" x14ac:dyDescent="0.2">
      <c r="B125" s="120">
        <v>119</v>
      </c>
      <c r="C125" s="121">
        <f>Síntese!$B$11</f>
        <v>155016</v>
      </c>
      <c r="D125" s="122" t="str">
        <f>Síntese!$C$10</f>
        <v>HU-UFGD</v>
      </c>
      <c r="E125" s="14"/>
      <c r="F125" s="14"/>
      <c r="G125" s="14"/>
      <c r="H125" s="26"/>
      <c r="I125" s="27"/>
      <c r="J125" s="28"/>
      <c r="K125" s="40"/>
      <c r="L125" s="41"/>
      <c r="M125" s="123">
        <f t="shared" si="0"/>
        <v>0</v>
      </c>
      <c r="N125" s="42"/>
      <c r="O125" s="41"/>
      <c r="P125" s="123">
        <f t="shared" si="3"/>
        <v>0</v>
      </c>
      <c r="Q125" s="68">
        <f t="shared" si="2"/>
        <v>0</v>
      </c>
      <c r="R125" s="126"/>
      <c r="S125" s="127"/>
    </row>
    <row r="126" spans="2:19" ht="19.5" customHeight="1" x14ac:dyDescent="0.2">
      <c r="B126" s="120">
        <v>120</v>
      </c>
      <c r="C126" s="121">
        <f>Síntese!$B$11</f>
        <v>155016</v>
      </c>
      <c r="D126" s="122" t="str">
        <f>Síntese!$C$10</f>
        <v>HU-UFGD</v>
      </c>
      <c r="E126" s="14"/>
      <c r="F126" s="14"/>
      <c r="G126" s="14"/>
      <c r="H126" s="26"/>
      <c r="I126" s="27"/>
      <c r="J126" s="28"/>
      <c r="K126" s="40"/>
      <c r="L126" s="41"/>
      <c r="M126" s="123">
        <f t="shared" si="0"/>
        <v>0</v>
      </c>
      <c r="N126" s="42"/>
      <c r="O126" s="41"/>
      <c r="P126" s="123">
        <f t="shared" si="3"/>
        <v>0</v>
      </c>
      <c r="Q126" s="68">
        <f t="shared" si="2"/>
        <v>0</v>
      </c>
      <c r="R126" s="126"/>
      <c r="S126" s="127"/>
    </row>
    <row r="127" spans="2:19" ht="19.5" customHeight="1" x14ac:dyDescent="0.2">
      <c r="B127" s="120">
        <v>121</v>
      </c>
      <c r="C127" s="121">
        <f>Síntese!$B$11</f>
        <v>155016</v>
      </c>
      <c r="D127" s="122" t="str">
        <f>Síntese!$C$10</f>
        <v>HU-UFGD</v>
      </c>
      <c r="E127" s="14"/>
      <c r="F127" s="14"/>
      <c r="G127" s="14"/>
      <c r="H127" s="26"/>
      <c r="I127" s="27"/>
      <c r="J127" s="28"/>
      <c r="K127" s="40"/>
      <c r="L127" s="41"/>
      <c r="M127" s="123">
        <f t="shared" si="0"/>
        <v>0</v>
      </c>
      <c r="N127" s="42"/>
      <c r="O127" s="41"/>
      <c r="P127" s="123">
        <f t="shared" si="3"/>
        <v>0</v>
      </c>
      <c r="Q127" s="68">
        <f t="shared" si="2"/>
        <v>0</v>
      </c>
      <c r="R127" s="126"/>
      <c r="S127" s="127"/>
    </row>
    <row r="128" spans="2:19" ht="19.5" customHeight="1" x14ac:dyDescent="0.2">
      <c r="B128" s="120">
        <v>122</v>
      </c>
      <c r="C128" s="121">
        <f>Síntese!$B$11</f>
        <v>155016</v>
      </c>
      <c r="D128" s="122" t="str">
        <f>Síntese!$C$10</f>
        <v>HU-UFGD</v>
      </c>
      <c r="E128" s="14"/>
      <c r="F128" s="14"/>
      <c r="G128" s="14"/>
      <c r="H128" s="26"/>
      <c r="I128" s="27"/>
      <c r="J128" s="28"/>
      <c r="K128" s="40"/>
      <c r="L128" s="41"/>
      <c r="M128" s="123">
        <f t="shared" si="0"/>
        <v>0</v>
      </c>
      <c r="N128" s="42"/>
      <c r="O128" s="41"/>
      <c r="P128" s="123">
        <f t="shared" si="3"/>
        <v>0</v>
      </c>
      <c r="Q128" s="68">
        <f t="shared" si="2"/>
        <v>0</v>
      </c>
      <c r="R128" s="126"/>
      <c r="S128" s="127"/>
    </row>
    <row r="129" spans="2:19" ht="19.5" customHeight="1" x14ac:dyDescent="0.2">
      <c r="B129" s="120">
        <v>123</v>
      </c>
      <c r="C129" s="121">
        <f>Síntese!$B$11</f>
        <v>155016</v>
      </c>
      <c r="D129" s="122" t="str">
        <f>Síntese!$C$10</f>
        <v>HU-UFGD</v>
      </c>
      <c r="E129" s="14"/>
      <c r="F129" s="14"/>
      <c r="G129" s="14"/>
      <c r="H129" s="26"/>
      <c r="I129" s="27"/>
      <c r="J129" s="28"/>
      <c r="K129" s="40"/>
      <c r="L129" s="41"/>
      <c r="M129" s="123">
        <f t="shared" si="0"/>
        <v>0</v>
      </c>
      <c r="N129" s="42"/>
      <c r="O129" s="41"/>
      <c r="P129" s="123">
        <f t="shared" si="3"/>
        <v>0</v>
      </c>
      <c r="Q129" s="68">
        <f t="shared" si="2"/>
        <v>0</v>
      </c>
      <c r="R129" s="126"/>
      <c r="S129" s="127"/>
    </row>
    <row r="130" spans="2:19" ht="19.5" customHeight="1" x14ac:dyDescent="0.2">
      <c r="B130" s="120">
        <v>124</v>
      </c>
      <c r="C130" s="121">
        <f>Síntese!$B$11</f>
        <v>155016</v>
      </c>
      <c r="D130" s="122" t="str">
        <f>Síntese!$C$10</f>
        <v>HU-UFGD</v>
      </c>
      <c r="E130" s="14"/>
      <c r="F130" s="14"/>
      <c r="G130" s="14"/>
      <c r="H130" s="26"/>
      <c r="I130" s="27"/>
      <c r="J130" s="28"/>
      <c r="K130" s="40"/>
      <c r="L130" s="41"/>
      <c r="M130" s="123">
        <f t="shared" si="0"/>
        <v>0</v>
      </c>
      <c r="N130" s="42"/>
      <c r="O130" s="41"/>
      <c r="P130" s="123">
        <f t="shared" si="3"/>
        <v>0</v>
      </c>
      <c r="Q130" s="68">
        <f t="shared" si="2"/>
        <v>0</v>
      </c>
      <c r="R130" s="126"/>
      <c r="S130" s="127"/>
    </row>
    <row r="131" spans="2:19" ht="19.5" customHeight="1" x14ac:dyDescent="0.2">
      <c r="B131" s="120">
        <v>125</v>
      </c>
      <c r="C131" s="121">
        <f>Síntese!$B$11</f>
        <v>155016</v>
      </c>
      <c r="D131" s="122" t="str">
        <f>Síntese!$C$10</f>
        <v>HU-UFGD</v>
      </c>
      <c r="E131" s="14"/>
      <c r="F131" s="14"/>
      <c r="G131" s="14"/>
      <c r="H131" s="26"/>
      <c r="I131" s="27"/>
      <c r="J131" s="28"/>
      <c r="K131" s="40"/>
      <c r="L131" s="41"/>
      <c r="M131" s="123">
        <f t="shared" si="0"/>
        <v>0</v>
      </c>
      <c r="N131" s="42"/>
      <c r="O131" s="41"/>
      <c r="P131" s="123">
        <f t="shared" si="3"/>
        <v>0</v>
      </c>
      <c r="Q131" s="68">
        <f t="shared" si="2"/>
        <v>0</v>
      </c>
      <c r="R131" s="126"/>
      <c r="S131" s="127"/>
    </row>
    <row r="132" spans="2:19" ht="19.5" customHeight="1" x14ac:dyDescent="0.2">
      <c r="B132" s="120">
        <v>126</v>
      </c>
      <c r="C132" s="121">
        <f>Síntese!$B$11</f>
        <v>155016</v>
      </c>
      <c r="D132" s="122" t="str">
        <f>Síntese!$C$10</f>
        <v>HU-UFGD</v>
      </c>
      <c r="E132" s="14"/>
      <c r="F132" s="14"/>
      <c r="G132" s="14"/>
      <c r="H132" s="26"/>
      <c r="I132" s="27"/>
      <c r="J132" s="28"/>
      <c r="K132" s="40"/>
      <c r="L132" s="41"/>
      <c r="M132" s="123">
        <f t="shared" si="0"/>
        <v>0</v>
      </c>
      <c r="N132" s="42"/>
      <c r="O132" s="41"/>
      <c r="P132" s="123">
        <f t="shared" si="3"/>
        <v>0</v>
      </c>
      <c r="Q132" s="68">
        <f t="shared" si="2"/>
        <v>0</v>
      </c>
      <c r="R132" s="126"/>
      <c r="S132" s="127"/>
    </row>
    <row r="133" spans="2:19" ht="19.5" customHeight="1" x14ac:dyDescent="0.2">
      <c r="B133" s="120">
        <v>127</v>
      </c>
      <c r="C133" s="121">
        <f>Síntese!$B$11</f>
        <v>155016</v>
      </c>
      <c r="D133" s="122" t="str">
        <f>Síntese!$C$10</f>
        <v>HU-UFGD</v>
      </c>
      <c r="E133" s="14"/>
      <c r="F133" s="14"/>
      <c r="G133" s="14"/>
      <c r="H133" s="26"/>
      <c r="I133" s="27"/>
      <c r="J133" s="28"/>
      <c r="K133" s="40"/>
      <c r="L133" s="41"/>
      <c r="M133" s="123">
        <f t="shared" si="0"/>
        <v>0</v>
      </c>
      <c r="N133" s="42"/>
      <c r="O133" s="41"/>
      <c r="P133" s="123">
        <f t="shared" si="3"/>
        <v>0</v>
      </c>
      <c r="Q133" s="68">
        <f t="shared" si="2"/>
        <v>0</v>
      </c>
      <c r="R133" s="126"/>
      <c r="S133" s="127"/>
    </row>
    <row r="134" spans="2:19" ht="19.5" customHeight="1" x14ac:dyDescent="0.2">
      <c r="B134" s="120">
        <v>128</v>
      </c>
      <c r="C134" s="121">
        <f>Síntese!$B$11</f>
        <v>155016</v>
      </c>
      <c r="D134" s="122" t="str">
        <f>Síntese!$C$10</f>
        <v>HU-UFGD</v>
      </c>
      <c r="E134" s="14"/>
      <c r="F134" s="14"/>
      <c r="G134" s="14"/>
      <c r="H134" s="26"/>
      <c r="I134" s="27"/>
      <c r="J134" s="28"/>
      <c r="K134" s="40"/>
      <c r="L134" s="41"/>
      <c r="M134" s="123">
        <f t="shared" si="0"/>
        <v>0</v>
      </c>
      <c r="N134" s="42"/>
      <c r="O134" s="41"/>
      <c r="P134" s="123">
        <f t="shared" si="3"/>
        <v>0</v>
      </c>
      <c r="Q134" s="68">
        <f t="shared" si="2"/>
        <v>0</v>
      </c>
      <c r="R134" s="126"/>
      <c r="S134" s="127"/>
    </row>
    <row r="135" spans="2:19" ht="19.5" customHeight="1" x14ac:dyDescent="0.2">
      <c r="B135" s="120">
        <v>129</v>
      </c>
      <c r="C135" s="121">
        <f>Síntese!$B$11</f>
        <v>155016</v>
      </c>
      <c r="D135" s="122" t="str">
        <f>Síntese!$C$10</f>
        <v>HU-UFGD</v>
      </c>
      <c r="E135" s="14"/>
      <c r="F135" s="14"/>
      <c r="G135" s="14"/>
      <c r="H135" s="26"/>
      <c r="I135" s="27"/>
      <c r="J135" s="28"/>
      <c r="K135" s="40"/>
      <c r="L135" s="41"/>
      <c r="M135" s="123">
        <f t="shared" si="0"/>
        <v>0</v>
      </c>
      <c r="N135" s="42"/>
      <c r="O135" s="41"/>
      <c r="P135" s="123">
        <f t="shared" si="3"/>
        <v>0</v>
      </c>
      <c r="Q135" s="68">
        <f t="shared" si="2"/>
        <v>0</v>
      </c>
      <c r="R135" s="126"/>
      <c r="S135" s="127"/>
    </row>
    <row r="136" spans="2:19" ht="19.5" customHeight="1" x14ac:dyDescent="0.2">
      <c r="B136" s="120">
        <v>130</v>
      </c>
      <c r="C136" s="121">
        <f>Síntese!$B$11</f>
        <v>155016</v>
      </c>
      <c r="D136" s="122" t="str">
        <f>Síntese!$C$10</f>
        <v>HU-UFGD</v>
      </c>
      <c r="E136" s="14"/>
      <c r="F136" s="14"/>
      <c r="G136" s="14"/>
      <c r="H136" s="26"/>
      <c r="I136" s="27"/>
      <c r="J136" s="28"/>
      <c r="K136" s="40"/>
      <c r="L136" s="41"/>
      <c r="M136" s="123">
        <f t="shared" si="0"/>
        <v>0</v>
      </c>
      <c r="N136" s="42"/>
      <c r="O136" s="41"/>
      <c r="P136" s="123">
        <f t="shared" ref="P136:P158" si="4">(K136*N136*O136)</f>
        <v>0</v>
      </c>
      <c r="Q136" s="68">
        <f t="shared" si="2"/>
        <v>0</v>
      </c>
      <c r="R136" s="126"/>
      <c r="S136" s="127"/>
    </row>
    <row r="137" spans="2:19" ht="19.5" customHeight="1" x14ac:dyDescent="0.2">
      <c r="B137" s="120">
        <v>131</v>
      </c>
      <c r="C137" s="121">
        <f>Síntese!$B$11</f>
        <v>155016</v>
      </c>
      <c r="D137" s="122" t="str">
        <f>Síntese!$C$10</f>
        <v>HU-UFGD</v>
      </c>
      <c r="E137" s="14"/>
      <c r="F137" s="14"/>
      <c r="G137" s="14"/>
      <c r="H137" s="26"/>
      <c r="I137" s="27"/>
      <c r="J137" s="28"/>
      <c r="K137" s="40"/>
      <c r="L137" s="41"/>
      <c r="M137" s="123">
        <f t="shared" si="0"/>
        <v>0</v>
      </c>
      <c r="N137" s="42"/>
      <c r="O137" s="41"/>
      <c r="P137" s="123">
        <f t="shared" si="4"/>
        <v>0</v>
      </c>
      <c r="Q137" s="68">
        <f t="shared" si="2"/>
        <v>0</v>
      </c>
      <c r="R137" s="126"/>
      <c r="S137" s="127"/>
    </row>
    <row r="138" spans="2:19" ht="19.5" customHeight="1" x14ac:dyDescent="0.2">
      <c r="B138" s="120">
        <v>132</v>
      </c>
      <c r="C138" s="121">
        <f>Síntese!$B$11</f>
        <v>155016</v>
      </c>
      <c r="D138" s="122" t="str">
        <f>Síntese!$C$10</f>
        <v>HU-UFGD</v>
      </c>
      <c r="E138" s="14"/>
      <c r="F138" s="14"/>
      <c r="G138" s="14"/>
      <c r="H138" s="26"/>
      <c r="I138" s="27"/>
      <c r="J138" s="28"/>
      <c r="K138" s="40"/>
      <c r="L138" s="41"/>
      <c r="M138" s="123">
        <f t="shared" si="0"/>
        <v>0</v>
      </c>
      <c r="N138" s="42"/>
      <c r="O138" s="41"/>
      <c r="P138" s="123">
        <f t="shared" si="4"/>
        <v>0</v>
      </c>
      <c r="Q138" s="68">
        <f t="shared" si="2"/>
        <v>0</v>
      </c>
      <c r="R138" s="126"/>
      <c r="S138" s="127"/>
    </row>
    <row r="139" spans="2:19" ht="19.5" customHeight="1" x14ac:dyDescent="0.2">
      <c r="B139" s="120">
        <v>133</v>
      </c>
      <c r="C139" s="121">
        <f>Síntese!$B$11</f>
        <v>155016</v>
      </c>
      <c r="D139" s="122" t="str">
        <f>Síntese!$C$10</f>
        <v>HU-UFGD</v>
      </c>
      <c r="E139" s="14"/>
      <c r="F139" s="14"/>
      <c r="G139" s="14"/>
      <c r="H139" s="26"/>
      <c r="I139" s="27"/>
      <c r="J139" s="28"/>
      <c r="K139" s="40"/>
      <c r="L139" s="41"/>
      <c r="M139" s="123">
        <f t="shared" si="0"/>
        <v>0</v>
      </c>
      <c r="N139" s="42"/>
      <c r="O139" s="41"/>
      <c r="P139" s="123">
        <f t="shared" si="4"/>
        <v>0</v>
      </c>
      <c r="Q139" s="68">
        <f t="shared" si="2"/>
        <v>0</v>
      </c>
      <c r="R139" s="126"/>
      <c r="S139" s="127"/>
    </row>
    <row r="140" spans="2:19" ht="19.5" customHeight="1" x14ac:dyDescent="0.2">
      <c r="B140" s="120">
        <v>134</v>
      </c>
      <c r="C140" s="121">
        <f>Síntese!$B$11</f>
        <v>155016</v>
      </c>
      <c r="D140" s="122" t="str">
        <f>Síntese!$C$10</f>
        <v>HU-UFGD</v>
      </c>
      <c r="E140" s="14"/>
      <c r="F140" s="14"/>
      <c r="G140" s="14"/>
      <c r="H140" s="26"/>
      <c r="I140" s="27"/>
      <c r="J140" s="28"/>
      <c r="K140" s="40"/>
      <c r="L140" s="41"/>
      <c r="M140" s="123">
        <f t="shared" si="0"/>
        <v>0</v>
      </c>
      <c r="N140" s="42"/>
      <c r="O140" s="41"/>
      <c r="P140" s="123">
        <f t="shared" si="4"/>
        <v>0</v>
      </c>
      <c r="Q140" s="68">
        <f t="shared" si="2"/>
        <v>0</v>
      </c>
      <c r="R140" s="126"/>
      <c r="S140" s="127"/>
    </row>
    <row r="141" spans="2:19" ht="19.5" customHeight="1" x14ac:dyDescent="0.2">
      <c r="B141" s="120">
        <v>135</v>
      </c>
      <c r="C141" s="121">
        <f>Síntese!$B$11</f>
        <v>155016</v>
      </c>
      <c r="D141" s="122" t="str">
        <f>Síntese!$C$10</f>
        <v>HU-UFGD</v>
      </c>
      <c r="E141" s="14"/>
      <c r="F141" s="14"/>
      <c r="G141" s="14"/>
      <c r="H141" s="26"/>
      <c r="I141" s="27"/>
      <c r="J141" s="28"/>
      <c r="K141" s="40"/>
      <c r="L141" s="41"/>
      <c r="M141" s="123">
        <f t="shared" si="0"/>
        <v>0</v>
      </c>
      <c r="N141" s="42"/>
      <c r="O141" s="41"/>
      <c r="P141" s="123">
        <f t="shared" si="4"/>
        <v>0</v>
      </c>
      <c r="Q141" s="68">
        <f t="shared" si="2"/>
        <v>0</v>
      </c>
      <c r="R141" s="126"/>
      <c r="S141" s="127"/>
    </row>
    <row r="142" spans="2:19" ht="19.5" customHeight="1" x14ac:dyDescent="0.2">
      <c r="B142" s="120">
        <v>136</v>
      </c>
      <c r="C142" s="121">
        <f>Síntese!$B$11</f>
        <v>155016</v>
      </c>
      <c r="D142" s="122" t="str">
        <f>Síntese!$C$10</f>
        <v>HU-UFGD</v>
      </c>
      <c r="E142" s="14"/>
      <c r="F142" s="14"/>
      <c r="G142" s="14"/>
      <c r="H142" s="26"/>
      <c r="I142" s="27"/>
      <c r="J142" s="28"/>
      <c r="K142" s="40"/>
      <c r="L142" s="41"/>
      <c r="M142" s="123">
        <f t="shared" si="0"/>
        <v>0</v>
      </c>
      <c r="N142" s="42"/>
      <c r="O142" s="41"/>
      <c r="P142" s="123">
        <f t="shared" si="4"/>
        <v>0</v>
      </c>
      <c r="Q142" s="68">
        <f t="shared" si="2"/>
        <v>0</v>
      </c>
      <c r="R142" s="126"/>
      <c r="S142" s="127"/>
    </row>
    <row r="143" spans="2:19" ht="19.5" customHeight="1" x14ac:dyDescent="0.2">
      <c r="B143" s="120">
        <v>137</v>
      </c>
      <c r="C143" s="121">
        <f>Síntese!$B$11</f>
        <v>155016</v>
      </c>
      <c r="D143" s="122" t="str">
        <f>Síntese!$C$10</f>
        <v>HU-UFGD</v>
      </c>
      <c r="E143" s="14"/>
      <c r="F143" s="14"/>
      <c r="G143" s="14"/>
      <c r="H143" s="26"/>
      <c r="I143" s="27"/>
      <c r="J143" s="28"/>
      <c r="K143" s="40"/>
      <c r="L143" s="41"/>
      <c r="M143" s="123">
        <f t="shared" si="0"/>
        <v>0</v>
      </c>
      <c r="N143" s="42"/>
      <c r="O143" s="41"/>
      <c r="P143" s="123">
        <f t="shared" si="4"/>
        <v>0</v>
      </c>
      <c r="Q143" s="68">
        <f t="shared" si="2"/>
        <v>0</v>
      </c>
      <c r="R143" s="126"/>
      <c r="S143" s="127"/>
    </row>
    <row r="144" spans="2:19" ht="19.5" customHeight="1" x14ac:dyDescent="0.2">
      <c r="B144" s="120">
        <v>138</v>
      </c>
      <c r="C144" s="121">
        <f>Síntese!$B$11</f>
        <v>155016</v>
      </c>
      <c r="D144" s="122" t="str">
        <f>Síntese!$C$10</f>
        <v>HU-UFGD</v>
      </c>
      <c r="E144" s="14"/>
      <c r="F144" s="14"/>
      <c r="G144" s="14"/>
      <c r="H144" s="26"/>
      <c r="I144" s="27"/>
      <c r="J144" s="28"/>
      <c r="K144" s="40"/>
      <c r="L144" s="41"/>
      <c r="M144" s="123">
        <f t="shared" si="0"/>
        <v>0</v>
      </c>
      <c r="N144" s="42"/>
      <c r="O144" s="41"/>
      <c r="P144" s="123">
        <f t="shared" si="4"/>
        <v>0</v>
      </c>
      <c r="Q144" s="68">
        <f t="shared" si="2"/>
        <v>0</v>
      </c>
      <c r="R144" s="126"/>
      <c r="S144" s="127"/>
    </row>
    <row r="145" spans="2:19" ht="19.5" customHeight="1" x14ac:dyDescent="0.2">
      <c r="B145" s="120">
        <v>139</v>
      </c>
      <c r="C145" s="121">
        <f>Síntese!$B$11</f>
        <v>155016</v>
      </c>
      <c r="D145" s="122" t="str">
        <f>Síntese!$C$10</f>
        <v>HU-UFGD</v>
      </c>
      <c r="E145" s="14"/>
      <c r="F145" s="14"/>
      <c r="G145" s="14"/>
      <c r="H145" s="26"/>
      <c r="I145" s="27"/>
      <c r="J145" s="28"/>
      <c r="K145" s="40"/>
      <c r="L145" s="41"/>
      <c r="M145" s="123">
        <f t="shared" si="0"/>
        <v>0</v>
      </c>
      <c r="N145" s="42"/>
      <c r="O145" s="41"/>
      <c r="P145" s="123">
        <f t="shared" si="4"/>
        <v>0</v>
      </c>
      <c r="Q145" s="68">
        <f t="shared" si="2"/>
        <v>0</v>
      </c>
      <c r="R145" s="126"/>
      <c r="S145" s="127"/>
    </row>
    <row r="146" spans="2:19" ht="19.5" customHeight="1" x14ac:dyDescent="0.2">
      <c r="B146" s="120">
        <v>140</v>
      </c>
      <c r="C146" s="121">
        <f>Síntese!$B$11</f>
        <v>155016</v>
      </c>
      <c r="D146" s="122" t="str">
        <f>Síntese!$C$10</f>
        <v>HU-UFGD</v>
      </c>
      <c r="E146" s="14"/>
      <c r="F146" s="14"/>
      <c r="G146" s="14"/>
      <c r="H146" s="26"/>
      <c r="I146" s="27"/>
      <c r="J146" s="28"/>
      <c r="K146" s="40"/>
      <c r="L146" s="41"/>
      <c r="M146" s="123">
        <f t="shared" si="0"/>
        <v>0</v>
      </c>
      <c r="N146" s="42"/>
      <c r="O146" s="41"/>
      <c r="P146" s="123">
        <f t="shared" si="4"/>
        <v>0</v>
      </c>
      <c r="Q146" s="68">
        <f t="shared" si="2"/>
        <v>0</v>
      </c>
      <c r="R146" s="126"/>
      <c r="S146" s="127"/>
    </row>
    <row r="147" spans="2:19" ht="19.5" customHeight="1" x14ac:dyDescent="0.2">
      <c r="B147" s="120">
        <v>141</v>
      </c>
      <c r="C147" s="121">
        <f>Síntese!$B$11</f>
        <v>155016</v>
      </c>
      <c r="D147" s="122" t="str">
        <f>Síntese!$C$10</f>
        <v>HU-UFGD</v>
      </c>
      <c r="E147" s="14"/>
      <c r="F147" s="14"/>
      <c r="G147" s="14"/>
      <c r="H147" s="26"/>
      <c r="I147" s="27"/>
      <c r="J147" s="28"/>
      <c r="K147" s="40"/>
      <c r="L147" s="41"/>
      <c r="M147" s="123">
        <f t="shared" si="0"/>
        <v>0</v>
      </c>
      <c r="N147" s="42"/>
      <c r="O147" s="41"/>
      <c r="P147" s="123">
        <f t="shared" si="4"/>
        <v>0</v>
      </c>
      <c r="Q147" s="68">
        <f t="shared" si="2"/>
        <v>0</v>
      </c>
      <c r="R147" s="126"/>
      <c r="S147" s="127"/>
    </row>
    <row r="148" spans="2:19" ht="19.5" customHeight="1" x14ac:dyDescent="0.2">
      <c r="B148" s="120">
        <v>142</v>
      </c>
      <c r="C148" s="121">
        <f>Síntese!$B$11</f>
        <v>155016</v>
      </c>
      <c r="D148" s="122" t="str">
        <f>Síntese!$C$10</f>
        <v>HU-UFGD</v>
      </c>
      <c r="E148" s="14"/>
      <c r="F148" s="14"/>
      <c r="G148" s="14"/>
      <c r="H148" s="26"/>
      <c r="I148" s="27"/>
      <c r="J148" s="28"/>
      <c r="K148" s="40"/>
      <c r="L148" s="41"/>
      <c r="M148" s="123">
        <f t="shared" si="0"/>
        <v>0</v>
      </c>
      <c r="N148" s="42"/>
      <c r="O148" s="41"/>
      <c r="P148" s="123">
        <f t="shared" si="4"/>
        <v>0</v>
      </c>
      <c r="Q148" s="68">
        <f t="shared" si="2"/>
        <v>0</v>
      </c>
      <c r="R148" s="126"/>
      <c r="S148" s="127"/>
    </row>
    <row r="149" spans="2:19" ht="19.5" customHeight="1" x14ac:dyDescent="0.2">
      <c r="B149" s="120">
        <v>143</v>
      </c>
      <c r="C149" s="121">
        <f>Síntese!$B$11</f>
        <v>155016</v>
      </c>
      <c r="D149" s="122" t="str">
        <f>Síntese!$C$10</f>
        <v>HU-UFGD</v>
      </c>
      <c r="E149" s="14"/>
      <c r="F149" s="14"/>
      <c r="G149" s="14"/>
      <c r="H149" s="26"/>
      <c r="I149" s="27"/>
      <c r="J149" s="28"/>
      <c r="K149" s="40"/>
      <c r="L149" s="41"/>
      <c r="M149" s="123">
        <f t="shared" si="0"/>
        <v>0</v>
      </c>
      <c r="N149" s="42"/>
      <c r="O149" s="41"/>
      <c r="P149" s="123">
        <f t="shared" si="4"/>
        <v>0</v>
      </c>
      <c r="Q149" s="68">
        <f t="shared" si="2"/>
        <v>0</v>
      </c>
      <c r="R149" s="126"/>
      <c r="S149" s="127"/>
    </row>
    <row r="150" spans="2:19" ht="19.5" customHeight="1" x14ac:dyDescent="0.2">
      <c r="B150" s="120">
        <v>144</v>
      </c>
      <c r="C150" s="121">
        <f>Síntese!$B$11</f>
        <v>155016</v>
      </c>
      <c r="D150" s="122" t="str">
        <f>Síntese!$C$10</f>
        <v>HU-UFGD</v>
      </c>
      <c r="E150" s="14"/>
      <c r="F150" s="14"/>
      <c r="G150" s="14"/>
      <c r="H150" s="26"/>
      <c r="I150" s="27"/>
      <c r="J150" s="28"/>
      <c r="K150" s="40"/>
      <c r="L150" s="41"/>
      <c r="M150" s="123">
        <f t="shared" si="0"/>
        <v>0</v>
      </c>
      <c r="N150" s="42"/>
      <c r="O150" s="41"/>
      <c r="P150" s="123">
        <f t="shared" si="4"/>
        <v>0</v>
      </c>
      <c r="Q150" s="68">
        <f t="shared" si="2"/>
        <v>0</v>
      </c>
      <c r="R150" s="126"/>
      <c r="S150" s="127"/>
    </row>
    <row r="151" spans="2:19" ht="19.5" customHeight="1" x14ac:dyDescent="0.2">
      <c r="B151" s="120">
        <v>145</v>
      </c>
      <c r="C151" s="121">
        <f>Síntese!$B$11</f>
        <v>155016</v>
      </c>
      <c r="D151" s="122" t="str">
        <f>Síntese!$C$10</f>
        <v>HU-UFGD</v>
      </c>
      <c r="E151" s="14"/>
      <c r="F151" s="14"/>
      <c r="G151" s="14"/>
      <c r="H151" s="26"/>
      <c r="I151" s="27"/>
      <c r="J151" s="28"/>
      <c r="K151" s="40"/>
      <c r="L151" s="41"/>
      <c r="M151" s="123">
        <f t="shared" si="0"/>
        <v>0</v>
      </c>
      <c r="N151" s="42"/>
      <c r="O151" s="41"/>
      <c r="P151" s="123">
        <f t="shared" si="4"/>
        <v>0</v>
      </c>
      <c r="Q151" s="68">
        <f t="shared" si="2"/>
        <v>0</v>
      </c>
      <c r="R151" s="126"/>
      <c r="S151" s="127"/>
    </row>
    <row r="152" spans="2:19" ht="19.5" customHeight="1" x14ac:dyDescent="0.2">
      <c r="B152" s="120">
        <v>146</v>
      </c>
      <c r="C152" s="121">
        <f>Síntese!$B$11</f>
        <v>155016</v>
      </c>
      <c r="D152" s="122" t="str">
        <f>Síntese!$C$10</f>
        <v>HU-UFGD</v>
      </c>
      <c r="E152" s="14"/>
      <c r="F152" s="14"/>
      <c r="G152" s="14"/>
      <c r="H152" s="26"/>
      <c r="I152" s="27"/>
      <c r="J152" s="28"/>
      <c r="K152" s="40"/>
      <c r="L152" s="41"/>
      <c r="M152" s="123">
        <f t="shared" si="0"/>
        <v>0</v>
      </c>
      <c r="N152" s="42"/>
      <c r="O152" s="41"/>
      <c r="P152" s="123">
        <f t="shared" si="4"/>
        <v>0</v>
      </c>
      <c r="Q152" s="68">
        <f t="shared" si="2"/>
        <v>0</v>
      </c>
      <c r="R152" s="126"/>
      <c r="S152" s="127"/>
    </row>
    <row r="153" spans="2:19" ht="19.5" customHeight="1" x14ac:dyDescent="0.2">
      <c r="B153" s="120">
        <v>147</v>
      </c>
      <c r="C153" s="121">
        <f>Síntese!$B$11</f>
        <v>155016</v>
      </c>
      <c r="D153" s="122" t="str">
        <f>Síntese!$C$10</f>
        <v>HU-UFGD</v>
      </c>
      <c r="E153" s="14"/>
      <c r="F153" s="14"/>
      <c r="G153" s="14"/>
      <c r="H153" s="26"/>
      <c r="I153" s="27"/>
      <c r="J153" s="28"/>
      <c r="K153" s="40"/>
      <c r="L153" s="41"/>
      <c r="M153" s="123">
        <f t="shared" si="0"/>
        <v>0</v>
      </c>
      <c r="N153" s="42"/>
      <c r="O153" s="41"/>
      <c r="P153" s="123">
        <f t="shared" si="4"/>
        <v>0</v>
      </c>
      <c r="Q153" s="68">
        <f t="shared" si="2"/>
        <v>0</v>
      </c>
      <c r="R153" s="126"/>
      <c r="S153" s="127"/>
    </row>
    <row r="154" spans="2:19" ht="19.5" customHeight="1" x14ac:dyDescent="0.2">
      <c r="B154" s="120">
        <v>148</v>
      </c>
      <c r="C154" s="121">
        <f>Síntese!$B$11</f>
        <v>155016</v>
      </c>
      <c r="D154" s="122" t="str">
        <f>Síntese!$C$10</f>
        <v>HU-UFGD</v>
      </c>
      <c r="E154" s="14"/>
      <c r="F154" s="14"/>
      <c r="G154" s="14"/>
      <c r="H154" s="26"/>
      <c r="I154" s="27"/>
      <c r="J154" s="28"/>
      <c r="K154" s="40"/>
      <c r="L154" s="41"/>
      <c r="M154" s="123">
        <f t="shared" si="0"/>
        <v>0</v>
      </c>
      <c r="N154" s="42"/>
      <c r="O154" s="41"/>
      <c r="P154" s="123">
        <f t="shared" si="4"/>
        <v>0</v>
      </c>
      <c r="Q154" s="68">
        <f t="shared" si="2"/>
        <v>0</v>
      </c>
      <c r="R154" s="126"/>
      <c r="S154" s="127"/>
    </row>
    <row r="155" spans="2:19" ht="19.5" customHeight="1" x14ac:dyDescent="0.2">
      <c r="B155" s="120">
        <v>149</v>
      </c>
      <c r="C155" s="121">
        <f>Síntese!$B$11</f>
        <v>155016</v>
      </c>
      <c r="D155" s="122" t="str">
        <f>Síntese!$C$10</f>
        <v>HU-UFGD</v>
      </c>
      <c r="E155" s="14"/>
      <c r="F155" s="14"/>
      <c r="G155" s="14"/>
      <c r="H155" s="26"/>
      <c r="I155" s="27"/>
      <c r="J155" s="28"/>
      <c r="K155" s="40"/>
      <c r="L155" s="41"/>
      <c r="M155" s="123">
        <f t="shared" si="0"/>
        <v>0</v>
      </c>
      <c r="N155" s="42"/>
      <c r="O155" s="41"/>
      <c r="P155" s="123">
        <f t="shared" si="4"/>
        <v>0</v>
      </c>
      <c r="Q155" s="68">
        <f t="shared" si="2"/>
        <v>0</v>
      </c>
      <c r="R155" s="126"/>
      <c r="S155" s="127"/>
    </row>
    <row r="156" spans="2:19" ht="19.5" customHeight="1" x14ac:dyDescent="0.2">
      <c r="B156" s="120">
        <v>150</v>
      </c>
      <c r="C156" s="121">
        <f>Síntese!$B$11</f>
        <v>155016</v>
      </c>
      <c r="D156" s="122" t="str">
        <f>Síntese!$C$10</f>
        <v>HU-UFGD</v>
      </c>
      <c r="E156" s="14"/>
      <c r="F156" s="14"/>
      <c r="G156" s="14"/>
      <c r="H156" s="26"/>
      <c r="I156" s="27"/>
      <c r="J156" s="28"/>
      <c r="K156" s="40"/>
      <c r="L156" s="41"/>
      <c r="M156" s="123">
        <f t="shared" si="0"/>
        <v>0</v>
      </c>
      <c r="N156" s="42"/>
      <c r="O156" s="41"/>
      <c r="P156" s="123">
        <f t="shared" si="4"/>
        <v>0</v>
      </c>
      <c r="Q156" s="68">
        <f t="shared" si="2"/>
        <v>0</v>
      </c>
      <c r="R156" s="126"/>
      <c r="S156" s="127"/>
    </row>
    <row r="157" spans="2:19" ht="19.5" customHeight="1" x14ac:dyDescent="0.2">
      <c r="B157" s="120">
        <v>151</v>
      </c>
      <c r="C157" s="121">
        <f>Síntese!$B$11</f>
        <v>155016</v>
      </c>
      <c r="D157" s="122" t="str">
        <f>Síntese!$C$10</f>
        <v>HU-UFGD</v>
      </c>
      <c r="E157" s="14"/>
      <c r="F157" s="14"/>
      <c r="G157" s="14"/>
      <c r="H157" s="26"/>
      <c r="I157" s="27"/>
      <c r="J157" s="28"/>
      <c r="K157" s="40"/>
      <c r="L157" s="41"/>
      <c r="M157" s="123">
        <f t="shared" si="0"/>
        <v>0</v>
      </c>
      <c r="N157" s="42"/>
      <c r="O157" s="41"/>
      <c r="P157" s="123">
        <f t="shared" si="4"/>
        <v>0</v>
      </c>
      <c r="Q157" s="68">
        <f t="shared" si="2"/>
        <v>0</v>
      </c>
      <c r="R157" s="126"/>
      <c r="S157" s="127"/>
    </row>
    <row r="158" spans="2:19" ht="19.5" customHeight="1" x14ac:dyDescent="0.2">
      <c r="B158" s="120">
        <v>152</v>
      </c>
      <c r="C158" s="121">
        <f>Síntese!$B$11</f>
        <v>155016</v>
      </c>
      <c r="D158" s="122" t="str">
        <f>Síntese!$C$10</f>
        <v>HU-UFGD</v>
      </c>
      <c r="E158" s="14"/>
      <c r="F158" s="14"/>
      <c r="G158" s="14"/>
      <c r="H158" s="278"/>
      <c r="I158" s="279"/>
      <c r="J158" s="280"/>
      <c r="K158" s="40"/>
      <c r="L158" s="41"/>
      <c r="M158" s="123">
        <f>K158*L158</f>
        <v>0</v>
      </c>
      <c r="N158" s="42"/>
      <c r="O158" s="41"/>
      <c r="P158" s="123">
        <f t="shared" si="4"/>
        <v>0</v>
      </c>
      <c r="Q158" s="68">
        <f t="shared" si="2"/>
        <v>0</v>
      </c>
      <c r="R158" s="126"/>
      <c r="S158" s="127"/>
    </row>
    <row r="159" spans="2:19" ht="26.1" customHeight="1" x14ac:dyDescent="0.2">
      <c r="B159" s="241" t="s">
        <v>3</v>
      </c>
      <c r="C159" s="241"/>
      <c r="D159" s="241"/>
      <c r="E159" s="241"/>
      <c r="F159" s="241"/>
      <c r="G159" s="241"/>
      <c r="H159" s="241"/>
      <c r="I159" s="241"/>
      <c r="J159" s="241"/>
      <c r="K159" s="241"/>
      <c r="L159" s="241"/>
      <c r="M159" s="241"/>
      <c r="N159" s="241"/>
      <c r="O159" s="241"/>
      <c r="P159" s="241"/>
      <c r="Q159" s="89">
        <f>SUM(Q7:Q158)</f>
        <v>0</v>
      </c>
      <c r="R159" s="89">
        <f>SUMIF(Síntese!D12:D31,"19110901",Síntese!M12:M44)</f>
        <v>1650</v>
      </c>
      <c r="S159" s="89">
        <f>SUMIF(Síntese!D12:D26,"19110901",Síntese!H12:H30)</f>
        <v>0</v>
      </c>
    </row>
    <row r="160" spans="2:19" ht="12" x14ac:dyDescent="0.2">
      <c r="F160" s="78"/>
    </row>
    <row r="161" spans="2:17" x14ac:dyDescent="0.2">
      <c r="Q161" s="133"/>
    </row>
    <row r="162" spans="2:17" x14ac:dyDescent="0.2">
      <c r="Q162" s="133"/>
    </row>
    <row r="163" spans="2:17" ht="15.75" x14ac:dyDescent="0.2">
      <c r="B163" s="81" t="s">
        <v>94</v>
      </c>
      <c r="Q163" s="133"/>
    </row>
    <row r="164" spans="2:17" ht="15.75" x14ac:dyDescent="0.25">
      <c r="B164" s="80"/>
      <c r="Q164" s="133"/>
    </row>
    <row r="165" spans="2:17" ht="15.75" x14ac:dyDescent="0.25">
      <c r="B165" s="80" t="s">
        <v>95</v>
      </c>
    </row>
    <row r="166" spans="2:17" ht="15.75" x14ac:dyDescent="0.25">
      <c r="B166" s="80" t="s">
        <v>96</v>
      </c>
      <c r="Q166" s="133"/>
    </row>
  </sheetData>
  <sheetProtection algorithmName="SHA-512" hashValue="/ZVrUc942xfbxVC54pjybahTVzRGfkfgzrFSKBTcSN0zWZw21Bej2igzL5CXJa/51ah2+AwAASzBkiC0WLMSHg==" saltValue="9GUpLVzYUNg9ePBu3/vQ+w==" spinCount="100000" sheet="1" selectLockedCells="1"/>
  <mergeCells count="30">
    <mergeCell ref="S4:S6"/>
    <mergeCell ref="B2:K2"/>
    <mergeCell ref="B3:K3"/>
    <mergeCell ref="B4:B6"/>
    <mergeCell ref="C4:C6"/>
    <mergeCell ref="D4:D6"/>
    <mergeCell ref="E4:E6"/>
    <mergeCell ref="F4:F6"/>
    <mergeCell ref="G4:G6"/>
    <mergeCell ref="H4:J6"/>
    <mergeCell ref="K4:K6"/>
    <mergeCell ref="L4:M5"/>
    <mergeCell ref="N4:P5"/>
    <mergeCell ref="Q4:Q6"/>
    <mergeCell ref="R4:R6"/>
    <mergeCell ref="H7:J7"/>
    <mergeCell ref="H8:J8"/>
    <mergeCell ref="H9:J9"/>
    <mergeCell ref="H10:J10"/>
    <mergeCell ref="H11:J11"/>
    <mergeCell ref="H12:J12"/>
    <mergeCell ref="H13:J13"/>
    <mergeCell ref="H14:J14"/>
    <mergeCell ref="B159:P159"/>
    <mergeCell ref="H15:J15"/>
    <mergeCell ref="H16:J16"/>
    <mergeCell ref="H17:J17"/>
    <mergeCell ref="H18:J18"/>
    <mergeCell ref="H19:J19"/>
    <mergeCell ref="H158:J158"/>
  </mergeCells>
  <printOptions horizontalCentered="1"/>
  <pageMargins left="0.51181102362204722" right="0.51181102362204722" top="0.78740157480314965" bottom="0.78740157480314965" header="0.31496062992125984" footer="0.31496062992125984"/>
  <pageSetup paperSize="9" scale="55" orientation="landscape" horizontalDpi="300" verticalDpi="3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B138C11-33E8-4AC1-A487-28C08962E648}">
          <x14:formula1>
            <xm:f>LISTA!$A$23:$A$31</xm:f>
          </x14:formula1>
          <xm:sqref>F7:F158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LISTA</vt:lpstr>
      <vt:lpstr>Síntese</vt:lpstr>
      <vt:lpstr>1 - ALUGUÉIS E ARRENDAMENTO (2)</vt:lpstr>
      <vt:lpstr>2 - CONC PERM AUT CESSAO DIR.US</vt:lpstr>
      <vt:lpstr>3 - SERVIÇOS ADM. E COM. GERAIS</vt:lpstr>
      <vt:lpstr>4 - OUTRAS RESTITUICOES-PRI (2)</vt:lpstr>
      <vt:lpstr>5 - INDENIZ.P DANOS CAUSADOS</vt:lpstr>
      <vt:lpstr>6 - SERVIÇOS DE ATEND. À SAÚDE</vt:lpstr>
      <vt:lpstr>7 - MULTAS E JUROS</vt:lpstr>
      <vt:lpstr>8 - CONCURSO E PROC SELETIVO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Yanelli</dc:creator>
  <cp:lastModifiedBy>Sonia Aparecida Velasque Do Nascimento</cp:lastModifiedBy>
  <dcterms:created xsi:type="dcterms:W3CDTF">2023-04-30T16:47:17Z</dcterms:created>
  <dcterms:modified xsi:type="dcterms:W3CDTF">2023-09-12T20:25:10Z</dcterms:modified>
</cp:coreProperties>
</file>