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ria\Downloads\[Ultima Versão_Ajusta]_-_Ferramenta_PPSI__26-10\"/>
    </mc:Choice>
  </mc:AlternateContent>
  <xr:revisionPtr revIDLastSave="0" documentId="13_ncr:1_{2AA9CD76-57D8-4916-A812-CD8174273EA7}" xr6:coauthVersionLast="47" xr6:coauthVersionMax="47" xr10:uidLastSave="{00000000-0000-0000-0000-000000000000}"/>
  <bookViews>
    <workbookView xWindow="-120" yWindow="-120" windowWidth="29040" windowHeight="15840" xr2:uid="{3C55968F-28E3-4F0C-B82C-23CC607B7BEF}"/>
  </bookViews>
  <sheets>
    <sheet name="AVALIAÇÃO DE CRITICIDADE DE SIS" sheetId="2" r:id="rId1"/>
    <sheet name="LOGICA_GERAL" sheetId="3" state="hidden" r:id="rId2"/>
  </sheets>
  <externalReferences>
    <externalReference r:id="rId3"/>
  </externalReferences>
  <definedNames>
    <definedName name="Owner">[1]FORM1!$B$23:$B$59</definedName>
    <definedName name="PRIVACIDADE">#REF!</definedName>
    <definedName name="SI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 a="1"/>
  <c r="C7" i="3" s="1"/>
  <c r="D7" i="3" s="1"/>
  <c r="C27" i="3" a="1"/>
  <c r="C27" i="3" s="1"/>
  <c r="D27" i="3" s="1"/>
  <c r="C25" i="3" a="1"/>
  <c r="C25" i="3" s="1"/>
  <c r="D25" i="3" s="1"/>
  <c r="C26" i="3" a="1"/>
  <c r="C26" i="3" s="1"/>
  <c r="D26" i="3" s="1"/>
  <c r="C22" i="3" a="1"/>
  <c r="C22" i="3" s="1"/>
  <c r="D22" i="3" s="1"/>
  <c r="C28" i="3" a="1"/>
  <c r="C28" i="3" s="1"/>
  <c r="D28" i="3" s="1"/>
  <c r="C23" i="3" a="1"/>
  <c r="C23" i="3" s="1"/>
  <c r="D23" i="3" s="1"/>
  <c r="C24" i="3" a="1"/>
  <c r="C24" i="3" s="1"/>
  <c r="D24" i="3" s="1"/>
  <c r="C21" i="3" a="1"/>
  <c r="C21" i="3" s="1"/>
  <c r="D21" i="3" s="1"/>
  <c r="C19" i="3" a="1"/>
  <c r="C19" i="3" s="1"/>
  <c r="D19" i="3" s="1"/>
  <c r="C20" i="3" a="1"/>
  <c r="C20" i="3" s="1"/>
  <c r="D20" i="3" s="1"/>
  <c r="C13" i="3" a="1"/>
  <c r="C13" i="3" s="1"/>
  <c r="D13" i="3" s="1"/>
  <c r="C12" i="3" a="1"/>
  <c r="C12" i="3" s="1"/>
  <c r="D12" i="3" s="1"/>
  <c r="C16" i="3" a="1"/>
  <c r="C16" i="3" s="1"/>
  <c r="D16" i="3" s="1"/>
  <c r="C18" i="3" a="1"/>
  <c r="C18" i="3" s="1"/>
  <c r="D18" i="3" s="1"/>
  <c r="C17" i="3" a="1"/>
  <c r="C17" i="3" s="1"/>
  <c r="D17" i="3" s="1"/>
  <c r="C14" i="3" a="1"/>
  <c r="C14" i="3" s="1"/>
  <c r="D14" i="3" s="1"/>
  <c r="C15" i="3" a="1"/>
  <c r="C15" i="3" s="1"/>
  <c r="D15" i="3" s="1"/>
  <c r="C10" i="3" a="1"/>
  <c r="C10" i="3" s="1"/>
  <c r="D10" i="3" s="1"/>
  <c r="C11" i="3" a="1"/>
  <c r="C11" i="3" s="1"/>
  <c r="D11" i="3" s="1"/>
  <c r="C9" i="3" a="1"/>
  <c r="C9" i="3" s="1"/>
  <c r="D9" i="3" s="1"/>
  <c r="C8" i="3" a="1"/>
  <c r="C8" i="3" s="1"/>
  <c r="D8" i="3" s="1"/>
  <c r="F7" i="3" l="1"/>
  <c r="B7" i="2" s="1"/>
  <c r="E7" i="3"/>
  <c r="F19" i="3"/>
  <c r="C7" i="2" s="1"/>
  <c r="E19" i="3"/>
  <c r="D7" i="2" l="1"/>
  <c r="F7" i="2" s="1" a="1"/>
  <c r="F7" i="2" s="1"/>
  <c r="E7" i="2" l="1" a="1"/>
  <c r="E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<sst xmlns="http://schemas.openxmlformats.org/spreadsheetml/2006/main" count="64" uniqueCount="40">
  <si>
    <t>Nota Impacto</t>
  </si>
  <si>
    <t>Nota Vulnerabilidade</t>
  </si>
  <si>
    <t>Nota Criticidade</t>
  </si>
  <si>
    <t>Nível de Criticidade</t>
  </si>
  <si>
    <t>Grupo de Implementação</t>
  </si>
  <si>
    <t>ID</t>
  </si>
  <si>
    <t>DESCRIÇÃO IMPACTO</t>
  </si>
  <si>
    <t>RESPOSTA</t>
  </si>
  <si>
    <t>Perda de vidas humanas ou dano grave para a saúde humana</t>
  </si>
  <si>
    <t>Não</t>
  </si>
  <si>
    <t>Danos ambientais graves</t>
  </si>
  <si>
    <t>Degradação significativa na prestação de serviço essencial ao cidadão</t>
  </si>
  <si>
    <t>Danos financeiros significativos à Administração Pública (própria organização ou outro órgão/entidade) ou aos cidadãos</t>
  </si>
  <si>
    <t>Danos significativos à reputação ou à credibilidade da organização</t>
  </si>
  <si>
    <t>Impedimento do funcionamento de atividade finalística da organização</t>
  </si>
  <si>
    <t>Degradação significativa da produtividade dos servidores/funcionários da organização que utilizam ou dependem do sistema</t>
  </si>
  <si>
    <t>Degradação significativa do funcionamento de atividades ou processos com características multi-institucionais e que envolvam diferentes esferas da administração ou dos poderes</t>
  </si>
  <si>
    <t>Conhecimento não autorizado de informações que possa acarretar dano à soberania e à integridade territorial nacionais; a planos e operações militares; a sistemas, instalações, programas, projetos, planos ou operações de interesse da defesa nacional; às relações internacionais do país; a programas econômicos; e a assuntos diplomáticos e de inteligência (informações secretas ou ultrassecretas)</t>
  </si>
  <si>
    <t>Exposição indevida de dados pessoais sensíveis e que possa causar dano ao titular</t>
  </si>
  <si>
    <t>Efeito negativo na execução da política econômica do Brasil (fiscal, monetária e cambial)</t>
  </si>
  <si>
    <t>Degradação significativa do funcionamento de atividades ou serviços relacionados às infraestruturas críticas do Brasil (definidas na Política Nacional de Segurança de Infraestruturas Críticas)</t>
  </si>
  <si>
    <t>DESCRIÇÃO VUNERABILIDADE</t>
  </si>
  <si>
    <t>O sistema está coberto por solução de continuidade de serviços de TI (alta disponibilidade, recuperação de desastres e planos de contingência)</t>
  </si>
  <si>
    <t>Sim, totalmente</t>
  </si>
  <si>
    <t>O sistema é suportado por equipe de respostas a incidentes</t>
  </si>
  <si>
    <t>As vulnerabilidades e os riscos de TI relacionados ao sistema e à infraestrutura que o sustenta estão identificados, classificados, analisados e tratados</t>
  </si>
  <si>
    <t>O sistema possui tecnologia obsoleta ou desatualizada (hardware e software)</t>
  </si>
  <si>
    <t>Sim, menos da metade do sistema/módulo</t>
  </si>
  <si>
    <t>O sistema está hospedado em sala segura ou sala cofre</t>
  </si>
  <si>
    <t>O sistema ou a infraestrutura que o suporta estão cobertos por processo de gestão de patches de segurança</t>
  </si>
  <si>
    <t>São realizados testes de invasão ou auditorias de segurança no sistema ou na infraestrutura que o sustenta</t>
  </si>
  <si>
    <t>O sistema é alvo de frequentes ataques</t>
  </si>
  <si>
    <t>O sistema possui controles para a proteção dos dados e do código (criptografia, backup, controle de acesso, trilhas de auditoria etc.)</t>
  </si>
  <si>
    <t>Sim, mais da metade do sistema/módulo</t>
  </si>
  <si>
    <t>O sistema e a infraestrutura que o suporta estão incluídos em processo de gestão de ativos de TI (ITAM)</t>
  </si>
  <si>
    <t>AVALIAÇÃO E CRITICIDADE DE SISTEMAS</t>
  </si>
  <si>
    <t>Selecione a Resposta</t>
  </si>
  <si>
    <t xml:space="preserve"> </t>
  </si>
  <si>
    <t>15+</t>
  </si>
  <si>
    <t>Selecione a resposta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</si>
</sst>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 body"/>
    </font>
    <font>
      <b/>
      <sz val="16"/>
      <color rgb="FF0070C0"/>
      <name val="Calibri"/>
      <family val="2"/>
      <scheme val="minor"/>
    </font>
    <font>
      <sz val="12"/>
      <color rgb="FF000000"/>
      <name val="Arial"/>
      <family val="2"/>
    </font>
    <font>
      <sz val="1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theme="0" tint="-0.249977111117893"/>
      </left>
      <right style="thin">
        <color theme="0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/>
      </left>
      <right style="thin">
        <color theme="0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rgb="FF7F7F7F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medium">
        <color rgb="FFC2D69B"/>
      </right>
      <top/>
      <bottom style="medium">
        <color rgb="FFC2D69B"/>
      </bottom>
      <diagonal/>
    </border>
    <border>
      <left/>
      <right/>
      <top/>
      <bottom style="thick">
        <color theme="0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36">
    <xf numFmtId="0" fontId="0" fillId="0" borderId="0" xfId="0"/>
    <xf numFmtId="0" fontId="0" fillId="0" borderId="0" xfId="0" applyProtection="1"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2" fontId="5" fillId="5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6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7" borderId="3" xfId="1" applyNumberFormat="1" applyFont="1" applyFill="1" applyBorder="1" applyAlignment="1" applyProtection="1">
      <alignment horizontal="center" vertical="center" wrapText="1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0" fontId="7" fillId="9" borderId="4" xfId="2" applyFont="1" applyFill="1" applyBorder="1" applyAlignment="1" applyProtection="1">
      <alignment horizontal="center" vertical="center" wrapText="1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8" fillId="10" borderId="5" xfId="0" applyFont="1" applyFill="1" applyBorder="1" applyAlignment="1" applyProtection="1">
      <alignment horizontal="left" vertical="center" wrapText="1"/>
      <protection hidden="1"/>
    </xf>
    <xf numFmtId="0" fontId="8" fillId="11" borderId="5" xfId="0" applyFont="1" applyFill="1" applyBorder="1" applyAlignment="1" applyProtection="1">
      <alignment horizontal="left" vertical="center" wrapText="1"/>
      <protection hidden="1"/>
    </xf>
    <xf numFmtId="0" fontId="4" fillId="6" borderId="0" xfId="0" applyFont="1" applyFill="1" applyAlignment="1" applyProtection="1">
      <alignment horizontal="center" vertical="center"/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justify" vertical="center"/>
      <protection hidden="1"/>
    </xf>
    <xf numFmtId="0" fontId="11" fillId="0" borderId="0" xfId="0" applyFont="1" applyProtection="1">
      <protection hidden="1"/>
    </xf>
    <xf numFmtId="10" fontId="12" fillId="13" borderId="9" xfId="0" applyNumberFormat="1" applyFont="1" applyFill="1" applyBorder="1" applyAlignment="1" applyProtection="1">
      <alignment horizontal="center" vertical="center" wrapText="1"/>
      <protection hidden="1"/>
    </xf>
    <xf numFmtId="0" fontId="0" fillId="14" borderId="0" xfId="0" applyFill="1" applyProtection="1">
      <protection hidden="1"/>
    </xf>
    <xf numFmtId="0" fontId="11" fillId="14" borderId="0" xfId="0" applyFont="1" applyFill="1" applyProtection="1">
      <protection hidden="1"/>
    </xf>
    <xf numFmtId="0" fontId="10" fillId="0" borderId="0" xfId="0" applyFont="1" applyProtection="1">
      <protection hidden="1"/>
    </xf>
    <xf numFmtId="10" fontId="13" fillId="0" borderId="9" xfId="0" applyNumberFormat="1" applyFont="1" applyBorder="1" applyAlignment="1" applyProtection="1">
      <alignment horizontal="center" vertical="center" wrapText="1"/>
      <protection hidden="1"/>
    </xf>
    <xf numFmtId="0" fontId="0" fillId="14" borderId="0" xfId="0" applyFill="1" applyAlignment="1" applyProtection="1">
      <alignment horizontal="center"/>
      <protection hidden="1"/>
    </xf>
    <xf numFmtId="0" fontId="8" fillId="10" borderId="6" xfId="0" applyFont="1" applyFill="1" applyBorder="1" applyAlignment="1" applyProtection="1">
      <alignment horizontal="center" vertical="center" wrapText="1"/>
      <protection hidden="1"/>
    </xf>
    <xf numFmtId="0" fontId="8" fillId="10" borderId="7" xfId="0" applyFont="1" applyFill="1" applyBorder="1" applyAlignment="1" applyProtection="1">
      <alignment horizontal="center" vertical="center" wrapText="1"/>
      <protection hidden="1"/>
    </xf>
    <xf numFmtId="0" fontId="8" fillId="10" borderId="8" xfId="0" applyFont="1" applyFill="1" applyBorder="1" applyAlignment="1" applyProtection="1">
      <alignment horizontal="center" vertical="center" wrapText="1"/>
      <protection locked="0"/>
    </xf>
    <xf numFmtId="0" fontId="8" fillId="10" borderId="0" xfId="0" applyFont="1" applyFill="1" applyAlignment="1" applyProtection="1">
      <alignment horizontal="center" vertical="center" wrapText="1"/>
      <protection locked="0"/>
    </xf>
    <xf numFmtId="0" fontId="8" fillId="11" borderId="6" xfId="0" applyFont="1" applyFill="1" applyBorder="1" applyAlignment="1" applyProtection="1">
      <alignment horizontal="center" vertical="center" wrapText="1"/>
      <protection hidden="1"/>
    </xf>
    <xf numFmtId="0" fontId="8" fillId="11" borderId="7" xfId="0" applyFont="1" applyFill="1" applyBorder="1" applyAlignment="1" applyProtection="1">
      <alignment horizontal="center" vertical="center" wrapText="1"/>
      <protection hidden="1"/>
    </xf>
    <xf numFmtId="0" fontId="8" fillId="11" borderId="6" xfId="0" applyFont="1" applyFill="1" applyBorder="1" applyAlignment="1" applyProtection="1">
      <alignment horizontal="center" vertical="center" wrapText="1"/>
      <protection locked="0"/>
    </xf>
    <xf numFmtId="0" fontId="8" fillId="11" borderId="7" xfId="0" applyFont="1" applyFill="1" applyBorder="1" applyAlignment="1" applyProtection="1">
      <alignment horizontal="center" vertical="center" wrapText="1"/>
      <protection locked="0"/>
    </xf>
    <xf numFmtId="0" fontId="4" fillId="6" borderId="0" xfId="0" applyFont="1" applyFill="1" applyAlignment="1" applyProtection="1">
      <alignment horizontal="center" vertical="center"/>
      <protection hidden="1"/>
    </xf>
    <xf numFmtId="0" fontId="8" fillId="11" borderId="8" xfId="0" applyFont="1" applyFill="1" applyBorder="1" applyAlignment="1" applyProtection="1">
      <alignment horizontal="center" vertical="center" wrapText="1"/>
      <protection locked="0"/>
    </xf>
    <xf numFmtId="0" fontId="8" fillId="11" borderId="0" xfId="0" applyFont="1" applyFill="1" applyAlignment="1" applyProtection="1">
      <alignment horizontal="center" vertical="center" wrapText="1"/>
      <protection locked="0"/>
    </xf>
    <xf numFmtId="0" fontId="4" fillId="5" borderId="0" xfId="0" applyFont="1" applyFill="1" applyAlignment="1" applyProtection="1">
      <alignment horizontal="center" vertical="center"/>
      <protection hidden="1"/>
    </xf>
    <xf numFmtId="0" fontId="9" fillId="12" borderId="0" xfId="0" applyFont="1" applyFill="1" applyAlignment="1" applyProtection="1">
      <alignment horizontal="center" vertical="center" wrapText="1"/>
      <protection hidden="1"/>
    </xf>
    <xf numFmtId="0" fontId="4" fillId="5" borderId="10" xfId="0" applyFont="1" applyFill="1" applyBorder="1" applyAlignment="1" applyProtection="1">
      <alignment horizontal="center" vertical="center"/>
      <protection hidden="1"/>
    </xf>
  </cellXfs>
  <cellStyles count="3">
    <cellStyle name="Entrada" xfId="2" builtinId="20"/>
    <cellStyle name="Neutro" xfId="1" builtinId="28"/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15875</xdr:colOff>
      <xdr:row>0</xdr:row>
      <xdr:rowOff>0</xdr:rowOff>
    </xdr:from>
    <xdr:to>
      <xdr:col>26</xdr:col>
      <xdr:colOff>0</xdr:colOff>
      <xdr:row>1</xdr:row>
      <xdr:rowOff>31750</xdr:rowOff>
    </xdr:to>
    <xdr:sp macro="" textlink="">
      <xdr:nvSpPr>
        <xdr:cNvPr id="2" name="Retângulo 1">
          <a:extLst>
            <a:ext uri="{FF2B5EF4-FFF2-40B4-BE49-F238E27FC236}">
              <a16:creationId xmlns:a16="http://schemas.microsoft.com/office/drawing/2014/main" id="{EE626223-C020-422D-AF9E-AB006765FD92}"/>
            </a:ext>
          </a:extLst>
        </xdr:cNvPr>
        <xdr:cNvSpPr/>
      </xdr:nvSpPr>
      <xdr:spPr>
        <a:xfrm>
          <a:off x="15875" y="0"/>
          <a:ext cx="21741946" cy="875393"/>
        </a:xfrm>
        <a:prstGeom prst="rect">
          <a:avLst/>
        </a:prstGeom>
        <a:gradFill>
          <a:gsLst>
            <a:gs pos="0">
              <a:srgbClr val="002060"/>
            </a:gs>
            <a:gs pos="100000">
              <a:srgbClr val="3363F4">
                <a:alpha val="80000"/>
              </a:srgbClr>
            </a:gs>
          </a:gsLst>
          <a:lin ang="2700000" scaled="0"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83818</xdr:colOff>
      <xdr:row>1</xdr:row>
      <xdr:rowOff>145527</xdr:rowOff>
    </xdr:from>
    <xdr:to>
      <xdr:col>3</xdr:col>
      <xdr:colOff>1768929</xdr:colOff>
      <xdr:row>5</xdr:row>
      <xdr:rowOff>34021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F458A343-8572-4E1E-A9DD-6AE903ADE183}"/>
            </a:ext>
          </a:extLst>
        </xdr:cNvPr>
        <xdr:cNvSpPr txBox="1"/>
      </xdr:nvSpPr>
      <xdr:spPr>
        <a:xfrm>
          <a:off x="83818" y="989170"/>
          <a:ext cx="6678932" cy="7185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2000" b="1">
              <a:solidFill>
                <a:srgbClr val="002060"/>
              </a:solidFill>
            </a:rPr>
            <a:t>AVALIAÇÃO DE CRITICIDADE DE SISTEMAS</a:t>
          </a:r>
        </a:p>
        <a:p>
          <a:endParaRPr lang="pt-BR" sz="2000" b="1">
            <a:solidFill>
              <a:srgbClr val="002060"/>
            </a:solidFill>
          </a:endParaRPr>
        </a:p>
      </xdr:txBody>
    </xdr:sp>
    <xdr:clientData/>
  </xdr:twoCellAnchor>
  <xdr:twoCellAnchor>
    <xdr:from>
      <xdr:col>0</xdr:col>
      <xdr:colOff>175260</xdr:colOff>
      <xdr:row>0</xdr:row>
      <xdr:rowOff>91440</xdr:rowOff>
    </xdr:from>
    <xdr:to>
      <xdr:col>1</xdr:col>
      <xdr:colOff>882660</xdr:colOff>
      <xdr:row>0</xdr:row>
      <xdr:rowOff>775440</xdr:rowOff>
    </xdr:to>
    <xdr:sp macro="" textlink="">
      <xdr:nvSpPr>
        <xdr:cNvPr id="4" name="Retângulo: Cantos Arredondados 3">
          <a:extLst>
            <a:ext uri="{FF2B5EF4-FFF2-40B4-BE49-F238E27FC236}">
              <a16:creationId xmlns:a16="http://schemas.microsoft.com/office/drawing/2014/main" id="{9858C07E-617D-4288-9AF5-EB71D3E9384E}"/>
            </a:ext>
          </a:extLst>
        </xdr:cNvPr>
        <xdr:cNvSpPr/>
      </xdr:nvSpPr>
      <xdr:spPr>
        <a:xfrm>
          <a:off x="175260" y="91440"/>
          <a:ext cx="948700" cy="684000"/>
        </a:xfrm>
        <a:prstGeom prst="roundRect">
          <a:avLst/>
        </a:prstGeom>
        <a:solidFill>
          <a:schemeClr val="bg1"/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0</xdr:colOff>
      <xdr:row>4</xdr:row>
      <xdr:rowOff>7620</xdr:rowOff>
    </xdr:from>
    <xdr:to>
      <xdr:col>26</xdr:col>
      <xdr:colOff>0</xdr:colOff>
      <xdr:row>4</xdr:row>
      <xdr:rowOff>7620</xdr:rowOff>
    </xdr:to>
    <xdr:cxnSp macro="">
      <xdr:nvCxnSpPr>
        <xdr:cNvPr id="5" name="Conector reto 5">
          <a:extLst>
            <a:ext uri="{FF2B5EF4-FFF2-40B4-BE49-F238E27FC236}">
              <a16:creationId xmlns:a16="http://schemas.microsoft.com/office/drawing/2014/main" id="{8066802B-7E5B-4CBF-90B3-1DD31503E713}"/>
            </a:ext>
          </a:extLst>
        </xdr:cNvPr>
        <xdr:cNvCxnSpPr/>
      </xdr:nvCxnSpPr>
      <xdr:spPr>
        <a:xfrm>
          <a:off x="0" y="1410970"/>
          <a:ext cx="22606000" cy="0"/>
        </a:xfrm>
        <a:prstGeom prst="line">
          <a:avLst/>
        </a:prstGeom>
        <a:ln w="28575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0</xdr:colOff>
      <xdr:row>0</xdr:row>
      <xdr:rowOff>106680</xdr:rowOff>
    </xdr:from>
    <xdr:to>
      <xdr:col>1</xdr:col>
      <xdr:colOff>619125</xdr:colOff>
      <xdr:row>0</xdr:row>
      <xdr:rowOff>363855</xdr:rowOff>
    </xdr:to>
    <xdr:pic>
      <xdr:nvPicPr>
        <xdr:cNvPr id="6" name="Imagem 39">
          <a:extLst>
            <a:ext uri="{FF2B5EF4-FFF2-40B4-BE49-F238E27FC236}">
              <a16:creationId xmlns:a16="http://schemas.microsoft.com/office/drawing/2014/main" id="{0C6E376D-D0A9-4A72-A447-F4591AA1F7C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/>
        <a:srcRect l="7500" t="3604" r="10000" b="8109"/>
        <a:stretch>
          <a:fillRect/>
        </a:stretch>
      </xdr:blipFill>
      <xdr:spPr bwMode="auto">
        <a:xfrm>
          <a:off x="241300" y="106680"/>
          <a:ext cx="619125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noFill/>
          <a:miter lim="800000"/>
          <a:headEnd/>
          <a:tailEnd/>
        </a:ln>
      </xdr:spPr>
    </xdr:pic>
    <xdr:clientData/>
  </xdr:twoCellAnchor>
  <xdr:twoCellAnchor editAs="absolute">
    <xdr:from>
      <xdr:col>0</xdr:col>
      <xdr:colOff>165100</xdr:colOff>
      <xdr:row>0</xdr:row>
      <xdr:rowOff>95250</xdr:rowOff>
    </xdr:from>
    <xdr:to>
      <xdr:col>1</xdr:col>
      <xdr:colOff>882660</xdr:colOff>
      <xdr:row>0</xdr:row>
      <xdr:rowOff>779250</xdr:rowOff>
    </xdr:to>
    <xdr:sp macro="" textlink="">
      <xdr:nvSpPr>
        <xdr:cNvPr id="7" name="Retângulo: Cantos Arredondados 3">
          <a:extLst>
            <a:ext uri="{FF2B5EF4-FFF2-40B4-BE49-F238E27FC236}">
              <a16:creationId xmlns:a16="http://schemas.microsoft.com/office/drawing/2014/main" id="{BDE14DAE-3D0F-4E7A-BD69-AA7617C0CFBC}"/>
            </a:ext>
          </a:extLst>
        </xdr:cNvPr>
        <xdr:cNvSpPr/>
      </xdr:nvSpPr>
      <xdr:spPr>
        <a:xfrm>
          <a:off x="165100" y="95250"/>
          <a:ext cx="958860" cy="684000"/>
        </a:xfrm>
        <a:prstGeom prst="roundRect">
          <a:avLst/>
        </a:prstGeom>
        <a:solidFill>
          <a:schemeClr val="bg1"/>
        </a:solidFill>
        <a:ln>
          <a:solidFill>
            <a:schemeClr val="bg1">
              <a:lumMod val="9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219075</xdr:colOff>
      <xdr:row>0</xdr:row>
      <xdr:rowOff>307974</xdr:rowOff>
    </xdr:from>
    <xdr:to>
      <xdr:col>1</xdr:col>
      <xdr:colOff>855763</xdr:colOff>
      <xdr:row>0</xdr:row>
      <xdr:rowOff>616584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19D495A2-0B44-4DEC-9994-2A5AD33DAB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19075" y="307974"/>
          <a:ext cx="877988" cy="30861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mlima/Downloads/H&#193;%20MACRO%20-%20FRAMEWORK%20-%20GOVBR%20v1.1%20BKP%2025-08-202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1"/>
      <sheetName val="FORM2"/>
      <sheetName val="FORM2.1"/>
      <sheetName val="FORM2.2"/>
      <sheetName val="FORM2.3"/>
      <sheetName val="BASE_CIS8"/>
      <sheetName val="FORM3.3"/>
      <sheetName val="FORM2.4"/>
      <sheetName val="FORM3GERAL"/>
      <sheetName val="FORM3"/>
      <sheetName val="FORM3.1"/>
      <sheetName val="FORM3.2"/>
      <sheetName val="FORM3.4"/>
      <sheetName val="FORM3.5"/>
      <sheetName val="LISTA_GERAL"/>
      <sheetName val="LOGICA_CONTROLE_0"/>
      <sheetName val="LOGICA_ISEG"/>
      <sheetName val="LOGICA_IPRIV"/>
      <sheetName val="FORM2.5"/>
      <sheetName val="BASE_SGD_CONSOLIDADA"/>
      <sheetName val="BASE_SGD"/>
      <sheetName val="FORM2.6deletar"/>
      <sheetName val="TABELAS AUXILIARES"/>
    </sheetNames>
    <sheetDataSet>
      <sheetData sheetId="0">
        <row r="23">
          <cell r="B23" t="str">
            <v xml:space="preserve">Maria </v>
          </cell>
        </row>
        <row r="24">
          <cell r="B24" t="str">
            <v>João Carlos</v>
          </cell>
        </row>
        <row r="25">
          <cell r="B25" t="str">
            <v xml:space="preserve">Pedro </v>
          </cell>
        </row>
        <row r="26">
          <cell r="B26" t="str">
            <v>Márcia</v>
          </cell>
        </row>
        <row r="27">
          <cell r="B27" t="str">
            <v>Caio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BF94-41D6-4608-B248-2FCEF1787D51}">
  <sheetPr codeName="Sheet3"/>
  <dimension ref="A1:Z33"/>
  <sheetViews>
    <sheetView showGridLines="0" tabSelected="1" zoomScale="90" zoomScaleNormal="90" workbookViewId="0">
      <pane ySplit="7" topLeftCell="A8" activePane="bottomLeft" state="frozen"/>
      <selection pane="bottomLeft" activeCell="E10" sqref="E10:F10"/>
    </sheetView>
  </sheetViews>
  <sheetFormatPr defaultColWidth="0" defaultRowHeight="15"/>
  <cols>
    <col min="1" max="1" width="3.42578125" style="1" customWidth="1"/>
    <col min="2" max="2" width="20.140625" style="1" customWidth="1"/>
    <col min="3" max="3" width="51.140625" style="1" customWidth="1"/>
    <col min="4" max="4" width="27.42578125" style="1" customWidth="1"/>
    <col min="5" max="5" width="25.28515625" style="1" customWidth="1"/>
    <col min="6" max="6" width="28.42578125" style="1" bestFit="1" customWidth="1"/>
    <col min="7" max="25" width="8.85546875" style="1" customWidth="1"/>
    <col min="26" max="26" width="3.5703125" style="1" customWidth="1"/>
    <col min="27" max="16384" width="8.85546875" style="1" hidden="1"/>
  </cols>
  <sheetData>
    <row r="1" spans="2:6" ht="67.349999999999994" customHeight="1"/>
    <row r="5" spans="2:6" ht="20.45" customHeight="1"/>
    <row r="6" spans="2:6" ht="19.5" thickBot="1">
      <c r="B6" s="2" t="s">
        <v>0</v>
      </c>
      <c r="C6" s="2" t="s">
        <v>1</v>
      </c>
      <c r="D6" s="2" t="s">
        <v>2</v>
      </c>
      <c r="E6" s="2" t="s">
        <v>3</v>
      </c>
      <c r="F6" s="2" t="s">
        <v>4</v>
      </c>
    </row>
    <row r="7" spans="2:6" ht="44.1" customHeight="1" thickBot="1">
      <c r="B7" s="3" t="str">
        <f>LOGICA_GERAL!F7</f>
        <v>Por favor, preencha todos os campos</v>
      </c>
      <c r="C7" s="4" t="str">
        <f>LOGICA_GERAL!F19</f>
        <v>Por favor, preencha todos os campos</v>
      </c>
      <c r="D7" s="5" t="str">
        <f>IFERROR(2*B7+C7, "Por favor, preencha todas as respostas")</f>
        <v>Por favor, preencha todas as respostas</v>
      </c>
      <c r="E7" s="6" t="str" cm="1">
        <f t="array" ref="E7">_xlfn.IFNA(_xlfn.IFS(D7 = "Por favor, preencha todas as respostas", "Por favor, preencha todas as respostas", D7&gt;=1.5,"Alta Criticidade",D7 &gt;= 1.1,"Média Criticidade",D7 &gt;0,"Baixa Criticidade"),"Preencha os valores de impacto e criticidade")</f>
        <v>Por favor, preencha todas as respostas</v>
      </c>
      <c r="F7" s="7" t="str" cm="1">
        <f t="array" ref="F7">_xlfn.IFS(D7 = "Por favor, preencha todas as respostas", "Por favor, preencha todas as respostas", D7&gt;=1.5,"G3",D7&lt; 1.5, "G2")</f>
        <v>Por favor, preencha todas as respostas</v>
      </c>
    </row>
    <row r="9" spans="2:6" ht="45.6" customHeight="1" thickBot="1">
      <c r="B9" s="8" t="s">
        <v>5</v>
      </c>
      <c r="C9" s="35" t="s">
        <v>6</v>
      </c>
      <c r="D9" s="35"/>
      <c r="E9" s="33" t="s">
        <v>7</v>
      </c>
      <c r="F9" s="33"/>
    </row>
    <row r="10" spans="2:6" ht="50.1" customHeight="1" thickTop="1" thickBot="1">
      <c r="B10" s="9">
        <v>1</v>
      </c>
      <c r="C10" s="22" t="s">
        <v>8</v>
      </c>
      <c r="D10" s="23"/>
      <c r="E10" s="24" t="s">
        <v>39</v>
      </c>
      <c r="F10" s="25"/>
    </row>
    <row r="11" spans="2:6" ht="50.1" customHeight="1" thickTop="1" thickBot="1">
      <c r="B11" s="10">
        <v>2</v>
      </c>
      <c r="C11" s="26" t="s">
        <v>10</v>
      </c>
      <c r="D11" s="27"/>
      <c r="E11" s="31" t="s">
        <v>39</v>
      </c>
      <c r="F11" s="32"/>
    </row>
    <row r="12" spans="2:6" ht="50.1" customHeight="1" thickTop="1" thickBot="1">
      <c r="B12" s="9">
        <v>3</v>
      </c>
      <c r="C12" s="22" t="s">
        <v>11</v>
      </c>
      <c r="D12" s="23"/>
      <c r="E12" s="24" t="s">
        <v>39</v>
      </c>
      <c r="F12" s="25"/>
    </row>
    <row r="13" spans="2:6" ht="50.1" customHeight="1" thickTop="1" thickBot="1">
      <c r="B13" s="10">
        <v>4</v>
      </c>
      <c r="C13" s="26" t="s">
        <v>12</v>
      </c>
      <c r="D13" s="27"/>
      <c r="E13" s="31" t="s">
        <v>39</v>
      </c>
      <c r="F13" s="32"/>
    </row>
    <row r="14" spans="2:6" ht="50.1" customHeight="1" thickTop="1" thickBot="1">
      <c r="B14" s="9">
        <v>5</v>
      </c>
      <c r="C14" s="22" t="s">
        <v>13</v>
      </c>
      <c r="D14" s="23"/>
      <c r="E14" s="24" t="s">
        <v>39</v>
      </c>
      <c r="F14" s="25"/>
    </row>
    <row r="15" spans="2:6" ht="50.1" customHeight="1" thickTop="1" thickBot="1">
      <c r="B15" s="10">
        <v>6</v>
      </c>
      <c r="C15" s="26" t="s">
        <v>14</v>
      </c>
      <c r="D15" s="27"/>
      <c r="E15" s="31" t="s">
        <v>39</v>
      </c>
      <c r="F15" s="32"/>
    </row>
    <row r="16" spans="2:6" ht="50.1" customHeight="1" thickTop="1" thickBot="1">
      <c r="B16" s="9">
        <v>7</v>
      </c>
      <c r="C16" s="22" t="s">
        <v>15</v>
      </c>
      <c r="D16" s="23"/>
      <c r="E16" s="24" t="s">
        <v>39</v>
      </c>
      <c r="F16" s="25"/>
    </row>
    <row r="17" spans="2:6" ht="50.1" customHeight="1" thickTop="1" thickBot="1">
      <c r="B17" s="10">
        <v>8</v>
      </c>
      <c r="C17" s="26" t="s">
        <v>16</v>
      </c>
      <c r="D17" s="27"/>
      <c r="E17" s="31" t="s">
        <v>39</v>
      </c>
      <c r="F17" s="32"/>
    </row>
    <row r="18" spans="2:6" ht="101.45" customHeight="1" thickTop="1" thickBot="1">
      <c r="B18" s="9">
        <v>9</v>
      </c>
      <c r="C18" s="22" t="s">
        <v>17</v>
      </c>
      <c r="D18" s="23"/>
      <c r="E18" s="24" t="s">
        <v>39</v>
      </c>
      <c r="F18" s="25"/>
    </row>
    <row r="19" spans="2:6" ht="50.1" customHeight="1" thickTop="1" thickBot="1">
      <c r="B19" s="10">
        <v>10</v>
      </c>
      <c r="C19" s="26" t="s">
        <v>18</v>
      </c>
      <c r="D19" s="27"/>
      <c r="E19" s="31" t="s">
        <v>39</v>
      </c>
      <c r="F19" s="32"/>
    </row>
    <row r="20" spans="2:6" ht="50.1" customHeight="1" thickTop="1" thickBot="1">
      <c r="B20" s="9">
        <v>11</v>
      </c>
      <c r="C20" s="22" t="s">
        <v>19</v>
      </c>
      <c r="D20" s="23"/>
      <c r="E20" s="24" t="s">
        <v>39</v>
      </c>
      <c r="F20" s="25"/>
    </row>
    <row r="21" spans="2:6" ht="50.1" customHeight="1" thickTop="1" thickBot="1">
      <c r="B21" s="10">
        <v>12</v>
      </c>
      <c r="C21" s="26" t="s">
        <v>20</v>
      </c>
      <c r="D21" s="27"/>
      <c r="E21" s="31" t="s">
        <v>39</v>
      </c>
      <c r="F21" s="32"/>
    </row>
    <row r="22" spans="2:6" ht="42.95" customHeight="1" thickTop="1" thickBot="1">
      <c r="B22" s="11" t="s">
        <v>5</v>
      </c>
      <c r="C22" s="30" t="s">
        <v>21</v>
      </c>
      <c r="D22" s="30"/>
      <c r="E22" s="30" t="s">
        <v>7</v>
      </c>
      <c r="F22" s="30"/>
    </row>
    <row r="23" spans="2:6" ht="50.1" customHeight="1" thickTop="1" thickBot="1">
      <c r="B23" s="9">
        <v>13</v>
      </c>
      <c r="C23" s="22" t="s">
        <v>22</v>
      </c>
      <c r="D23" s="23"/>
      <c r="E23" s="24" t="s">
        <v>36</v>
      </c>
      <c r="F23" s="25"/>
    </row>
    <row r="24" spans="2:6" ht="50.1" customHeight="1" thickTop="1" thickBot="1">
      <c r="B24" s="10">
        <v>14</v>
      </c>
      <c r="C24" s="26" t="s">
        <v>24</v>
      </c>
      <c r="D24" s="27"/>
      <c r="E24" s="28" t="s">
        <v>36</v>
      </c>
      <c r="F24" s="29"/>
    </row>
    <row r="25" spans="2:6" ht="50.1" customHeight="1" thickTop="1" thickBot="1">
      <c r="B25" s="9">
        <v>15</v>
      </c>
      <c r="C25" s="22" t="s">
        <v>25</v>
      </c>
      <c r="D25" s="23"/>
      <c r="E25" s="24" t="s">
        <v>36</v>
      </c>
      <c r="F25" s="25"/>
    </row>
    <row r="26" spans="2:6" ht="50.1" customHeight="1" thickTop="1" thickBot="1">
      <c r="B26" s="10">
        <v>16</v>
      </c>
      <c r="C26" s="26" t="s">
        <v>26</v>
      </c>
      <c r="D26" s="27"/>
      <c r="E26" s="28" t="s">
        <v>36</v>
      </c>
      <c r="F26" s="29"/>
    </row>
    <row r="27" spans="2:6" ht="50.1" customHeight="1" thickTop="1" thickBot="1">
      <c r="B27" s="9">
        <v>17</v>
      </c>
      <c r="C27" s="22" t="s">
        <v>28</v>
      </c>
      <c r="D27" s="23"/>
      <c r="E27" s="24" t="s">
        <v>36</v>
      </c>
      <c r="F27" s="25"/>
    </row>
    <row r="28" spans="2:6" ht="50.1" customHeight="1" thickTop="1" thickBot="1">
      <c r="B28" s="10">
        <v>18</v>
      </c>
      <c r="C28" s="26" t="s">
        <v>29</v>
      </c>
      <c r="D28" s="27"/>
      <c r="E28" s="28" t="s">
        <v>36</v>
      </c>
      <c r="F28" s="29"/>
    </row>
    <row r="29" spans="2:6" ht="50.1" customHeight="1" thickTop="1" thickBot="1">
      <c r="B29" s="9">
        <v>19</v>
      </c>
      <c r="C29" s="22" t="s">
        <v>30</v>
      </c>
      <c r="D29" s="23"/>
      <c r="E29" s="24" t="s">
        <v>36</v>
      </c>
      <c r="F29" s="25"/>
    </row>
    <row r="30" spans="2:6" ht="50.1" customHeight="1" thickTop="1" thickBot="1">
      <c r="B30" s="10">
        <v>20</v>
      </c>
      <c r="C30" s="26" t="s">
        <v>31</v>
      </c>
      <c r="D30" s="27"/>
      <c r="E30" s="28" t="s">
        <v>36</v>
      </c>
      <c r="F30" s="29"/>
    </row>
    <row r="31" spans="2:6" ht="50.1" customHeight="1" thickTop="1" thickBot="1">
      <c r="B31" s="9">
        <v>21</v>
      </c>
      <c r="C31" s="22" t="s">
        <v>32</v>
      </c>
      <c r="D31" s="23"/>
      <c r="E31" s="24" t="s">
        <v>36</v>
      </c>
      <c r="F31" s="25"/>
    </row>
    <row r="32" spans="2:6" ht="50.1" customHeight="1" thickTop="1" thickBot="1">
      <c r="B32" s="10">
        <v>22</v>
      </c>
      <c r="C32" s="26" t="s">
        <v>34</v>
      </c>
      <c r="D32" s="27"/>
      <c r="E32" s="28" t="s">
        <v>36</v>
      </c>
      <c r="F32" s="29"/>
    </row>
    <row r="33" s="1" customFormat="1" ht="15.75" thickTop="1"/>
  </sheetData>
  <sheetProtection algorithmName="SHA-512" hashValue="5S/v+GgSE5yP4D967KjwmvTdWSet3zYECixSdP6jeyV/UiaiSAmnyNpEaZmMy2HgrsrtN4S9FFTy6ToioYGwrA==" saltValue="3p841c2pxvuoEZp1HrWh5w==" spinCount="100000" sheet="1" objects="1" scenarios="1"/>
  <mergeCells count="48">
    <mergeCell ref="C12:D12"/>
    <mergeCell ref="E12:F12"/>
    <mergeCell ref="C10:D10"/>
    <mergeCell ref="E10:F10"/>
    <mergeCell ref="C11:D11"/>
    <mergeCell ref="E11:F11"/>
    <mergeCell ref="E9:F9"/>
    <mergeCell ref="C9:D9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31:D31"/>
    <mergeCell ref="E31:F31"/>
    <mergeCell ref="C32:D32"/>
    <mergeCell ref="E32:F32"/>
    <mergeCell ref="C28:D28"/>
    <mergeCell ref="E28:F28"/>
    <mergeCell ref="C29:D29"/>
    <mergeCell ref="E29:F29"/>
    <mergeCell ref="C30:D30"/>
    <mergeCell ref="E30:F30"/>
  </mergeCells>
  <conditionalFormatting sqref="E7">
    <cfRule type="cellIs" dxfId="2" priority="1" operator="equal">
      <formula>"Alta Criticidade"</formula>
    </cfRule>
    <cfRule type="cellIs" dxfId="1" priority="2" operator="equal">
      <formula>"Média Criticidade"</formula>
    </cfRule>
    <cfRule type="cellIs" dxfId="0" priority="3" operator="equal">
      <formula>"Baixa Criticidade"</formula>
    </cfRule>
  </conditionalFormatting>
  <dataValidations count="1">
    <dataValidation type="list" allowBlank="1" showInputMessage="1" showErrorMessage="1" sqref="E10:E21" xr:uid="{E7988C52-9E7E-40D8-9C58-C4BCB9914339}">
      <formula1>"Selecione a resposta,Sim,Não"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04BC539-D2FF-49AD-927C-B2A94CF4AF67}">
          <x14:formula1>
            <xm:f>LOGICA_GERAL!$I$3:$I$7</xm:f>
          </x14:formula1>
          <xm:sqref>E23:F32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E80EA-D0B9-49EB-93D4-00064ABAEBF4}">
  <sheetPr codeName="Sheet9"/>
  <dimension ref="B2:L28"/>
  <sheetViews>
    <sheetView showGridLines="0" zoomScale="80" zoomScaleNormal="80" workbookViewId="0">
      <selection activeCell="C9" sqref="C9"/>
    </sheetView>
  </sheetViews>
  <sheetFormatPr defaultColWidth="8.7109375" defaultRowHeight="15"/>
  <cols>
    <col min="1" max="1" width="8.7109375" style="1"/>
    <col min="2" max="2" width="76.140625" style="1" customWidth="1"/>
    <col min="3" max="4" width="44.140625" style="1" customWidth="1"/>
    <col min="5" max="5" width="21.42578125" style="1" customWidth="1"/>
    <col min="6" max="6" width="35.5703125" style="1" customWidth="1"/>
    <col min="7" max="7" width="24.85546875" style="1" customWidth="1"/>
    <col min="8" max="16384" width="8.7109375" style="1"/>
  </cols>
  <sheetData>
    <row r="2" spans="2:12" ht="15.6" customHeight="1">
      <c r="B2" s="34" t="s">
        <v>35</v>
      </c>
      <c r="C2" s="34"/>
      <c r="D2" s="34"/>
      <c r="E2" s="34"/>
      <c r="F2" s="34"/>
      <c r="G2" s="34"/>
      <c r="H2" s="34"/>
      <c r="I2" s="34"/>
      <c r="J2" s="34"/>
      <c r="K2" s="34"/>
    </row>
    <row r="3" spans="2:12">
      <c r="H3" s="12"/>
      <c r="I3" s="12" t="s">
        <v>36</v>
      </c>
    </row>
    <row r="4" spans="2:12">
      <c r="I4" s="1" t="s">
        <v>23</v>
      </c>
    </row>
    <row r="5" spans="2:12" ht="18.75">
      <c r="B5" s="13"/>
      <c r="I5" s="1" t="s">
        <v>33</v>
      </c>
      <c r="L5" s="14"/>
    </row>
    <row r="6" spans="2:12" ht="18.75">
      <c r="B6" s="13" t="s">
        <v>0</v>
      </c>
      <c r="F6" s="15"/>
      <c r="I6" s="1" t="s">
        <v>27</v>
      </c>
      <c r="L6" s="14"/>
    </row>
    <row r="7" spans="2:12" ht="16.5" thickBot="1">
      <c r="B7" s="16">
        <v>0.2</v>
      </c>
      <c r="C7" s="17" t="e" cm="1">
        <f t="array" ref="C7">_xlfn.IFS('AVALIAÇÃO DE CRITICIDADE DE SIS'!E10="Não",0,'AVALIAÇÃO DE CRITICIDADE DE SIS'!E10="Sim",1)</f>
        <v>#N/A</v>
      </c>
      <c r="D7" s="17" t="e">
        <f>B7*C7</f>
        <v>#N/A</v>
      </c>
      <c r="E7" s="17" t="e">
        <f>SUM(D7:D18)</f>
        <v>#N/A</v>
      </c>
      <c r="F7" s="18" t="str">
        <f>_xlfn.IFNA(SUM(D7:D18), "Por favor, preencha todos os campos")</f>
        <v>Por favor, preencha todos os campos</v>
      </c>
      <c r="G7" s="17"/>
      <c r="H7" s="17"/>
      <c r="I7" s="17" t="s">
        <v>9</v>
      </c>
      <c r="L7" s="19" t="s">
        <v>37</v>
      </c>
    </row>
    <row r="8" spans="2:12" ht="15.75" thickBot="1">
      <c r="B8" s="20">
        <v>0.15</v>
      </c>
      <c r="C8" s="17" t="e" cm="1">
        <f t="array" ref="C8">_xlfn.IFS('AVALIAÇÃO DE CRITICIDADE DE SIS'!E11="Não",0,'AVALIAÇÃO DE CRITICIDADE DE SIS'!E11="Sim",1)</f>
        <v>#N/A</v>
      </c>
      <c r="D8" s="17" t="e">
        <f t="shared" ref="D8:D26" si="0">B8*C8</f>
        <v>#N/A</v>
      </c>
      <c r="E8" s="17"/>
      <c r="F8" s="18"/>
      <c r="G8" s="17"/>
      <c r="H8" s="17"/>
      <c r="I8" s="17"/>
    </row>
    <row r="9" spans="2:12" ht="15.75" thickBot="1">
      <c r="B9" s="16">
        <v>0.06</v>
      </c>
      <c r="C9" s="17" t="e" cm="1">
        <f t="array" ref="C9">_xlfn.IFS('AVALIAÇÃO DE CRITICIDADE DE SIS'!E12="Não",0,'AVALIAÇÃO DE CRITICIDADE DE SIS'!E12="Sim",1)</f>
        <v>#N/A</v>
      </c>
      <c r="D9" s="17" t="e">
        <f t="shared" si="0"/>
        <v>#N/A</v>
      </c>
      <c r="E9" s="17"/>
      <c r="F9" s="18"/>
      <c r="G9" s="17"/>
      <c r="H9" s="17"/>
      <c r="I9" s="17"/>
    </row>
    <row r="10" spans="2:12" ht="15.75" thickBot="1">
      <c r="B10" s="20">
        <v>0.06</v>
      </c>
      <c r="C10" s="17" t="e" cm="1">
        <f t="array" ref="C10">_xlfn.IFS('AVALIAÇÃO DE CRITICIDADE DE SIS'!E13="Não",0,'AVALIAÇÃO DE CRITICIDADE DE SIS'!E13="Sim",1)</f>
        <v>#N/A</v>
      </c>
      <c r="D10" s="17" t="e">
        <f t="shared" si="0"/>
        <v>#N/A</v>
      </c>
      <c r="E10" s="17"/>
      <c r="F10" s="18"/>
      <c r="G10" s="17"/>
      <c r="H10" s="17"/>
      <c r="I10" s="17"/>
    </row>
    <row r="11" spans="2:12" ht="15.75" thickBot="1">
      <c r="B11" s="16">
        <v>2.5000000000000001E-2</v>
      </c>
      <c r="C11" s="17" t="e" cm="1">
        <f t="array" ref="C11">_xlfn.IFS('AVALIAÇÃO DE CRITICIDADE DE SIS'!E14="Não",0,'AVALIAÇÃO DE CRITICIDADE DE SIS'!E14="Sim",1)</f>
        <v>#N/A</v>
      </c>
      <c r="D11" s="17" t="e">
        <f t="shared" si="0"/>
        <v>#N/A</v>
      </c>
      <c r="E11" s="17"/>
      <c r="F11" s="18"/>
      <c r="G11" s="17"/>
      <c r="H11" s="17"/>
      <c r="I11" s="17"/>
    </row>
    <row r="12" spans="2:12" ht="15.75" thickBot="1">
      <c r="B12" s="20">
        <v>0.06</v>
      </c>
      <c r="C12" s="17" t="e" cm="1">
        <f t="array" ref="C12">_xlfn.IFS('AVALIAÇÃO DE CRITICIDADE DE SIS'!E15="Não",0,'AVALIAÇÃO DE CRITICIDADE DE SIS'!E15="Sim",1)</f>
        <v>#N/A</v>
      </c>
      <c r="D12" s="17" t="e">
        <f t="shared" si="0"/>
        <v>#N/A</v>
      </c>
      <c r="E12" s="17"/>
      <c r="F12" s="18"/>
      <c r="G12" s="17"/>
      <c r="H12" s="17"/>
      <c r="I12" s="17"/>
    </row>
    <row r="13" spans="2:12" ht="15.75" thickBot="1">
      <c r="B13" s="16">
        <v>2.5000000000000001E-2</v>
      </c>
      <c r="C13" s="17" t="e" cm="1">
        <f t="array" ref="C13">_xlfn.IFS('AVALIAÇÃO DE CRITICIDADE DE SIS'!E16="Não",0,'AVALIAÇÃO DE CRITICIDADE DE SIS'!E16="Sim",1)</f>
        <v>#N/A</v>
      </c>
      <c r="D13" s="17" t="e">
        <f t="shared" si="0"/>
        <v>#N/A</v>
      </c>
      <c r="E13" s="17"/>
      <c r="F13" s="18"/>
      <c r="G13" s="17"/>
      <c r="H13" s="17"/>
      <c r="I13" s="17"/>
    </row>
    <row r="14" spans="2:12" ht="15.75" thickBot="1">
      <c r="B14" s="20">
        <v>0.06</v>
      </c>
      <c r="C14" s="17" t="e" cm="1">
        <f t="array" ref="C14">_xlfn.IFS('AVALIAÇÃO DE CRITICIDADE DE SIS'!E17="Não",0,'AVALIAÇÃO DE CRITICIDADE DE SIS'!E17="Sim",1)</f>
        <v>#N/A</v>
      </c>
      <c r="D14" s="17" t="e">
        <f t="shared" si="0"/>
        <v>#N/A</v>
      </c>
      <c r="E14" s="17"/>
      <c r="F14" s="17"/>
      <c r="G14" s="17"/>
      <c r="H14" s="17"/>
      <c r="I14" s="17"/>
    </row>
    <row r="15" spans="2:12" ht="15.75" thickBot="1">
      <c r="B15" s="16">
        <v>0.1</v>
      </c>
      <c r="C15" s="17" t="e" cm="1">
        <f t="array" ref="C15">_xlfn.IFS('AVALIAÇÃO DE CRITICIDADE DE SIS'!E18="Não",0,'AVALIAÇÃO DE CRITICIDADE DE SIS'!E18="Sim",1)</f>
        <v>#N/A</v>
      </c>
      <c r="D15" s="17" t="e">
        <f t="shared" si="0"/>
        <v>#N/A</v>
      </c>
      <c r="E15" s="17"/>
      <c r="F15" s="17"/>
      <c r="G15" s="17"/>
      <c r="H15" s="17"/>
      <c r="I15" s="17"/>
    </row>
    <row r="16" spans="2:12" ht="15.75" thickBot="1">
      <c r="B16" s="20">
        <v>0.06</v>
      </c>
      <c r="C16" s="17" t="e" cm="1">
        <f t="array" ref="C16">_xlfn.IFS('AVALIAÇÃO DE CRITICIDADE DE SIS'!E19="Não",0,'AVALIAÇÃO DE CRITICIDADE DE SIS'!E19="Sim",1)</f>
        <v>#N/A</v>
      </c>
      <c r="D16" s="17" t="e">
        <f t="shared" si="0"/>
        <v>#N/A</v>
      </c>
      <c r="E16" s="17"/>
      <c r="F16" s="17"/>
      <c r="G16" s="17"/>
      <c r="H16" s="17"/>
      <c r="I16" s="17"/>
    </row>
    <row r="17" spans="2:9" ht="15.75" thickBot="1">
      <c r="B17" s="16">
        <v>0.1</v>
      </c>
      <c r="C17" s="17" t="e" cm="1">
        <f t="array" ref="C17">_xlfn.IFS('AVALIAÇÃO DE CRITICIDADE DE SIS'!E20="Não",0,'AVALIAÇÃO DE CRITICIDADE DE SIS'!E20="Sim",1)</f>
        <v>#N/A</v>
      </c>
      <c r="D17" s="17" t="e">
        <f t="shared" si="0"/>
        <v>#N/A</v>
      </c>
      <c r="E17" s="17"/>
      <c r="F17" s="17"/>
      <c r="G17" s="17"/>
      <c r="H17" s="17"/>
      <c r="I17" s="17"/>
    </row>
    <row r="18" spans="2:9" ht="15.75" thickBot="1">
      <c r="B18" s="20">
        <v>0.1</v>
      </c>
      <c r="C18" s="17" t="e" cm="1">
        <f t="array" ref="C18">_xlfn.IFS('AVALIAÇÃO DE CRITICIDADE DE SIS'!E21="Não",0,'AVALIAÇÃO DE CRITICIDADE DE SIS'!E21="Sim",1)</f>
        <v>#N/A</v>
      </c>
      <c r="D18" s="17" t="e">
        <f t="shared" si="0"/>
        <v>#N/A</v>
      </c>
      <c r="E18" s="17"/>
      <c r="F18" s="17"/>
      <c r="G18" s="17"/>
      <c r="H18" s="17"/>
      <c r="I18" s="17"/>
    </row>
    <row r="19" spans="2:9" ht="15.75" thickBot="1">
      <c r="B19" s="16">
        <v>0.1</v>
      </c>
      <c r="C19" s="17" t="e" cm="1">
        <f t="array" ref="C19">_xlfn.IFS('AVALIAÇÃO DE CRITICIDADE DE SIS'!E23 = LOGICA_GERAL!$I$4,0,'AVALIAÇÃO DE CRITICIDADE DE SIS'!E23 = LOGICA_GERAL!$I$5,1/3,'AVALIAÇÃO DE CRITICIDADE DE SIS'!E23 = LOGICA_GERAL!$I$6,2/3,'AVALIAÇÃO DE CRITICIDADE DE SIS'!E23 = LOGICA_GERAL!$I$7,1)</f>
        <v>#N/A</v>
      </c>
      <c r="D19" s="17" t="e">
        <f t="shared" si="0"/>
        <v>#N/A</v>
      </c>
      <c r="E19" s="17" t="e">
        <f>SUM(D19:D28)</f>
        <v>#N/A</v>
      </c>
      <c r="F19" s="17" t="str">
        <f>_xlfn.IFNA(SUM(D19:D28), "Por favor, preencha todos os campos")</f>
        <v>Por favor, preencha todos os campos</v>
      </c>
      <c r="G19" s="17">
        <v>13</v>
      </c>
      <c r="H19" s="17"/>
      <c r="I19" s="17"/>
    </row>
    <row r="20" spans="2:9" ht="15.75" thickBot="1">
      <c r="B20" s="20">
        <v>0.08</v>
      </c>
      <c r="C20" s="17" t="e" cm="1">
        <f t="array" ref="C20">_xlfn.IFS('AVALIAÇÃO DE CRITICIDADE DE SIS'!E24 = LOGICA_GERAL!$I$4,0,'AVALIAÇÃO DE CRITICIDADE DE SIS'!E24 = LOGICA_GERAL!$I$5,1/3,'AVALIAÇÃO DE CRITICIDADE DE SIS'!E24 = LOGICA_GERAL!$I$6,2/3,'AVALIAÇÃO DE CRITICIDADE DE SIS'!E24 = LOGICA_GERAL!$I$7,1)</f>
        <v>#N/A</v>
      </c>
      <c r="D20" s="17" t="e">
        <f t="shared" si="0"/>
        <v>#N/A</v>
      </c>
      <c r="E20" s="17">
        <v>14</v>
      </c>
      <c r="F20" s="17"/>
      <c r="G20" s="17">
        <v>14</v>
      </c>
      <c r="H20" s="17"/>
      <c r="I20" s="17"/>
    </row>
    <row r="21" spans="2:9" ht="15.75" thickBot="1">
      <c r="B21" s="16">
        <v>0.2</v>
      </c>
      <c r="C21" s="17" t="e" cm="1">
        <f t="array" ref="C21">_xlfn.IFS('AVALIAÇÃO DE CRITICIDADE DE SIS'!E25 = LOGICA_GERAL!$I$4,0,'AVALIAÇÃO DE CRITICIDADE DE SIS'!E25 = LOGICA_GERAL!$I$5,1/3,'AVALIAÇÃO DE CRITICIDADE DE SIS'!E25 = LOGICA_GERAL!$I$6,2/3,'AVALIAÇÃO DE CRITICIDADE DE SIS'!E25 = LOGICA_GERAL!$I$7,1)</f>
        <v>#N/A</v>
      </c>
      <c r="D21" s="17" t="e">
        <f t="shared" si="0"/>
        <v>#N/A</v>
      </c>
      <c r="E21" s="17">
        <v>15</v>
      </c>
      <c r="F21" s="17"/>
      <c r="G21" s="21" t="s">
        <v>38</v>
      </c>
      <c r="H21" s="17"/>
      <c r="I21" s="17"/>
    </row>
    <row r="22" spans="2:9" ht="15.75" thickBot="1">
      <c r="B22" s="20">
        <v>0.05</v>
      </c>
      <c r="C22" s="17" t="e" cm="1">
        <f t="array" ref="C22">_xlfn.IFS('AVALIAÇÃO DE CRITICIDADE DE SIS'!E26 = LOGICA_GERAL!$I$4,1,'AVALIAÇÃO DE CRITICIDADE DE SIS'!E26 = LOGICA_GERAL!$I$5,2/3,'AVALIAÇÃO DE CRITICIDADE DE SIS'!E26 = LOGICA_GERAL!$I$6,1/3,'AVALIAÇÃO DE CRITICIDADE DE SIS'!E26 = LOGICA_GERAL!$I$7,0)</f>
        <v>#N/A</v>
      </c>
      <c r="D22" s="17" t="e">
        <f t="shared" si="0"/>
        <v>#N/A</v>
      </c>
      <c r="E22" s="17">
        <v>16</v>
      </c>
      <c r="F22" s="17"/>
      <c r="G22" s="17">
        <v>16</v>
      </c>
      <c r="H22" s="17"/>
      <c r="I22" s="17"/>
    </row>
    <row r="23" spans="2:9" ht="15.75" thickBot="1">
      <c r="B23" s="16">
        <v>0.1</v>
      </c>
      <c r="C23" s="17" t="e" cm="1">
        <f t="array" ref="C23">_xlfn.IFS('AVALIAÇÃO DE CRITICIDADE DE SIS'!E27 = LOGICA_GERAL!$I$4,0,'AVALIAÇÃO DE CRITICIDADE DE SIS'!E27 = LOGICA_GERAL!$I$5,1/3,'AVALIAÇÃO DE CRITICIDADE DE SIS'!E27 = LOGICA_GERAL!$I$6,2/3,'AVALIAÇÃO DE CRITICIDADE DE SIS'!E27 = LOGICA_GERAL!$I$7,1)</f>
        <v>#N/A</v>
      </c>
      <c r="D23" s="17" t="e">
        <f t="shared" si="0"/>
        <v>#N/A</v>
      </c>
      <c r="E23" s="17">
        <v>17</v>
      </c>
      <c r="F23" s="17"/>
      <c r="G23" s="17">
        <v>17</v>
      </c>
      <c r="H23" s="17"/>
      <c r="I23" s="17"/>
    </row>
    <row r="24" spans="2:9">
      <c r="B24" s="20">
        <v>0.08</v>
      </c>
      <c r="C24" s="17" t="e" cm="1">
        <f t="array" ref="C24">_xlfn.IFS('AVALIAÇÃO DE CRITICIDADE DE SIS'!E28 = LOGICA_GERAL!$I$4,0,'AVALIAÇÃO DE CRITICIDADE DE SIS'!E28 = LOGICA_GERAL!$I$5,1/3,'AVALIAÇÃO DE CRITICIDADE DE SIS'!E28 = LOGICA_GERAL!$I$6,2/3,'AVALIAÇÃO DE CRITICIDADE DE SIS'!E28 = LOGICA_GERAL!$I$7,1)</f>
        <v>#N/A</v>
      </c>
      <c r="D24" s="17" t="e">
        <f t="shared" si="0"/>
        <v>#N/A</v>
      </c>
      <c r="E24" s="17">
        <v>18</v>
      </c>
      <c r="F24" s="17"/>
      <c r="G24" s="17">
        <v>18</v>
      </c>
      <c r="H24" s="17"/>
      <c r="I24" s="17"/>
    </row>
    <row r="25" spans="2:9" ht="15.75" thickBot="1">
      <c r="B25" s="16">
        <v>0.1</v>
      </c>
      <c r="C25" s="17" t="e" cm="1">
        <f t="array" ref="C25">_xlfn.IFS('AVALIAÇÃO DE CRITICIDADE DE SIS'!E29 = LOGICA_GERAL!$I$4,0,'AVALIAÇÃO DE CRITICIDADE DE SIS'!E29 = LOGICA_GERAL!$I$5,1/3,'AVALIAÇÃO DE CRITICIDADE DE SIS'!E29 = LOGICA_GERAL!$I$6,2/3,'AVALIAÇÃO DE CRITICIDADE DE SIS'!E29 = LOGICA_GERAL!$I$7,1)</f>
        <v>#N/A</v>
      </c>
      <c r="D25" s="17" t="e">
        <f t="shared" si="0"/>
        <v>#N/A</v>
      </c>
      <c r="E25" s="17">
        <v>19</v>
      </c>
      <c r="F25" s="17"/>
      <c r="G25" s="17">
        <v>19</v>
      </c>
      <c r="H25" s="17"/>
      <c r="I25" s="17"/>
    </row>
    <row r="26" spans="2:9" ht="15.75" thickBot="1">
      <c r="B26" s="20">
        <v>0.08</v>
      </c>
      <c r="C26" s="17" t="e" cm="1">
        <f t="array" ref="C26">_xlfn.IFS('AVALIAÇÃO DE CRITICIDADE DE SIS'!E30 = LOGICA_GERAL!$I$4,1,'AVALIAÇÃO DE CRITICIDADE DE SIS'!E30 = LOGICA_GERAL!$I$5,2/3,'AVALIAÇÃO DE CRITICIDADE DE SIS'!E30 = LOGICA_GERAL!$I$6,1/3,'AVALIAÇÃO DE CRITICIDADE DE SIS'!E30 = LOGICA_GERAL!$I$7,0)</f>
        <v>#N/A</v>
      </c>
      <c r="D26" s="17" t="e">
        <f t="shared" si="0"/>
        <v>#N/A</v>
      </c>
      <c r="E26" s="17">
        <v>20</v>
      </c>
      <c r="F26" s="17"/>
      <c r="G26" s="17">
        <v>20</v>
      </c>
      <c r="H26" s="17"/>
      <c r="I26" s="17"/>
    </row>
    <row r="27" spans="2:9" ht="15.75" thickBot="1">
      <c r="B27" s="16">
        <v>0.16</v>
      </c>
      <c r="C27" s="17" t="e" cm="1">
        <f t="array" ref="C27">_xlfn.IFS('AVALIAÇÃO DE CRITICIDADE DE SIS'!E31 = LOGICA_GERAL!$I$4,0,'AVALIAÇÃO DE CRITICIDADE DE SIS'!E31 = LOGICA_GERAL!$I$5,1/3,'AVALIAÇÃO DE CRITICIDADE DE SIS'!E31 = LOGICA_GERAL!$I$6,2/3,'AVALIAÇÃO DE CRITICIDADE DE SIS'!E31 = LOGICA_GERAL!$I$7,1)</f>
        <v>#N/A</v>
      </c>
      <c r="D27" s="17" t="e">
        <f>B27*C27</f>
        <v>#N/A</v>
      </c>
      <c r="E27" s="17">
        <v>21</v>
      </c>
      <c r="F27" s="17"/>
      <c r="G27" s="17">
        <v>21</v>
      </c>
      <c r="H27" s="17"/>
      <c r="I27" s="17"/>
    </row>
    <row r="28" spans="2:9" ht="15.75" thickBot="1">
      <c r="B28" s="20">
        <v>0.05</v>
      </c>
      <c r="C28" s="17" t="e" cm="1">
        <f t="array" ref="C28">_xlfn.IFS('AVALIAÇÃO DE CRITICIDADE DE SIS'!E32 = LOGICA_GERAL!$I$4,0,'AVALIAÇÃO DE CRITICIDADE DE SIS'!E32 = LOGICA_GERAL!$I$5,1/3,'AVALIAÇÃO DE CRITICIDADE DE SIS'!E32 = LOGICA_GERAL!$I$6,2/3,'AVALIAÇÃO DE CRITICIDADE DE SIS'!E32 = LOGICA_GERAL!$I$7,1)</f>
        <v>#N/A</v>
      </c>
      <c r="D28" s="17" t="e">
        <f>B28*C28</f>
        <v>#N/A</v>
      </c>
      <c r="E28" s="17">
        <v>22</v>
      </c>
      <c r="F28" s="17"/>
      <c r="G28" s="17">
        <v>22</v>
      </c>
      <c r="H28" s="17"/>
      <c r="I28" s="17"/>
    </row>
  </sheetData>
  <sheetProtection algorithmName="SHA-512" hashValue="5VX9iuhcv67zQ4UXTWK5siCeIkwp5960rZwy5nCALUIk49Pmkml583yFHAxAJliFHZxOzW1l993rM1MKgHvB2g==" saltValue="+7MvfbawH/pai35lOoOc+w==" spinCount="100000" sheet="1" objects="1" scenarios="1"/>
  <mergeCells count="1">
    <mergeCell ref="B2:K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D9C2AF7AED0B4B810980D96DBC3FEB" ma:contentTypeVersion="16" ma:contentTypeDescription="Crie um novo documento." ma:contentTypeScope="" ma:versionID="34719292772eaa68ce74d1c0c69d9885">
  <xsd:schema xmlns:xsd="http://www.w3.org/2001/XMLSchema" xmlns:xs="http://www.w3.org/2001/XMLSchema" xmlns:p="http://schemas.microsoft.com/office/2006/metadata/properties" xmlns:ns2="a78d721f-799b-4aa5-a5df-7a42981caca4" xmlns:ns3="31371520-df20-437d-ab7b-6a5340472444" targetNamespace="http://schemas.microsoft.com/office/2006/metadata/properties" ma:root="true" ma:fieldsID="c3c506212967f706db80cf38ba4dc938" ns2:_="" ns3:_="">
    <xsd:import namespace="a78d721f-799b-4aa5-a5df-7a42981caca4"/>
    <xsd:import namespace="31371520-df20-437d-ab7b-6a534047244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Program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8d721f-799b-4aa5-a5df-7a42981caca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Programa" ma:index="17" nillable="true" ma:displayName="Programa" ma:default="PPSI" ma:format="Dropdown" ma:internalName="Programa">
      <xsd:simpleType>
        <xsd:restriction base="dms:Choice">
          <xsd:enumeration value="PPSI"/>
          <xsd:enumeration value="PTD"/>
          <xsd:enumeration value="PPSI + PTD"/>
          <xsd:enumeration value="PPSI + PTD E4N"/>
          <xsd:enumeration value="PPSI + PTD E4A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bf897d17-34fd-4a01-8f80-908009a6c4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371520-df20-437d-ab7b-6a534047244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6454a266-54ba-4a5b-ad19-d4d3e933f5c9}" ma:internalName="TaxCatchAll" ma:showField="CatchAllData" ma:web="31371520-df20-437d-ab7b-6a534047244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371520-df20-437d-ab7b-6a5340472444" xsi:nil="true"/>
    <Programa xmlns="a78d721f-799b-4aa5-a5df-7a42981caca4">PPSI</Programa>
    <lcf76f155ced4ddcb4097134ff3c332f xmlns="a78d721f-799b-4aa5-a5df-7a42981caca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44E9259-A9C5-4331-9A14-3FCAC136BAE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3E5CFC-386C-4DDE-B87C-8A52A18FB0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8d721f-799b-4aa5-a5df-7a42981caca4"/>
    <ds:schemaRef ds:uri="31371520-df20-437d-ab7b-6a534047244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7845926-5534-4D61-8A1A-C6E28961B4F8}">
  <ds:schemaRefs>
    <ds:schemaRef ds:uri="http://schemas.microsoft.com/office/2006/metadata/properties"/>
    <ds:schemaRef ds:uri="http://schemas.microsoft.com/office/infopath/2007/PartnerControls"/>
    <ds:schemaRef ds:uri="31371520-df20-437d-ab7b-6a5340472444"/>
    <ds:schemaRef ds:uri="a78d721f-799b-4aa5-a5df-7a42981caca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AVALIAÇÃO DE CRITICIDADE DE SIS</vt:lpstr>
      <vt:lpstr>LOGICA_GERAL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Lima, Naiara M</dc:creator>
  <cp:lastModifiedBy>Yuri Arcanjo</cp:lastModifiedBy>
  <dcterms:created xsi:type="dcterms:W3CDTF">2022-08-24T20:07:56Z</dcterms:created>
  <dcterms:modified xsi:type="dcterms:W3CDTF">2022-11-01T18:15:36Z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0x0101001BD9C2AF7AED0B4B810980D96DBC3FEB</vt:lpwstr>
  </property>
</Properties>
</file>